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ali-Consult\Desktop\Audit Sousse Mall A1\"/>
    </mc:Choice>
  </mc:AlternateContent>
  <bookViews>
    <workbookView xWindow="0" yWindow="0" windowWidth="16785" windowHeight="7290" tabRatio="916"/>
  </bookViews>
  <sheets>
    <sheet name="Page de garde" sheetId="29" r:id="rId1"/>
    <sheet name="A1 Sushi" sheetId="44" r:id="rId2"/>
    <sheet name="A2 Sushi" sheetId="45" r:id="rId3"/>
    <sheet name="A3 Sushi" sheetId="46" r:id="rId4"/>
    <sheet name="A4 Sushi" sheetId="47" r:id="rId5"/>
  </sheets>
  <definedNames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>#REF!</definedName>
    <definedName name="Cotation" localSheetId="1">#REF!</definedName>
    <definedName name="Cotation" localSheetId="2">#REF!</definedName>
    <definedName name="Cotation" localSheetId="3">#REF!</definedName>
    <definedName name="Cotation" localSheetId="4">#REF!</definedName>
    <definedName name="Cotation">#REF!</definedName>
    <definedName name="Liste" localSheetId="1">#REF!</definedName>
    <definedName name="Liste" localSheetId="2">#REF!</definedName>
    <definedName name="Liste" localSheetId="3">#REF!</definedName>
    <definedName name="Liste" localSheetId="4">#REF!</definedName>
    <definedName name="Liste">#REF!</definedName>
    <definedName name="Listeok" localSheetId="1">#REF!</definedName>
    <definedName name="Listeok" localSheetId="2">#REF!</definedName>
    <definedName name="Listeok" localSheetId="3">#REF!</definedName>
    <definedName name="Listeok" localSheetId="4">#REF!</definedName>
    <definedName name="Listeok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_xlnm.Print_Area" localSheetId="1">'A1 Sushi'!$A$1:$G$63</definedName>
    <definedName name="_xlnm.Print_Area" localSheetId="2">'A2 Sushi'!$A$1:$G$63</definedName>
    <definedName name="_xlnm.Print_Area" localSheetId="3">'A3 Sushi'!$A$1:$G$63</definedName>
    <definedName name="_xlnm.Print_Area" localSheetId="4">'A4 Sushi'!$A$1:$G$63</definedName>
    <definedName name="_xlnm.Print_Area" localSheetId="0">'Page de garde'!$A$1:$K$35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45" l="1"/>
  <c r="B11" i="46"/>
  <c r="E57" i="46" l="1"/>
  <c r="F57" i="47" l="1"/>
  <c r="F57" i="46"/>
  <c r="D60" i="46" s="1"/>
  <c r="E57" i="47"/>
  <c r="D60" i="47" s="1"/>
  <c r="D57" i="46" l="1"/>
  <c r="D57" i="47"/>
  <c r="B57" i="47" s="1"/>
  <c r="C45" i="47"/>
  <c r="C44" i="47"/>
  <c r="C43" i="47"/>
  <c r="C41" i="47"/>
  <c r="C40" i="47"/>
  <c r="C39" i="47"/>
  <c r="C33" i="47"/>
  <c r="C32" i="47"/>
  <c r="C31" i="47"/>
  <c r="C29" i="47"/>
  <c r="C28" i="47"/>
  <c r="C27" i="47"/>
  <c r="C21" i="47"/>
  <c r="C19" i="47"/>
  <c r="A7" i="47"/>
  <c r="C45" i="46"/>
  <c r="C44" i="46"/>
  <c r="C43" i="46"/>
  <c r="C41" i="46"/>
  <c r="C40" i="46"/>
  <c r="C39" i="46"/>
  <c r="C33" i="46"/>
  <c r="C32" i="46"/>
  <c r="C31" i="46"/>
  <c r="C29" i="46"/>
  <c r="C28" i="46"/>
  <c r="C27" i="46"/>
  <c r="C21" i="46"/>
  <c r="C19" i="46"/>
  <c r="A7" i="46"/>
  <c r="C45" i="45"/>
  <c r="C44" i="45"/>
  <c r="C43" i="45"/>
  <c r="C41" i="45"/>
  <c r="C40" i="45"/>
  <c r="C39" i="45"/>
  <c r="C33" i="45"/>
  <c r="C32" i="45"/>
  <c r="C31" i="45"/>
  <c r="C29" i="45"/>
  <c r="C28" i="45"/>
  <c r="C27" i="45"/>
  <c r="C21" i="45"/>
  <c r="C19" i="45"/>
  <c r="A7" i="45"/>
  <c r="C45" i="44"/>
  <c r="C44" i="44"/>
  <c r="C43" i="44"/>
  <c r="C41" i="44"/>
  <c r="C40" i="44"/>
  <c r="C39" i="44"/>
  <c r="C33" i="44"/>
  <c r="C32" i="44"/>
  <c r="C31" i="44"/>
  <c r="C29" i="44"/>
  <c r="C28" i="44"/>
  <c r="C27" i="44"/>
  <c r="C21" i="44"/>
  <c r="C19" i="44"/>
  <c r="D23" i="44" s="1"/>
  <c r="D24" i="44" s="1"/>
  <c r="D23" i="47" l="1"/>
  <c r="D24" i="47" s="1"/>
  <c r="D58" i="44"/>
  <c r="D23" i="45"/>
  <c r="D24" i="45" s="1"/>
  <c r="D23" i="46"/>
  <c r="D24" i="46" s="1"/>
  <c r="D58" i="47"/>
  <c r="D58" i="46"/>
  <c r="D58" i="45"/>
  <c r="D59" i="45" l="1"/>
  <c r="D61" i="45"/>
  <c r="D62" i="45" s="1"/>
  <c r="B30" i="29" s="1"/>
  <c r="D59" i="47"/>
  <c r="D61" i="47"/>
  <c r="D62" i="47" s="1"/>
  <c r="B11" i="47" s="1"/>
  <c r="D61" i="46"/>
  <c r="D62" i="46" s="1"/>
  <c r="D61" i="44"/>
  <c r="D62" i="44" s="1"/>
  <c r="D59" i="44"/>
  <c r="D59" i="46"/>
  <c r="D60" i="45"/>
  <c r="B32" i="29" l="1"/>
  <c r="B12" i="47"/>
  <c r="B31" i="29"/>
  <c r="B29" i="29"/>
  <c r="B11" i="44"/>
  <c r="A7" i="44"/>
  <c r="J28" i="29" l="1"/>
</calcChain>
</file>

<file path=xl/sharedStrings.xml><?xml version="1.0" encoding="utf-8"?>
<sst xmlns="http://schemas.openxmlformats.org/spreadsheetml/2006/main" count="377" uniqueCount="77">
  <si>
    <t>Paramètres à auditer</t>
  </si>
  <si>
    <t>Cotation</t>
  </si>
  <si>
    <t>NA</t>
  </si>
  <si>
    <t>Sanction</t>
  </si>
  <si>
    <t>0/1/2</t>
  </si>
  <si>
    <t>Taux partiel de conformité</t>
  </si>
  <si>
    <t>Score partiel</t>
  </si>
  <si>
    <t>Auditeur</t>
  </si>
  <si>
    <t>Date de l'audit</t>
  </si>
  <si>
    <t xml:space="preserve">Audit mené en présence de </t>
  </si>
  <si>
    <t>Observations</t>
  </si>
  <si>
    <t>Audit hygiène 
Magasin</t>
  </si>
  <si>
    <t>Propreté des locaux</t>
  </si>
  <si>
    <t>Taux de réalisation du plan d'action précédent (2 si tout le PA est réalisé, 1 si le taux 100%&gt;Tx&gt;0%, et 0 si le taux est 0%- ne préciser que le taux dans la case commentaire)</t>
  </si>
  <si>
    <t>Taux global de Etat-Technique</t>
  </si>
  <si>
    <t>Plan d'action</t>
  </si>
  <si>
    <t>Note globale de conformité</t>
  </si>
  <si>
    <t>Evolution des scores par audit</t>
  </si>
  <si>
    <t>Audit N°</t>
  </si>
  <si>
    <t>A1</t>
  </si>
  <si>
    <t>A2</t>
  </si>
  <si>
    <t>A3</t>
  </si>
  <si>
    <t>A4</t>
  </si>
  <si>
    <t>A5</t>
  </si>
  <si>
    <t>A6</t>
  </si>
  <si>
    <t>ok</t>
  </si>
  <si>
    <t>nok</t>
  </si>
  <si>
    <t>Avancement (Auditeur)</t>
  </si>
  <si>
    <t>Présence de l'ancien rapport et du plan d'action correspondant</t>
  </si>
  <si>
    <t>AUTOCONTROLES</t>
  </si>
  <si>
    <t>Autocontrôles température enregistrés et archivés</t>
  </si>
  <si>
    <t>Présence de lave mains, accessibles, conformes, propres et approvisionnés</t>
  </si>
  <si>
    <t>Référentiel qualité connu et affiché</t>
  </si>
  <si>
    <t>Mise en place d'actions correctives suite aux analyses non conformes sur le rayon</t>
  </si>
  <si>
    <t>Enregistrement des autocontrôles de nettoyage</t>
  </si>
  <si>
    <t>Taux de réalisation du plan d'action précédent</t>
  </si>
  <si>
    <t>Score global de conformité</t>
  </si>
  <si>
    <t>Traçabilité des produits</t>
  </si>
  <si>
    <t>SUSHI</t>
  </si>
  <si>
    <t>MATIERES PREMIERES</t>
  </si>
  <si>
    <t>Respect des procédures de contrôles à la réception des MP</t>
  </si>
  <si>
    <t>Conformité des documents sanitaires</t>
  </si>
  <si>
    <t>Conditions de stockage des MP</t>
  </si>
  <si>
    <t>Température de stockage des MP</t>
  </si>
  <si>
    <t>Aspect et identification des MP</t>
  </si>
  <si>
    <r>
      <t>TRANSFORMATION</t>
    </r>
    <r>
      <rPr>
        <b/>
        <sz val="12"/>
        <color indexed="8"/>
        <rFont val="Comic Sans MS"/>
        <family val="4"/>
      </rPr>
      <t xml:space="preserve"> ET VENTE</t>
    </r>
  </si>
  <si>
    <t>Hygiène des manipulations</t>
  </si>
  <si>
    <t>Séparation des flux</t>
  </si>
  <si>
    <t>Absence de contamination croisée pouvant entrainer un risque sanitaire</t>
  </si>
  <si>
    <t>Existence et respect de fiches recettes</t>
  </si>
  <si>
    <t>Conformité et propreté des ustensiles et des équipements utilisés</t>
  </si>
  <si>
    <t>Respect du protocole de décontamination des végétaux et enregistrement</t>
  </si>
  <si>
    <t>Absence d'attente des produits sensibles à température ambiante</t>
  </si>
  <si>
    <t>Respect des conditions de décongélation et enregistrement</t>
  </si>
  <si>
    <t>Propreté et conformité de la tenue</t>
  </si>
  <si>
    <t>Lavage des mains ou changement de gants adapté et conforme, absence de plaies non protégés</t>
  </si>
  <si>
    <t>Conformité des produits d'entretien et de leur stockage</t>
  </si>
  <si>
    <t>Enregistrement du pH du riz</t>
  </si>
  <si>
    <t>Respect des paramètres de cuisson du riz enregistrement</t>
  </si>
  <si>
    <t>Respect des paramètres de refroidissement du riz enregistrement</t>
  </si>
  <si>
    <t>Propreté des meubles d'exposition</t>
  </si>
  <si>
    <t>Température des meubles d'exposition</t>
  </si>
  <si>
    <t>Température à cœur des préparations exposées</t>
  </si>
  <si>
    <t>Durée de vie des produits exposés</t>
  </si>
  <si>
    <t>Conditions générale d'exposition des préparations</t>
  </si>
  <si>
    <t>Tenue correcte du registre de production</t>
  </si>
  <si>
    <t xml:space="preserve">Présence et vérification du thermomètre </t>
  </si>
  <si>
    <t>Classement des rapports d'audits externes/internes et des plans d'action</t>
  </si>
  <si>
    <t>Note-Sushi</t>
  </si>
  <si>
    <t>Carrefour</t>
  </si>
  <si>
    <t>Mme Meriam CHOUCHENE</t>
  </si>
  <si>
    <t>Hyper Mall Sousse/ SUSHI</t>
  </si>
  <si>
    <t>Opératrice du rayon</t>
  </si>
  <si>
    <t>Dépassement de la durée de vie du riz cuit (durée après cuisson &gt; 8H)</t>
  </si>
  <si>
    <t>Port de bracelet
Les cheveux de l'opératrice sont mal protégés.</t>
  </si>
  <si>
    <t>Présence de vis éparpillées dans le meuble froid destiné à la décongélation des saumons.</t>
  </si>
  <si>
    <t xml:space="preserve">Absence de mention de la date d'ouverture des crevettes.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</si>
</sst>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mic Sans MS"/>
      <family val="4"/>
    </font>
    <font>
      <sz val="10"/>
      <color theme="1"/>
      <name val="Comic Sans MS"/>
      <family val="4"/>
    </font>
    <font>
      <sz val="10"/>
      <name val="Century Gothic"/>
      <family val="2"/>
    </font>
    <font>
      <b/>
      <sz val="11"/>
      <name val="Comic Sans MS"/>
      <family val="4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i/>
      <u/>
      <sz val="16"/>
      <name val="Comic Sans MS"/>
      <family val="4"/>
    </font>
    <font>
      <b/>
      <i/>
      <u/>
      <sz val="14"/>
      <name val="Comic Sans MS"/>
      <family val="4"/>
    </font>
    <font>
      <sz val="11"/>
      <name val="Comic Sans MS"/>
      <family val="4"/>
    </font>
    <font>
      <b/>
      <sz val="18"/>
      <color theme="1"/>
      <name val="Comic Sans MS"/>
      <family val="4"/>
    </font>
    <font>
      <b/>
      <sz val="16"/>
      <color theme="1"/>
      <name val="Calibri"/>
      <family val="2"/>
      <scheme val="minor"/>
    </font>
    <font>
      <b/>
      <sz val="14"/>
      <color theme="0"/>
      <name val="Comic Sans MS"/>
      <family val="4"/>
    </font>
    <font>
      <b/>
      <sz val="14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14"/>
      <color theme="1"/>
      <name val="Calibri"/>
      <family val="2"/>
      <scheme val="minor"/>
    </font>
    <font>
      <sz val="14"/>
      <name val="Comic Sans MS"/>
      <family val="4"/>
    </font>
    <font>
      <sz val="11"/>
      <color theme="0"/>
      <name val="Comic Sans MS"/>
      <family val="4"/>
    </font>
    <font>
      <sz val="11"/>
      <color theme="0"/>
      <name val="Calibri"/>
      <family val="2"/>
      <scheme val="minor"/>
    </font>
    <font>
      <b/>
      <i/>
      <u/>
      <sz val="16"/>
      <color theme="0"/>
      <name val="Comic Sans MS"/>
      <family val="4"/>
    </font>
    <font>
      <b/>
      <sz val="10"/>
      <name val="Comic Sans MS"/>
      <family val="4"/>
    </font>
    <font>
      <b/>
      <sz val="12"/>
      <color indexed="8"/>
      <name val="Comic Sans MS"/>
      <family val="4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88EE"/>
        <bgColor indexed="64"/>
      </patternFill>
    </fill>
    <fill>
      <patternFill patternType="solid">
        <fgColor rgb="FF0083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5" borderId="4" xfId="0" applyFont="1" applyFill="1" applyBorder="1" applyAlignment="1" applyProtection="1">
      <alignment vertical="center"/>
      <protection hidden="1"/>
    </xf>
    <xf numFmtId="0" fontId="7" fillId="5" borderId="5" xfId="0" applyFont="1" applyFill="1" applyBorder="1" applyAlignment="1" applyProtection="1">
      <alignment vertical="center"/>
      <protection hidden="1"/>
    </xf>
    <xf numFmtId="0" fontId="6" fillId="0" borderId="1" xfId="0" applyFont="1" applyBorder="1"/>
    <xf numFmtId="165" fontId="0" fillId="4" borderId="1" xfId="0" applyNumberFormat="1" applyFill="1" applyBorder="1" applyAlignment="1" applyProtection="1">
      <alignment horizont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4" fillId="6" borderId="5" xfId="0" applyFont="1" applyFill="1" applyBorder="1" applyAlignment="1" applyProtection="1">
      <alignment horizontal="center"/>
      <protection hidden="1"/>
    </xf>
    <xf numFmtId="0" fontId="14" fillId="6" borderId="3" xfId="0" applyFont="1" applyFill="1" applyBorder="1" applyAlignment="1" applyProtection="1">
      <alignment horizontal="center"/>
      <protection hidden="1"/>
    </xf>
    <xf numFmtId="0" fontId="6" fillId="11" borderId="0" xfId="0" applyFont="1" applyFill="1"/>
    <xf numFmtId="0" fontId="7" fillId="11" borderId="1" xfId="0" applyFont="1" applyFill="1" applyBorder="1" applyAlignment="1">
      <alignment horizontal="center"/>
    </xf>
    <xf numFmtId="0" fontId="4" fillId="0" borderId="0" xfId="2" applyFont="1"/>
    <xf numFmtId="10" fontId="4" fillId="0" borderId="0" xfId="2" applyNumberFormat="1" applyFont="1" applyAlignment="1">
      <alignment wrapText="1"/>
    </xf>
    <xf numFmtId="165" fontId="19" fillId="0" borderId="0" xfId="2" applyNumberFormat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hidden="1"/>
    </xf>
    <xf numFmtId="0" fontId="22" fillId="0" borderId="1" xfId="1" applyFont="1" applyBorder="1"/>
    <xf numFmtId="0" fontId="22" fillId="0" borderId="1" xfId="1" applyFont="1" applyBorder="1" applyAlignment="1">
      <alignment vertical="center"/>
    </xf>
    <xf numFmtId="0" fontId="8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3" fillId="0" borderId="0" xfId="0" applyFont="1"/>
    <xf numFmtId="164" fontId="5" fillId="7" borderId="0" xfId="1" applyNumberFormat="1" applyFont="1" applyFill="1" applyAlignment="1" applyProtection="1">
      <alignment wrapText="1"/>
      <protection hidden="1"/>
    </xf>
    <xf numFmtId="164" fontId="26" fillId="7" borderId="0" xfId="1" applyNumberFormat="1" applyFont="1" applyFill="1" applyAlignment="1" applyProtection="1">
      <alignment wrapText="1"/>
      <protection hidden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6" fillId="10" borderId="0" xfId="0" applyFont="1" applyFill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vertical="center" wrapText="1"/>
      <protection hidden="1"/>
    </xf>
    <xf numFmtId="0" fontId="5" fillId="3" borderId="4" xfId="0" applyFont="1" applyFill="1" applyBorder="1" applyAlignment="1" applyProtection="1">
      <alignment vertical="center" wrapText="1"/>
      <protection hidden="1"/>
    </xf>
    <xf numFmtId="0" fontId="26" fillId="3" borderId="4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11" borderId="1" xfId="0" applyFont="1" applyFill="1" applyBorder="1" applyAlignment="1" applyProtection="1">
      <alignment vertical="center" wrapText="1"/>
      <protection hidden="1"/>
    </xf>
    <xf numFmtId="0" fontId="3" fillId="11" borderId="1" xfId="0" applyFont="1" applyFill="1" applyBorder="1"/>
    <xf numFmtId="0" fontId="3" fillId="0" borderId="2" xfId="0" applyFont="1" applyBorder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vertical="center" wrapText="1"/>
      <protection hidden="1"/>
    </xf>
    <xf numFmtId="0" fontId="6" fillId="4" borderId="5" xfId="0" applyFont="1" applyFill="1" applyBorder="1" applyAlignment="1" applyProtection="1">
      <alignment wrapText="1"/>
      <protection hidden="1"/>
    </xf>
    <xf numFmtId="0" fontId="6" fillId="4" borderId="3" xfId="0" applyFont="1" applyFill="1" applyBorder="1" applyAlignment="1" applyProtection="1">
      <alignment wrapText="1"/>
      <protection hidden="1"/>
    </xf>
    <xf numFmtId="9" fontId="2" fillId="0" borderId="1" xfId="0" applyNumberFormat="1" applyFont="1" applyBorder="1" applyAlignment="1" applyProtection="1">
      <alignment vertical="center" wrapText="1"/>
      <protection hidden="1"/>
    </xf>
    <xf numFmtId="9" fontId="2" fillId="11" borderId="1" xfId="0" applyNumberFormat="1" applyFont="1" applyFill="1" applyBorder="1" applyAlignment="1" applyProtection="1">
      <alignment vertical="center" wrapText="1"/>
      <protection hidden="1"/>
    </xf>
    <xf numFmtId="9" fontId="2" fillId="11" borderId="2" xfId="0" applyNumberFormat="1" applyFont="1" applyFill="1" applyBorder="1" applyAlignment="1" applyProtection="1">
      <alignment vertical="center" wrapText="1"/>
      <protection hidden="1"/>
    </xf>
    <xf numFmtId="9" fontId="2" fillId="0" borderId="2" xfId="0" applyNumberFormat="1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65" fontId="6" fillId="0" borderId="1" xfId="0" applyNumberFormat="1" applyFont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horizontal="center"/>
      <protection hidden="1"/>
    </xf>
    <xf numFmtId="165" fontId="13" fillId="6" borderId="1" xfId="0" applyNumberFormat="1" applyFont="1" applyFill="1" applyBorder="1" applyAlignment="1" applyProtection="1">
      <alignment horizontal="center"/>
      <protection hidden="1"/>
    </xf>
    <xf numFmtId="165" fontId="6" fillId="12" borderId="6" xfId="0" applyNumberFormat="1" applyFont="1" applyFill="1" applyBorder="1" applyProtection="1">
      <protection locked="0"/>
    </xf>
    <xf numFmtId="0" fontId="23" fillId="2" borderId="1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/>
    <xf numFmtId="0" fontId="28" fillId="5" borderId="8" xfId="1" applyFont="1" applyFill="1" applyBorder="1"/>
    <xf numFmtId="0" fontId="28" fillId="5" borderId="9" xfId="1" applyFont="1" applyFill="1" applyBorder="1"/>
    <xf numFmtId="0" fontId="10" fillId="2" borderId="1" xfId="0" applyFont="1" applyFill="1" applyBorder="1" applyProtection="1">
      <protection locked="0"/>
    </xf>
    <xf numFmtId="9" fontId="6" fillId="12" borderId="6" xfId="0" applyNumberFormat="1" applyFont="1" applyFill="1" applyBorder="1" applyProtection="1">
      <protection locked="0"/>
    </xf>
    <xf numFmtId="0" fontId="10" fillId="0" borderId="1" xfId="1" applyFont="1" applyBorder="1"/>
    <xf numFmtId="0" fontId="10" fillId="0" borderId="1" xfId="1" applyFont="1" applyBorder="1" applyAlignment="1">
      <alignment wrapText="1"/>
    </xf>
    <xf numFmtId="165" fontId="6" fillId="0" borderId="0" xfId="0" applyNumberFormat="1" applyFont="1" applyProtection="1">
      <protection locked="0"/>
    </xf>
    <xf numFmtId="0" fontId="12" fillId="8" borderId="0" xfId="0" applyFont="1" applyFill="1" applyAlignment="1">
      <alignment horizontal="left" vertical="center" wrapText="1"/>
    </xf>
    <xf numFmtId="0" fontId="12" fillId="8" borderId="0" xfId="0" applyFont="1" applyFill="1" applyAlignment="1" applyProtection="1">
      <alignment horizontal="center" vertical="center"/>
      <protection locked="0"/>
    </xf>
    <xf numFmtId="0" fontId="16" fillId="4" borderId="0" xfId="0" applyFont="1" applyFill="1" applyAlignment="1">
      <alignment horizontal="left" vertical="center"/>
    </xf>
    <xf numFmtId="165" fontId="19" fillId="3" borderId="5" xfId="2" applyNumberFormat="1" applyFont="1" applyFill="1" applyBorder="1" applyAlignment="1">
      <alignment horizontal="center" vertical="center" wrapText="1"/>
    </xf>
    <xf numFmtId="10" fontId="20" fillId="7" borderId="4" xfId="2" applyNumberFormat="1" applyFont="1" applyFill="1" applyBorder="1" applyAlignment="1">
      <alignment horizontal="center" vertical="center" wrapText="1"/>
    </xf>
    <xf numFmtId="165" fontId="7" fillId="5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left" vertical="center" wrapText="1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>
      <alignment horizontal="center" vertical="center" wrapText="1"/>
    </xf>
    <xf numFmtId="0" fontId="11" fillId="9" borderId="0" xfId="0" applyFont="1" applyFill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14" fontId="7" fillId="5" borderId="5" xfId="0" applyNumberFormat="1" applyFont="1" applyFill="1" applyBorder="1" applyAlignment="1">
      <alignment horizontal="center"/>
    </xf>
    <xf numFmtId="0" fontId="28" fillId="5" borderId="8" xfId="1" applyFont="1" applyFill="1" applyBorder="1" applyAlignment="1">
      <alignment horizontal="left"/>
    </xf>
    <xf numFmtId="0" fontId="28" fillId="5" borderId="9" xfId="1" applyFont="1" applyFill="1" applyBorder="1" applyAlignment="1">
      <alignment horizontal="left"/>
    </xf>
  </cellXfs>
  <cellStyles count="3">
    <cellStyle name="Normal" xfId="0" builtinId="0"/>
    <cellStyle name="Normal_COMMUNS" xfId="1"/>
    <cellStyle name="Normal_GARDE" xfId="2"/>
  </cellStyles>
  <dxfs count="0"/>
  <tableStyles count="0" defaultTableStyle="TableStyleMedium2" defaultPivotStyle="PivotStyleLight16"/>
  <colors>
    <mruColors>
      <color rgb="FF0083E6"/>
      <color rgb="FF0088EE"/>
      <color rgb="FFFF5050"/>
      <color rgb="FFFFFFFF"/>
      <color rgb="FF2AE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/>
              <a:t>TGC-Exploitation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C0-4560-9264-8E8D2D7B9C2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C0-4560-9264-8E8D2D7B9C2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-707377136"/>
        <c:axId val="-707376048"/>
      </c:barChart>
      <c:catAx>
        <c:axId val="-70737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707376048"/>
        <c:crosses val="autoZero"/>
        <c:auto val="1"/>
        <c:lblAlgn val="ctr"/>
        <c:lblOffset val="100"/>
        <c:noMultiLvlLbl val="0"/>
      </c:catAx>
      <c:valAx>
        <c:axId val="-7073760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crossAx val="-70737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Note</a:t>
            </a:r>
            <a:r>
              <a:rPr lang="fr-FR" baseline="0"/>
              <a:t> globale magasin</a:t>
            </a:r>
            <a:endParaRPr lang="fr-F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9C-445C-A3F1-15578C26A701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9C-445C-A3F1-15578C26A701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707372784"/>
        <c:axId val="-707374416"/>
        <c:extLst xmlns:c16r2="http://schemas.microsoft.com/office/drawing/2015/06/chart"/>
      </c:barChart>
      <c:catAx>
        <c:axId val="-707372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707374416"/>
        <c:crosses val="autoZero"/>
        <c:auto val="1"/>
        <c:lblAlgn val="ctr"/>
        <c:lblOffset val="100"/>
        <c:noMultiLvlLbl val="0"/>
      </c:catAx>
      <c:valAx>
        <c:axId val="-707374416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70737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Note-Sushi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3.333334208224219E-3"/>
                  <c:y val="-6.9262175561557915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1110421197977613E-17"/>
                  <c:y val="-2.7847039953339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000002624672604E-2"/>
                  <c:y val="-2.7847039953339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333336832896798E-2"/>
                  <c:y val="-2.7847039953339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3334208224219E-3"/>
                  <c:y val="-2.3217410323709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19F-4C29-A498-BDB1D51301F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3333342082243473E-3"/>
                  <c:y val="-2.3217410323709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19F-4C29-A498-BDB1D51301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garde'!$A$29:$A$34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'Page de garde'!$B$29:$B$34</c:f>
              <c:numCache>
                <c:formatCode>0.0%</c:formatCode>
                <c:ptCount val="6"/>
                <c:pt idx="0">
                  <c:v>0.8125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19F-4C29-A498-BDB1D51301FE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'Page de garde'!$A$29:$A$34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'Page de garde'!$C$29:$C$34</c:f>
              <c:numCache>
                <c:formatCode>0.0%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19F-4C29-A498-BDB1D51301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707372240"/>
        <c:axId val="-707371152"/>
        <c:extLst xmlns:c16r2="http://schemas.microsoft.com/office/drawing/2015/06/chart"/>
      </c:barChart>
      <c:catAx>
        <c:axId val="-70737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707371152"/>
        <c:crosses val="autoZero"/>
        <c:auto val="1"/>
        <c:lblAlgn val="ctr"/>
        <c:lblOffset val="100"/>
        <c:noMultiLvlLbl val="0"/>
      </c:catAx>
      <c:valAx>
        <c:axId val="-7073711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70737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global</a:t>
            </a:r>
            <a:r>
              <a:rPr lang="fr-FR" baseline="0"/>
              <a:t> de réalisation du plan d'action</a:t>
            </a:r>
            <a:endParaRPr lang="fr-F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F9F-4817-AF6A-1EA3B5D1E70E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F9F-4817-AF6A-1EA3B5D1E70E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706413008"/>
        <c:axId val="-706417360"/>
        <c:extLst xmlns:c16r2="http://schemas.microsoft.com/office/drawing/2015/06/chart"/>
      </c:barChart>
      <c:catAx>
        <c:axId val="-7064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706417360"/>
        <c:crosses val="autoZero"/>
        <c:auto val="1"/>
        <c:lblAlgn val="ctr"/>
        <c:lblOffset val="100"/>
        <c:noMultiLvlLbl val="0"/>
      </c:catAx>
      <c:valAx>
        <c:axId val="-7064173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70641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9</xdr:col>
      <xdr:colOff>752475</xdr:colOff>
      <xdr:row>15</xdr:row>
      <xdr:rowOff>180975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1219200"/>
          <a:ext cx="7258050" cy="1819275"/>
        </a:xfrm>
        <a:prstGeom prst="rect">
          <a:avLst/>
        </a:prstGeom>
        <a:ln>
          <a:solidFill>
            <a:schemeClr val="bg1">
              <a:lumMod val="65000"/>
            </a:schemeClr>
          </a:solidFill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90000" tIns="180000" rIns="90000" bIns="180000" anchor="t" upright="1"/>
        <a:lstStyle/>
        <a:p>
          <a:pPr algn="ctr" rtl="0">
            <a:defRPr sz="1000"/>
          </a:pPr>
          <a:r>
            <a:rPr lang="fr-FR" sz="2400" b="1" i="0" u="sng" strike="noStrike">
              <a:solidFill>
                <a:srgbClr val="0070C0"/>
              </a:solidFill>
              <a:latin typeface="Corbel" pitchFamily="34" charset="0"/>
            </a:rPr>
            <a:t>Audit Conseil</a:t>
          </a:r>
          <a:r>
            <a:rPr lang="fr-FR" sz="2400" b="1" i="0" u="sng" strike="noStrike" baseline="0">
              <a:solidFill>
                <a:srgbClr val="0070C0"/>
              </a:solidFill>
              <a:latin typeface="Corbel" pitchFamily="34" charset="0"/>
            </a:rPr>
            <a:t> Magasin</a:t>
          </a:r>
          <a:endParaRPr lang="fr-FR" sz="2400" b="1" i="0" strike="noStrike">
            <a:solidFill>
              <a:srgbClr val="0070C0"/>
            </a:solidFill>
            <a:latin typeface="Corbel" pitchFamily="34" charset="0"/>
          </a:endParaRPr>
        </a:p>
        <a:p>
          <a:pPr algn="ctr" rtl="0">
            <a:defRPr sz="1000"/>
          </a:pPr>
          <a:r>
            <a:rPr lang="fr-FR" sz="2400" b="1" i="0" strike="noStrike">
              <a:solidFill>
                <a:srgbClr val="0070C0"/>
              </a:solidFill>
              <a:latin typeface="Corbel" pitchFamily="34" charset="0"/>
            </a:rPr>
            <a:t>en Bonnes Pratiques</a:t>
          </a:r>
          <a:r>
            <a:rPr lang="fr-FR" sz="2400" b="1" i="0" strike="noStrike" baseline="0">
              <a:solidFill>
                <a:srgbClr val="0070C0"/>
              </a:solidFill>
              <a:latin typeface="Corbel" pitchFamily="34" charset="0"/>
            </a:rPr>
            <a:t> d'Hygiène et système HACCP</a:t>
          </a:r>
          <a:endParaRPr lang="fr-FR" sz="2400" b="1" i="0" strike="noStrike">
            <a:solidFill>
              <a:srgbClr val="0070C0"/>
            </a:solidFill>
            <a:latin typeface="Corbel" pitchFamily="34" charset="0"/>
          </a:endParaRPr>
        </a:p>
        <a:p>
          <a:pPr algn="ctr" rtl="0">
            <a:defRPr sz="1000"/>
          </a:pPr>
          <a:r>
            <a:rPr lang="fr-FR" sz="2000" b="1" i="0" strike="noStrike">
              <a:solidFill>
                <a:srgbClr val="0070C0"/>
              </a:solidFill>
              <a:latin typeface="Corbel" pitchFamily="34" charset="0"/>
            </a:rPr>
            <a:t>UHD- Carrefour Tunisie</a:t>
          </a:r>
        </a:p>
        <a:p>
          <a:pPr algn="ctr" rtl="0">
            <a:defRPr sz="1000"/>
          </a:pPr>
          <a:r>
            <a:rPr lang="fr-FR" sz="2000" b="1" i="0" strike="noStrike">
              <a:solidFill>
                <a:srgbClr val="0070C0"/>
              </a:solidFill>
              <a:latin typeface="Corbel" pitchFamily="34" charset="0"/>
            </a:rPr>
            <a:t>Rapport</a:t>
          </a:r>
          <a:r>
            <a:rPr lang="fr-FR" sz="2000" b="1" i="0" strike="noStrike" baseline="0">
              <a:solidFill>
                <a:srgbClr val="0070C0"/>
              </a:solidFill>
              <a:latin typeface="Corbel" pitchFamily="34" charset="0"/>
            </a:rPr>
            <a:t> </a:t>
          </a:r>
          <a:r>
            <a:rPr lang="fr-FR" sz="2400" b="1" i="0" strike="noStrike" baseline="0">
              <a:solidFill>
                <a:srgbClr val="0070C0"/>
              </a:solidFill>
              <a:latin typeface="Corbel" pitchFamily="34" charset="0"/>
            </a:rPr>
            <a:t> </a:t>
          </a:r>
          <a:r>
            <a:rPr lang="fr-FR" sz="2400" b="1" i="0" strike="noStrike">
              <a:solidFill>
                <a:srgbClr val="0070C0"/>
              </a:solidFill>
              <a:latin typeface="Corbel" pitchFamily="34" charset="0"/>
            </a:rPr>
            <a:t>d'audit</a:t>
          </a:r>
          <a:r>
            <a:rPr lang="fr-FR" sz="2400" b="1" i="0" strike="noStrike" baseline="0">
              <a:solidFill>
                <a:srgbClr val="0070C0"/>
              </a:solidFill>
              <a:latin typeface="Corbel" pitchFamily="34" charset="0"/>
            </a:rPr>
            <a:t> </a:t>
          </a:r>
          <a:endParaRPr lang="fr-FR" sz="2400" b="1" i="0" strike="noStrike">
            <a:solidFill>
              <a:srgbClr val="0070C0"/>
            </a:solidFill>
            <a:latin typeface="Corbel" pitchFamily="34" charset="0"/>
          </a:endParaRPr>
        </a:p>
      </xdr:txBody>
    </xdr:sp>
    <xdr:clientData/>
  </xdr:twoCellAnchor>
  <xdr:twoCellAnchor>
    <xdr:from>
      <xdr:col>4</xdr:col>
      <xdr:colOff>0</xdr:colOff>
      <xdr:row>24</xdr:row>
      <xdr:rowOff>176893</xdr:rowOff>
    </xdr:from>
    <xdr:to>
      <xdr:col>9</xdr:col>
      <xdr:colOff>0</xdr:colOff>
      <xdr:row>25</xdr:row>
      <xdr:rowOff>4762</xdr:rowOff>
    </xdr:to>
    <xdr:graphicFrame macro="">
      <xdr:nvGraphicFramePr>
        <xdr:cNvPr id="20" name="Graphique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9</xdr:col>
      <xdr:colOff>13608</xdr:colOff>
      <xdr:row>22</xdr:row>
      <xdr:rowOff>4081</xdr:rowOff>
    </xdr:to>
    <xdr:graphicFrame macro="">
      <xdr:nvGraphicFramePr>
        <xdr:cNvPr id="21" name="Graphiqu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</xdr:colOff>
      <xdr:row>26</xdr:row>
      <xdr:rowOff>227239</xdr:rowOff>
    </xdr:from>
    <xdr:to>
      <xdr:col>9</xdr:col>
      <xdr:colOff>0</xdr:colOff>
      <xdr:row>33</xdr:row>
      <xdr:rowOff>371474</xdr:rowOff>
    </xdr:to>
    <xdr:graphicFrame macro="">
      <xdr:nvGraphicFramePr>
        <xdr:cNvPr id="22" name="Graphiqu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</xdr:colOff>
      <xdr:row>34</xdr:row>
      <xdr:rowOff>227239</xdr:rowOff>
    </xdr:from>
    <xdr:to>
      <xdr:col>9</xdr:col>
      <xdr:colOff>0</xdr:colOff>
      <xdr:row>35</xdr:row>
      <xdr:rowOff>0</xdr:rowOff>
    </xdr:to>
    <xdr:graphicFrame macro="">
      <xdr:nvGraphicFramePr>
        <xdr:cNvPr id="24" name="Graphique 23">
          <a:extLst>
            <a:ext uri="{FF2B5EF4-FFF2-40B4-BE49-F238E27FC236}">
              <a16:creationId xmlns="" xmlns:a16="http://schemas.microsoft.com/office/drawing/2014/main" id="{54F3760D-031E-483C-BCDE-AD0645943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457200</xdr:colOff>
      <xdr:row>1</xdr:row>
      <xdr:rowOff>19051</xdr:rowOff>
    </xdr:from>
    <xdr:to>
      <xdr:col>7</xdr:col>
      <xdr:colOff>76200</xdr:colOff>
      <xdr:row>5</xdr:row>
      <xdr:rowOff>171451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D9314692-51BA-444F-BE73-A3FC02B0B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09551"/>
          <a:ext cx="26670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7D37AD9D-032B-45DB-B016-41E3F507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D6DDFC62-027E-4911-8334-00B4942AB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CC006266-7365-4FAB-85D5-47BFF307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73939EBF-BFF0-4F9C-84DB-6A4B345C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8:K44"/>
  <sheetViews>
    <sheetView tabSelected="1" view="pageBreakPreview" topLeftCell="A24" zoomScaleSheetLayoutView="100" workbookViewId="0">
      <selection activeCell="D18" sqref="D18:K18"/>
    </sheetView>
  </sheetViews>
  <sheetFormatPr baseColWidth="10" defaultColWidth="11.42578125" defaultRowHeight="15" x14ac:dyDescent="0.25"/>
  <cols>
    <col min="1" max="1" width="11.42578125" style="23"/>
    <col min="2" max="2" width="15" customWidth="1"/>
    <col min="3" max="3" width="14" customWidth="1"/>
    <col min="12" max="14" width="11.42578125" customWidth="1"/>
  </cols>
  <sheetData>
    <row r="18" spans="1:11" ht="21" x14ac:dyDescent="0.25">
      <c r="A18" s="76" t="s">
        <v>69</v>
      </c>
      <c r="B18" s="76"/>
      <c r="C18" s="76"/>
      <c r="D18" s="77" t="s">
        <v>71</v>
      </c>
      <c r="E18" s="77"/>
      <c r="F18" s="77"/>
      <c r="G18" s="77"/>
      <c r="H18" s="77"/>
      <c r="I18" s="77"/>
      <c r="J18" s="77"/>
      <c r="K18" s="77"/>
    </row>
    <row r="20" spans="1:11" ht="16.5" x14ac:dyDescent="0.3">
      <c r="A20" s="17"/>
      <c r="B20" s="13"/>
      <c r="C20" s="13"/>
      <c r="D20" s="13"/>
      <c r="E20" s="13"/>
      <c r="F20" s="13"/>
      <c r="G20" s="13"/>
      <c r="H20" s="13"/>
      <c r="I20" s="13"/>
    </row>
    <row r="21" spans="1:11" x14ac:dyDescent="0.25">
      <c r="A21" s="78" t="s">
        <v>17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 x14ac:dyDescent="0.25">
      <c r="A22" s="18"/>
      <c r="B22" s="14"/>
      <c r="C22" s="14"/>
      <c r="D22" s="13"/>
      <c r="E22" s="13"/>
      <c r="F22" s="13"/>
      <c r="G22" s="13"/>
      <c r="H22" s="13"/>
      <c r="I22" s="13"/>
    </row>
    <row r="23" spans="1:11" x14ac:dyDescent="0.25">
      <c r="A23" s="18"/>
      <c r="B23" s="14"/>
      <c r="C23" s="14"/>
      <c r="D23" s="13"/>
      <c r="E23" s="13"/>
      <c r="F23" s="13"/>
      <c r="G23" s="13"/>
      <c r="H23" s="13"/>
      <c r="I23" s="13"/>
    </row>
    <row r="24" spans="1:11" x14ac:dyDescent="0.25">
      <c r="A24" s="18"/>
      <c r="B24" s="14"/>
      <c r="C24" s="14"/>
      <c r="D24" s="13"/>
      <c r="E24" s="13"/>
      <c r="F24" s="13"/>
      <c r="G24" s="13"/>
      <c r="H24" s="13"/>
      <c r="I24" s="13"/>
    </row>
    <row r="25" spans="1:11" x14ac:dyDescent="0.25">
      <c r="A25" s="18"/>
      <c r="B25" s="14"/>
      <c r="C25" s="14"/>
      <c r="D25" s="13"/>
      <c r="E25" s="13"/>
      <c r="F25" s="13"/>
      <c r="G25" s="13"/>
      <c r="H25" s="13"/>
      <c r="I25" s="13"/>
    </row>
    <row r="26" spans="1:11" ht="18" x14ac:dyDescent="0.25">
      <c r="A26" s="21"/>
      <c r="B26" s="15"/>
      <c r="C26" s="15"/>
      <c r="D26" s="13"/>
      <c r="E26" s="13"/>
      <c r="F26" s="13"/>
      <c r="G26" s="13"/>
      <c r="H26" s="13"/>
      <c r="I26" s="13"/>
    </row>
    <row r="27" spans="1:11" ht="18" x14ac:dyDescent="0.25">
      <c r="A27" s="21"/>
      <c r="B27" s="15"/>
      <c r="C27" s="15"/>
      <c r="D27" s="13"/>
      <c r="E27" s="13"/>
      <c r="F27" s="13"/>
      <c r="G27" s="13"/>
      <c r="H27" s="13"/>
      <c r="I27" s="13"/>
    </row>
    <row r="28" spans="1:11" ht="45" customHeight="1" x14ac:dyDescent="0.25">
      <c r="A28" s="19" t="s">
        <v>18</v>
      </c>
      <c r="B28" s="80" t="s">
        <v>68</v>
      </c>
      <c r="C28" s="80"/>
      <c r="D28" s="13"/>
      <c r="E28" s="13"/>
      <c r="F28" s="13"/>
      <c r="G28" s="13"/>
      <c r="H28" s="13"/>
      <c r="I28" s="13"/>
      <c r="J28" t="str">
        <f>D18</f>
        <v>Hyper Mall Sousse/ SUSHI</v>
      </c>
    </row>
    <row r="29" spans="1:11" ht="33" customHeight="1" x14ac:dyDescent="0.25">
      <c r="A29" s="20" t="s">
        <v>19</v>
      </c>
      <c r="B29" s="79">
        <f>'A1 Sushi'!D62</f>
        <v>0.8125</v>
      </c>
      <c r="C29" s="79"/>
      <c r="D29" s="13"/>
      <c r="E29" s="13"/>
      <c r="F29" s="13"/>
      <c r="G29" s="13"/>
      <c r="H29" s="13"/>
      <c r="I29" s="13"/>
    </row>
    <row r="30" spans="1:11" ht="33" customHeight="1" x14ac:dyDescent="0.25">
      <c r="A30" s="19" t="s">
        <v>20</v>
      </c>
      <c r="B30" s="79" t="e">
        <f>'A2 Sushi'!D62</f>
        <v>#DIV/0!</v>
      </c>
      <c r="C30" s="79"/>
      <c r="D30" s="13"/>
      <c r="E30" s="13"/>
      <c r="F30" s="13"/>
      <c r="G30" s="13"/>
      <c r="H30" s="13"/>
      <c r="I30" s="13"/>
    </row>
    <row r="31" spans="1:11" ht="33" customHeight="1" x14ac:dyDescent="0.25">
      <c r="A31" s="20" t="s">
        <v>21</v>
      </c>
      <c r="B31" s="79" t="e">
        <f>'A3 Sushi'!D62</f>
        <v>#DIV/0!</v>
      </c>
      <c r="C31" s="79"/>
      <c r="D31" s="13"/>
      <c r="E31" s="13"/>
      <c r="F31" s="13"/>
      <c r="G31" s="13"/>
      <c r="H31" s="13"/>
      <c r="I31" s="13"/>
    </row>
    <row r="32" spans="1:11" ht="33" customHeight="1" x14ac:dyDescent="0.25">
      <c r="A32" s="20" t="s">
        <v>22</v>
      </c>
      <c r="B32" s="79" t="e">
        <f>'A4 Sushi'!D62</f>
        <v>#DIV/0!</v>
      </c>
      <c r="C32" s="79"/>
      <c r="D32" s="13"/>
      <c r="E32" s="13"/>
      <c r="F32" s="13"/>
      <c r="G32" s="13"/>
      <c r="H32" s="13"/>
      <c r="I32" s="13"/>
    </row>
    <row r="33" spans="1:9" ht="33" customHeight="1" x14ac:dyDescent="0.25">
      <c r="A33" s="19" t="s">
        <v>23</v>
      </c>
      <c r="B33" s="79"/>
      <c r="C33" s="79"/>
      <c r="D33" s="13"/>
      <c r="E33" s="13"/>
      <c r="F33" s="13"/>
      <c r="G33" s="13"/>
      <c r="H33" s="13"/>
      <c r="I33" s="13"/>
    </row>
    <row r="34" spans="1:9" ht="33" customHeight="1" x14ac:dyDescent="0.25">
      <c r="A34" s="19" t="s">
        <v>24</v>
      </c>
      <c r="B34" s="79"/>
      <c r="C34" s="79"/>
      <c r="D34" s="13"/>
      <c r="E34" s="13"/>
      <c r="F34" s="13"/>
      <c r="G34" s="13"/>
      <c r="H34" s="13"/>
      <c r="I34" s="13"/>
    </row>
    <row r="35" spans="1:9" ht="18" x14ac:dyDescent="0.25">
      <c r="A35" s="21"/>
      <c r="B35" s="15"/>
      <c r="C35" s="15"/>
      <c r="D35" s="13"/>
      <c r="E35" s="13"/>
      <c r="F35" s="13"/>
      <c r="G35" s="13"/>
      <c r="H35" s="13"/>
      <c r="I35" s="13"/>
    </row>
    <row r="36" spans="1:9" ht="33" customHeight="1" x14ac:dyDescent="0.25">
      <c r="A36" s="22"/>
      <c r="B36" s="16"/>
      <c r="C36" s="16"/>
    </row>
    <row r="38" spans="1:9" ht="33" customHeight="1" x14ac:dyDescent="0.25"/>
    <row r="39" spans="1:9" ht="33" customHeight="1" x14ac:dyDescent="0.25"/>
    <row r="40" spans="1:9" ht="33" customHeight="1" x14ac:dyDescent="0.25"/>
    <row r="41" spans="1:9" ht="33" customHeight="1" x14ac:dyDescent="0.25"/>
    <row r="42" spans="1:9" ht="33" customHeight="1" x14ac:dyDescent="0.25"/>
    <row r="43" spans="1:9" ht="33" customHeight="1" x14ac:dyDescent="0.25"/>
    <row r="44" spans="1:9" ht="33" customHeight="1" x14ac:dyDescent="0.25"/>
  </sheetData>
  <sheetProtection algorithmName="SHA-512" hashValue="uWf4RS5HSyCVtpus2oo9RCI+yzHJFgo4/qNxBNGfh5s9Xy9Vm/waYacd0Uk7ntxO3rjKIFPQNarx+w7W7uogbg==" saltValue="u6wrhlIh6se9E4zJyPthyg==" spinCount="100000" sheet="1" objects="1" scenarios="1" formatCells="0" formatColumns="0" formatRows="0"/>
  <mergeCells count="10">
    <mergeCell ref="B31:C31"/>
    <mergeCell ref="B32:C32"/>
    <mergeCell ref="B33:C33"/>
    <mergeCell ref="B34:C34"/>
    <mergeCell ref="B28:C28"/>
    <mergeCell ref="A18:C18"/>
    <mergeCell ref="D18:K18"/>
    <mergeCell ref="A21:K21"/>
    <mergeCell ref="B29:C29"/>
    <mergeCell ref="B30:C30"/>
  </mergeCells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topLeftCell="A3" zoomScale="84" zoomScaleNormal="90" zoomScaleSheetLayoutView="84" workbookViewId="0">
      <selection activeCell="A48" sqref="A48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Mall Sousse/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 t="s">
        <v>70</v>
      </c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 t="s">
        <v>72</v>
      </c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>
        <v>44041</v>
      </c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>
        <f>D62</f>
        <v>0.8125</v>
      </c>
      <c r="C11" s="81"/>
      <c r="D11" s="81"/>
      <c r="E11" s="81"/>
      <c r="F11" s="81"/>
      <c r="G11" s="33"/>
    </row>
    <row r="12" spans="1:7" s="2" customFormat="1" ht="22.5" x14ac:dyDescent="0.45">
      <c r="A12" s="1"/>
      <c r="D12" s="82"/>
      <c r="E12" s="82"/>
      <c r="F12" s="82"/>
      <c r="G12" s="82"/>
    </row>
    <row r="13" spans="1:7" s="2" customFormat="1" ht="33.75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>
        <v>2</v>
      </c>
      <c r="C19" s="6" t="str">
        <f>IF(B19=0, -5, "0")</f>
        <v>0</v>
      </c>
      <c r="D19" s="25"/>
      <c r="E19" s="25"/>
      <c r="F19" s="48"/>
      <c r="G19"/>
    </row>
    <row r="20" spans="1:7" ht="49.5" x14ac:dyDescent="0.3">
      <c r="A20" s="46" t="s">
        <v>42</v>
      </c>
      <c r="B20" s="47">
        <v>1</v>
      </c>
      <c r="C20" s="47"/>
      <c r="D20" s="25" t="s">
        <v>75</v>
      </c>
      <c r="E20" s="24"/>
      <c r="F20" s="48"/>
      <c r="G20"/>
    </row>
    <row r="21" spans="1:7" x14ac:dyDescent="0.3">
      <c r="A21" s="50" t="s">
        <v>43</v>
      </c>
      <c r="B21" s="47">
        <v>2</v>
      </c>
      <c r="C21" s="6" t="str">
        <f>IF(B21=0, -5, "0")</f>
        <v>0</v>
      </c>
      <c r="D21" s="25"/>
      <c r="E21" s="24"/>
      <c r="F21" s="48"/>
      <c r="G21"/>
    </row>
    <row r="22" spans="1:7" ht="33" x14ac:dyDescent="0.3">
      <c r="A22" s="51" t="s">
        <v>44</v>
      </c>
      <c r="B22" s="47">
        <v>1</v>
      </c>
      <c r="C22" s="52"/>
      <c r="D22" s="25" t="s">
        <v>76</v>
      </c>
      <c r="E22" s="24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8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>
        <f>D23/(COUNT(B18:C22)*2)</f>
        <v>0.8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>
        <v>2</v>
      </c>
      <c r="C33" s="6" t="str">
        <f>IF(B33=0, -5, "0")</f>
        <v>0</v>
      </c>
      <c r="D33" s="25"/>
      <c r="E33" s="25"/>
      <c r="F33" s="48"/>
      <c r="G33"/>
    </row>
    <row r="34" spans="1:7" ht="49.5" x14ac:dyDescent="0.3">
      <c r="A34" s="59" t="s">
        <v>54</v>
      </c>
      <c r="B34" s="47">
        <v>1</v>
      </c>
      <c r="C34" s="52"/>
      <c r="D34" s="61" t="s">
        <v>74</v>
      </c>
      <c r="E34" s="24"/>
      <c r="F34" s="48"/>
      <c r="G34"/>
    </row>
    <row r="35" spans="1:7" x14ac:dyDescent="0.3">
      <c r="A35" s="59" t="s">
        <v>12</v>
      </c>
      <c r="B35" s="47">
        <v>2</v>
      </c>
      <c r="C35" s="52"/>
      <c r="D35" s="25"/>
      <c r="E35" s="24"/>
      <c r="F35" s="48"/>
      <c r="G35"/>
    </row>
    <row r="36" spans="1:7" x14ac:dyDescent="0.3">
      <c r="A36" s="59" t="s">
        <v>31</v>
      </c>
      <c r="B36" s="47">
        <v>2</v>
      </c>
      <c r="C36" s="52"/>
      <c r="D36" s="25"/>
      <c r="E36" s="24"/>
      <c r="F36" s="48"/>
      <c r="G36"/>
    </row>
    <row r="37" spans="1:7" ht="30" x14ac:dyDescent="0.3">
      <c r="A37" s="59" t="s">
        <v>55</v>
      </c>
      <c r="B37" s="47">
        <v>2</v>
      </c>
      <c r="C37" s="52"/>
      <c r="D37" s="25"/>
      <c r="E37" s="25"/>
      <c r="F37" s="48"/>
      <c r="G37"/>
    </row>
    <row r="38" spans="1:7" x14ac:dyDescent="0.3">
      <c r="A38" s="59" t="s">
        <v>56</v>
      </c>
      <c r="B38" s="47">
        <v>2</v>
      </c>
      <c r="C38" s="52"/>
      <c r="D38" s="25"/>
      <c r="E38" s="24"/>
      <c r="F38" s="48"/>
      <c r="G38"/>
    </row>
    <row r="39" spans="1:7" x14ac:dyDescent="0.3">
      <c r="A39" s="58" t="s">
        <v>57</v>
      </c>
      <c r="B39" s="47">
        <v>2</v>
      </c>
      <c r="C39" s="6" t="str">
        <f>IF(B39=0, -5, "0")</f>
        <v>0</v>
      </c>
      <c r="D39" s="25"/>
      <c r="E39" s="25"/>
      <c r="F39" s="48"/>
      <c r="G39"/>
    </row>
    <row r="40" spans="1:7" ht="33" x14ac:dyDescent="0.3">
      <c r="A40" s="58" t="s">
        <v>58</v>
      </c>
      <c r="B40" s="47">
        <v>0</v>
      </c>
      <c r="C40" s="6">
        <f>IF(B40=0, -5, "0")</f>
        <v>-5</v>
      </c>
      <c r="D40" s="26" t="s">
        <v>73</v>
      </c>
      <c r="E40" s="24"/>
      <c r="F40" s="48"/>
      <c r="G40"/>
    </row>
    <row r="41" spans="1:7" x14ac:dyDescent="0.3">
      <c r="A41" s="58" t="s">
        <v>59</v>
      </c>
      <c r="B41" s="47">
        <v>2</v>
      </c>
      <c r="C41" s="6" t="str">
        <f>IF(B41=0, -5, "0")</f>
        <v>0</v>
      </c>
      <c r="D41" s="26"/>
      <c r="E41" s="24"/>
      <c r="F41" s="48"/>
      <c r="G41"/>
    </row>
    <row r="42" spans="1:7" x14ac:dyDescent="0.3">
      <c r="A42" s="59" t="s">
        <v>60</v>
      </c>
      <c r="B42" s="47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>
        <v>2</v>
      </c>
      <c r="C46" s="52"/>
      <c r="D46" s="25"/>
      <c r="E46" s="24"/>
      <c r="F46" s="48"/>
      <c r="G46"/>
    </row>
    <row r="47" spans="1:7" x14ac:dyDescent="0.3">
      <c r="A47" s="59" t="s">
        <v>37</v>
      </c>
      <c r="B47" s="47">
        <v>2</v>
      </c>
      <c r="C47" s="52"/>
      <c r="D47" s="25"/>
      <c r="E47" s="24"/>
      <c r="F47" s="48"/>
      <c r="G47"/>
    </row>
    <row r="48" spans="1:7" x14ac:dyDescent="0.3">
      <c r="A48" s="59" t="s">
        <v>65</v>
      </c>
      <c r="B48" s="47">
        <v>2</v>
      </c>
      <c r="C48" s="52"/>
      <c r="D48" s="25"/>
      <c r="E48" s="24"/>
      <c r="F48" s="48"/>
      <c r="G48"/>
    </row>
    <row r="49" spans="1:7" x14ac:dyDescent="0.3">
      <c r="A49" s="59" t="s">
        <v>66</v>
      </c>
      <c r="B49" s="47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4"/>
      <c r="F50" s="48"/>
      <c r="G50"/>
    </row>
    <row r="51" spans="1:7" ht="18.75" x14ac:dyDescent="0.3">
      <c r="A51" s="69" t="s">
        <v>29</v>
      </c>
      <c r="B51" s="70"/>
      <c r="C51" s="70"/>
      <c r="D51" s="70"/>
      <c r="E51" s="70"/>
      <c r="F51" s="70"/>
      <c r="G51"/>
    </row>
    <row r="52" spans="1:7" ht="21" x14ac:dyDescent="0.4">
      <c r="A52" s="59" t="s">
        <v>32</v>
      </c>
      <c r="B52" s="47" t="s">
        <v>2</v>
      </c>
      <c r="C52" s="31"/>
      <c r="D52" s="31"/>
      <c r="E52" s="31"/>
      <c r="F52" s="48"/>
      <c r="G52"/>
    </row>
    <row r="53" spans="1:7" ht="21" x14ac:dyDescent="0.4">
      <c r="A53" s="59" t="s">
        <v>34</v>
      </c>
      <c r="B53" s="47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32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">
        <v>2</v>
      </c>
      <c r="C57" s="52"/>
      <c r="D57" s="62">
        <v>1</v>
      </c>
      <c r="E57" s="66"/>
      <c r="F57" s="48"/>
      <c r="G57"/>
    </row>
    <row r="58" spans="1:7" x14ac:dyDescent="0.3">
      <c r="A58" s="53" t="s">
        <v>6</v>
      </c>
      <c r="B58" s="53"/>
      <c r="C58" s="53"/>
      <c r="D58" s="30">
        <f>SUM(B52:C57,B26:C50)</f>
        <v>44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>
        <f>D58/(COUNT(B52:C57,B26:C50)*2)</f>
        <v>0.81481481481481477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72">
        <v>1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52</v>
      </c>
      <c r="E61"/>
      <c r="F61"/>
      <c r="G61"/>
    </row>
    <row r="62" spans="1:7" ht="22.5" x14ac:dyDescent="0.45">
      <c r="A62" s="8" t="s">
        <v>16</v>
      </c>
      <c r="B62" s="9"/>
      <c r="C62" s="10"/>
      <c r="D62" s="64">
        <f>D61/(COUNT(B52:C57,B26:C50,B18:C22)*2)</f>
        <v>0.8125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kvTBSczvFt1ltHZjmREig+Jbv+JU4DS1fA1R+pQqFyGZGgGXKEdrPCL5wXfKtL03pe4yGUt9aciQSp3V1NBmog==" saltValue="b4Zy9uSe4h+6kUELn9XBeQ==" spinCount="100000" sheet="1" objects="1" scenarios="1" formatCells="0" formatColumns="0" formatRows="0"/>
  <mergeCells count="13">
    <mergeCell ref="B11:F11"/>
    <mergeCell ref="D12:G12"/>
    <mergeCell ref="D1:G1"/>
    <mergeCell ref="A15:A16"/>
    <mergeCell ref="B15:C15"/>
    <mergeCell ref="D15:D16"/>
    <mergeCell ref="E15:E16"/>
    <mergeCell ref="F15:F16"/>
    <mergeCell ref="A6:F6"/>
    <mergeCell ref="A7:F7"/>
    <mergeCell ref="B8:F8"/>
    <mergeCell ref="B9:F9"/>
    <mergeCell ref="B10:F10"/>
  </mergeCells>
  <dataValidations count="2">
    <dataValidation type="list" allowBlank="1" showInputMessage="1" showErrorMessage="1" sqref="B26:B50 B18:B22 B52:B57">
      <formula1>$B$1:$B$4</formula1>
    </dataValidation>
    <dataValidation type="list" allowBlank="1" showInputMessage="1" showErrorMessage="1" sqref="F18:F22 F26:F50 F52:F56">
      <formula1>$E$2:$E$4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zoomScale="80" zoomScaleNormal="90" zoomScaleSheetLayoutView="80" workbookViewId="0">
      <selection activeCell="B12" sqref="B12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Mall Sousse/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/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/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/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 t="e">
        <f>D62</f>
        <v>#DIV/0!</v>
      </c>
      <c r="C11" s="81"/>
      <c r="D11" s="81"/>
      <c r="E11" s="81"/>
      <c r="F11" s="81"/>
      <c r="G11" s="33"/>
    </row>
    <row r="12" spans="1:7" s="2" customFormat="1" ht="22.5" x14ac:dyDescent="0.45">
      <c r="A12" s="1"/>
      <c r="D12" s="82"/>
      <c r="E12" s="82"/>
      <c r="F12" s="82"/>
      <c r="G12" s="82"/>
    </row>
    <row r="13" spans="1:7" s="2" customFormat="1" ht="23.25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 t="s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 t="s">
        <v>2</v>
      </c>
      <c r="C19" s="6" t="str">
        <f>IF(B19=0, -5, "0")</f>
        <v>0</v>
      </c>
      <c r="D19" s="25"/>
      <c r="E19" s="25"/>
      <c r="F19" s="48"/>
      <c r="G19"/>
    </row>
    <row r="20" spans="1:7" x14ac:dyDescent="0.3">
      <c r="A20" s="46" t="s">
        <v>42</v>
      </c>
      <c r="B20" s="47" t="s">
        <v>2</v>
      </c>
      <c r="C20" s="47"/>
      <c r="D20" s="25"/>
      <c r="E20" s="24"/>
      <c r="F20" s="48"/>
      <c r="G20"/>
    </row>
    <row r="21" spans="1:7" x14ac:dyDescent="0.3">
      <c r="A21" s="50" t="s">
        <v>43</v>
      </c>
      <c r="B21" s="47" t="s">
        <v>2</v>
      </c>
      <c r="C21" s="6" t="str">
        <f>IF(B21=0, -5, "0")</f>
        <v>0</v>
      </c>
      <c r="D21" s="25"/>
      <c r="E21" s="24"/>
      <c r="F21" s="48"/>
      <c r="G21"/>
    </row>
    <row r="22" spans="1:7" x14ac:dyDescent="0.3">
      <c r="A22" s="51" t="s">
        <v>44</v>
      </c>
      <c r="B22" s="47" t="s">
        <v>2</v>
      </c>
      <c r="C22" s="52"/>
      <c r="D22" s="25"/>
      <c r="E22" s="24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0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 t="e">
        <f>D23/(COUNT(B18:C22)*2)</f>
        <v>#DIV/0!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 t="s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 t="s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 t="s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 t="s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 t="s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 t="s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 t="s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 t="s">
        <v>2</v>
      </c>
      <c r="C33" s="6" t="str">
        <f>IF(B33=0, -5, "0")</f>
        <v>0</v>
      </c>
      <c r="D33" s="25"/>
      <c r="E33" s="24"/>
      <c r="F33" s="48"/>
      <c r="G33"/>
    </row>
    <row r="34" spans="1:7" x14ac:dyDescent="0.3">
      <c r="A34" s="59" t="s">
        <v>54</v>
      </c>
      <c r="B34" s="47" t="s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 t="s">
        <v>2</v>
      </c>
      <c r="C35" s="52"/>
      <c r="D35" s="25"/>
      <c r="E35" s="24"/>
      <c r="F35" s="48"/>
      <c r="G35"/>
    </row>
    <row r="36" spans="1:7" x14ac:dyDescent="0.3">
      <c r="A36" s="59" t="s">
        <v>31</v>
      </c>
      <c r="B36" s="47" t="s">
        <v>2</v>
      </c>
      <c r="C36" s="52"/>
      <c r="D36" s="25"/>
      <c r="E36" s="25"/>
      <c r="F36" s="48"/>
      <c r="G36"/>
    </row>
    <row r="37" spans="1:7" ht="30" x14ac:dyDescent="0.3">
      <c r="A37" s="59" t="s">
        <v>55</v>
      </c>
      <c r="B37" s="47" t="s">
        <v>2</v>
      </c>
      <c r="C37" s="52"/>
      <c r="D37" s="25"/>
      <c r="E37" s="24"/>
      <c r="F37" s="48"/>
      <c r="G37"/>
    </row>
    <row r="38" spans="1:7" x14ac:dyDescent="0.3">
      <c r="A38" s="59" t="s">
        <v>56</v>
      </c>
      <c r="B38" s="47" t="s">
        <v>2</v>
      </c>
      <c r="C38" s="52"/>
      <c r="D38" s="25"/>
      <c r="E38" s="24"/>
      <c r="F38" s="48"/>
      <c r="G38"/>
    </row>
    <row r="39" spans="1:7" x14ac:dyDescent="0.3">
      <c r="A39" s="58" t="s">
        <v>57</v>
      </c>
      <c r="B39" s="47" t="s">
        <v>2</v>
      </c>
      <c r="C39" s="6" t="str">
        <f>IF(B39=0, -5, "0")</f>
        <v>0</v>
      </c>
      <c r="D39" s="25"/>
      <c r="E39" s="24"/>
      <c r="F39" s="48"/>
      <c r="G39"/>
    </row>
    <row r="40" spans="1:7" x14ac:dyDescent="0.3">
      <c r="A40" s="58" t="s">
        <v>58</v>
      </c>
      <c r="B40" s="47" t="s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 t="s">
        <v>2</v>
      </c>
      <c r="C41" s="6" t="str">
        <f>IF(B41=0, -5, "0")</f>
        <v>0</v>
      </c>
      <c r="D41" s="26"/>
      <c r="E41" s="25"/>
      <c r="F41" s="48"/>
      <c r="G41"/>
    </row>
    <row r="42" spans="1:7" x14ac:dyDescent="0.3">
      <c r="A42" s="59" t="s">
        <v>60</v>
      </c>
      <c r="B42" s="47" t="s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 t="s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 t="s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 t="s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 t="s">
        <v>2</v>
      </c>
      <c r="C46" s="52"/>
      <c r="D46" s="25"/>
      <c r="E46" s="25"/>
      <c r="F46" s="48"/>
      <c r="G46"/>
    </row>
    <row r="47" spans="1:7" x14ac:dyDescent="0.3">
      <c r="A47" s="59" t="s">
        <v>37</v>
      </c>
      <c r="B47" s="47" t="s">
        <v>2</v>
      </c>
      <c r="C47" s="52"/>
      <c r="D47" s="25"/>
      <c r="E47" s="24"/>
      <c r="F47" s="48"/>
      <c r="G47"/>
    </row>
    <row r="48" spans="1:7" x14ac:dyDescent="0.3">
      <c r="A48" s="59" t="s">
        <v>65</v>
      </c>
      <c r="B48" s="47" t="s">
        <v>2</v>
      </c>
      <c r="C48" s="52"/>
      <c r="D48" s="25"/>
      <c r="E48" s="24"/>
      <c r="F48" s="48"/>
      <c r="G48"/>
    </row>
    <row r="49" spans="1:7" x14ac:dyDescent="0.3">
      <c r="A49" s="59" t="s">
        <v>66</v>
      </c>
      <c r="B49" s="47" t="s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5"/>
      <c r="F50" s="48"/>
      <c r="G50"/>
    </row>
    <row r="51" spans="1:7" ht="18.75" x14ac:dyDescent="0.3">
      <c r="A51" s="92" t="s">
        <v>29</v>
      </c>
      <c r="B51" s="93"/>
      <c r="C51" s="93"/>
      <c r="D51" s="93"/>
      <c r="E51" s="93"/>
      <c r="F51" s="93"/>
      <c r="G51"/>
    </row>
    <row r="52" spans="1:7" ht="21" x14ac:dyDescent="0.4">
      <c r="A52" s="59" t="s">
        <v>32</v>
      </c>
      <c r="B52" s="47" t="s">
        <v>2</v>
      </c>
      <c r="C52" s="31"/>
      <c r="D52" s="73"/>
      <c r="E52" s="74"/>
      <c r="F52" s="48"/>
      <c r="G52"/>
    </row>
    <row r="53" spans="1:7" ht="21" x14ac:dyDescent="0.4">
      <c r="A53" s="59" t="s">
        <v>34</v>
      </c>
      <c r="B53" s="47" t="s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 t="s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32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">
        <v>2</v>
      </c>
      <c r="C57" s="52"/>
      <c r="D57" s="62"/>
      <c r="E57" s="71"/>
      <c r="F57" s="48"/>
      <c r="G57"/>
    </row>
    <row r="58" spans="1:7" x14ac:dyDescent="0.3">
      <c r="A58" s="53" t="s">
        <v>6</v>
      </c>
      <c r="B58" s="53"/>
      <c r="C58" s="53"/>
      <c r="D58" s="30">
        <f>SUM(B52:C57,B26:C50)</f>
        <v>0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 t="e">
        <f>D58/(COUNT(B52:C57,B26:C50)*2)</f>
        <v>#DIV/0!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65" t="e">
        <f>AVERAGE(D57)</f>
        <v>#DIV/0!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0</v>
      </c>
      <c r="E61"/>
      <c r="F61"/>
      <c r="G61"/>
    </row>
    <row r="62" spans="1:7" ht="22.5" x14ac:dyDescent="0.45">
      <c r="A62" s="8" t="s">
        <v>16</v>
      </c>
      <c r="B62" s="9"/>
      <c r="C62" s="10"/>
      <c r="D62" s="64" t="e">
        <f>D61/(COUNT(B52:C57,B26:C50,B18:C22)*2)</f>
        <v>#DIV/0!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yKjycE4C6HWn3qJF8VC0uRKek0DqNxL2G7kdJflct4psCJFXd4AOcwNDboWTRxjI+p08T3UMXkwkLfPyKvULBg==" saltValue="EkHid6xbLDdZUTq8tQqIRA==" spinCount="100000" sheet="1" objects="1" scenarios="1" formatCells="0" formatColumns="0" formatRows="0"/>
  <mergeCells count="14">
    <mergeCell ref="B10:F10"/>
    <mergeCell ref="D1:G1"/>
    <mergeCell ref="A6:F6"/>
    <mergeCell ref="A7:F7"/>
    <mergeCell ref="B8:F8"/>
    <mergeCell ref="B9:F9"/>
    <mergeCell ref="A51:F51"/>
    <mergeCell ref="B11:F11"/>
    <mergeCell ref="D12:G12"/>
    <mergeCell ref="A15:A16"/>
    <mergeCell ref="B15:C15"/>
    <mergeCell ref="D15:D16"/>
    <mergeCell ref="E15:E16"/>
    <mergeCell ref="F15:F16"/>
  </mergeCells>
  <dataValidations count="2">
    <dataValidation type="list" allowBlank="1" showInputMessage="1" showErrorMessage="1" sqref="F18:F22 F26:F50 F52:F56">
      <formula1>$E$2:$E$4</formula1>
    </dataValidation>
    <dataValidation type="list" allowBlank="1" showInputMessage="1" showErrorMessage="1" sqref="B26:B50 B18:B22 B52:B57">
      <formula1>$B$1:$B$4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zoomScale="80" zoomScaleNormal="90" zoomScaleSheetLayoutView="80" workbookViewId="0">
      <selection activeCell="B12" sqref="B12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Mall Sousse/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/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/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/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 t="e">
        <f>D62</f>
        <v>#DIV/0!</v>
      </c>
      <c r="C11" s="81"/>
      <c r="D11" s="81"/>
      <c r="E11" s="81"/>
      <c r="F11" s="81"/>
      <c r="G11" s="33"/>
    </row>
    <row r="12" spans="1:7" s="2" customFormat="1" ht="22.5" x14ac:dyDescent="0.45">
      <c r="A12" s="1"/>
      <c r="D12" s="82"/>
      <c r="E12" s="82"/>
      <c r="F12" s="82"/>
      <c r="G12" s="82"/>
    </row>
    <row r="13" spans="1:7" s="2" customFormat="1" ht="33.75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 t="s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 t="s">
        <v>2</v>
      </c>
      <c r="C19" s="6" t="str">
        <f>IF(B19=0, -5, "0")</f>
        <v>0</v>
      </c>
      <c r="D19" s="25"/>
      <c r="E19" s="24"/>
      <c r="F19" s="48"/>
      <c r="G19"/>
    </row>
    <row r="20" spans="1:7" x14ac:dyDescent="0.3">
      <c r="A20" s="46" t="s">
        <v>42</v>
      </c>
      <c r="B20" s="47" t="s">
        <v>2</v>
      </c>
      <c r="C20" s="47"/>
      <c r="D20" s="25"/>
      <c r="E20" s="25"/>
      <c r="F20" s="48"/>
      <c r="G20"/>
    </row>
    <row r="21" spans="1:7" x14ac:dyDescent="0.3">
      <c r="A21" s="50" t="s">
        <v>43</v>
      </c>
      <c r="B21" s="47" t="s">
        <v>2</v>
      </c>
      <c r="C21" s="6" t="str">
        <f>IF(B21=0, -5, "0")</f>
        <v>0</v>
      </c>
      <c r="D21" s="25"/>
      <c r="E21" s="24"/>
      <c r="F21" s="48"/>
      <c r="G21"/>
    </row>
    <row r="22" spans="1:7" x14ac:dyDescent="0.3">
      <c r="A22" s="51" t="s">
        <v>44</v>
      </c>
      <c r="B22" s="47" t="s">
        <v>2</v>
      </c>
      <c r="C22" s="52"/>
      <c r="D22" s="25"/>
      <c r="E22" s="25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0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 t="e">
        <f>D23/(COUNT(B18:C22)*2)</f>
        <v>#DIV/0!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 t="s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 t="s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 t="s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 t="s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 t="s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 t="s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 t="s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 t="s">
        <v>2</v>
      </c>
      <c r="C33" s="6" t="str">
        <f>IF(B33=0, -5, "0")</f>
        <v>0</v>
      </c>
      <c r="D33" s="25"/>
      <c r="E33" s="24"/>
      <c r="F33" s="48"/>
      <c r="G33"/>
    </row>
    <row r="34" spans="1:7" x14ac:dyDescent="0.3">
      <c r="A34" s="59" t="s">
        <v>54</v>
      </c>
      <c r="B34" s="47" t="s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 t="s">
        <v>2</v>
      </c>
      <c r="C35" s="52"/>
      <c r="D35" s="25"/>
      <c r="E35" s="24"/>
      <c r="F35" s="48"/>
      <c r="G35"/>
    </row>
    <row r="36" spans="1:7" x14ac:dyDescent="0.3">
      <c r="A36" s="59" t="s">
        <v>31</v>
      </c>
      <c r="B36" s="47" t="s">
        <v>2</v>
      </c>
      <c r="C36" s="52"/>
      <c r="D36" s="25"/>
      <c r="E36" s="24"/>
      <c r="F36" s="48"/>
      <c r="G36"/>
    </row>
    <row r="37" spans="1:7" ht="30" x14ac:dyDescent="0.3">
      <c r="A37" s="59" t="s">
        <v>55</v>
      </c>
      <c r="B37" s="47" t="s">
        <v>2</v>
      </c>
      <c r="C37" s="52"/>
      <c r="D37" s="25"/>
      <c r="E37" s="25"/>
      <c r="F37" s="48"/>
      <c r="G37"/>
    </row>
    <row r="38" spans="1:7" x14ac:dyDescent="0.3">
      <c r="A38" s="59" t="s">
        <v>56</v>
      </c>
      <c r="B38" s="47" t="s">
        <v>2</v>
      </c>
      <c r="C38" s="52"/>
      <c r="D38" s="25"/>
      <c r="E38" s="24"/>
      <c r="F38" s="48"/>
      <c r="G38"/>
    </row>
    <row r="39" spans="1:7" x14ac:dyDescent="0.3">
      <c r="A39" s="58" t="s">
        <v>57</v>
      </c>
      <c r="B39" s="47" t="s">
        <v>2</v>
      </c>
      <c r="C39" s="6" t="str">
        <f>IF(B39=0, -5, "0")</f>
        <v>0</v>
      </c>
      <c r="D39" s="25"/>
      <c r="E39" s="24"/>
      <c r="F39" s="48"/>
      <c r="G39"/>
    </row>
    <row r="40" spans="1:7" x14ac:dyDescent="0.3">
      <c r="A40" s="58" t="s">
        <v>58</v>
      </c>
      <c r="B40" s="47" t="s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 t="s">
        <v>2</v>
      </c>
      <c r="C41" s="6" t="str">
        <f>IF(B41=0, -5, "0")</f>
        <v>0</v>
      </c>
      <c r="D41" s="26"/>
      <c r="E41" s="24"/>
      <c r="F41" s="48"/>
      <c r="G41"/>
    </row>
    <row r="42" spans="1:7" x14ac:dyDescent="0.3">
      <c r="A42" s="59" t="s">
        <v>60</v>
      </c>
      <c r="B42" s="47" t="s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 t="s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 t="s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 t="s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 t="s">
        <v>2</v>
      </c>
      <c r="C46" s="52"/>
      <c r="D46" s="25"/>
      <c r="E46" s="24"/>
      <c r="F46" s="48"/>
      <c r="G46"/>
    </row>
    <row r="47" spans="1:7" x14ac:dyDescent="0.3">
      <c r="A47" s="59" t="s">
        <v>37</v>
      </c>
      <c r="B47" s="47" t="s">
        <v>2</v>
      </c>
      <c r="C47" s="52"/>
      <c r="D47" s="25"/>
      <c r="E47" s="25"/>
      <c r="F47" s="48"/>
      <c r="G47"/>
    </row>
    <row r="48" spans="1:7" x14ac:dyDescent="0.3">
      <c r="A48" s="59" t="s">
        <v>65</v>
      </c>
      <c r="B48" s="47" t="s">
        <v>2</v>
      </c>
      <c r="C48" s="52"/>
      <c r="D48" s="25"/>
      <c r="E48" s="24"/>
      <c r="F48" s="48"/>
      <c r="G48"/>
    </row>
    <row r="49" spans="1:7" x14ac:dyDescent="0.3">
      <c r="A49" s="59" t="s">
        <v>66</v>
      </c>
      <c r="B49" s="47" t="s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5"/>
      <c r="F50" s="48"/>
      <c r="G50"/>
    </row>
    <row r="51" spans="1:7" ht="18.75" x14ac:dyDescent="0.3">
      <c r="A51" s="92" t="s">
        <v>29</v>
      </c>
      <c r="B51" s="93"/>
      <c r="C51" s="93"/>
      <c r="D51" s="93"/>
      <c r="E51" s="93"/>
      <c r="F51" s="93"/>
      <c r="G51"/>
    </row>
    <row r="52" spans="1:7" ht="21" x14ac:dyDescent="0.4">
      <c r="A52" s="59" t="s">
        <v>32</v>
      </c>
      <c r="B52" s="47" t="s">
        <v>2</v>
      </c>
      <c r="C52" s="31"/>
      <c r="D52" s="31"/>
      <c r="E52" s="31"/>
      <c r="F52" s="48"/>
      <c r="G52"/>
    </row>
    <row r="53" spans="1:7" ht="21" x14ac:dyDescent="0.4">
      <c r="A53" s="59" t="s">
        <v>34</v>
      </c>
      <c r="B53" s="47" t="s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 t="s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32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">
        <v>2</v>
      </c>
      <c r="C57" s="52"/>
      <c r="D57" s="62" t="str">
        <f>IFERROR(E57/F57,"N.A")</f>
        <v>N.A</v>
      </c>
      <c r="E57" s="71">
        <f>COUNTIF('A2 Sushi'!F18:F56,"ok")</f>
        <v>0</v>
      </c>
      <c r="F57" s="48">
        <f>COUNTA('A2 Sushi'!F18:F56)</f>
        <v>0</v>
      </c>
      <c r="G57"/>
    </row>
    <row r="58" spans="1:7" x14ac:dyDescent="0.3">
      <c r="A58" s="53" t="s">
        <v>6</v>
      </c>
      <c r="B58" s="53"/>
      <c r="C58" s="53"/>
      <c r="D58" s="30">
        <f>SUM(B52:C57,B26:C50)</f>
        <v>0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 t="e">
        <f>D58/(COUNT(B52:C57,B26:C50)*2)</f>
        <v>#DIV/0!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65" t="e">
        <f>E57/F57</f>
        <v>#DIV/0!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0</v>
      </c>
      <c r="E61"/>
      <c r="F61"/>
      <c r="G61"/>
    </row>
    <row r="62" spans="1:7" ht="22.5" x14ac:dyDescent="0.45">
      <c r="A62" s="8" t="s">
        <v>16</v>
      </c>
      <c r="B62" s="9"/>
      <c r="C62" s="10"/>
      <c r="D62" s="64" t="e">
        <f>D61/(COUNT(B52:C57,B26:C50,B18:C22)*2)</f>
        <v>#DIV/0!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5GOBFjartn19ZM/5uiNulvBfVcgc3I71Ov7NZMY92xVhAA0Kwg3l56/S4f9S7ZW9TItpF68xS3OZMv8c0li0dw==" saltValue="LmBkk/NHv+rmko6A48mvuw==" spinCount="100000" sheet="1" objects="1" scenarios="1" formatCells="0" formatColumns="0" formatRows="0"/>
  <mergeCells count="14">
    <mergeCell ref="B10:F10"/>
    <mergeCell ref="D1:G1"/>
    <mergeCell ref="A6:F6"/>
    <mergeCell ref="A7:F7"/>
    <mergeCell ref="B8:F8"/>
    <mergeCell ref="B9:F9"/>
    <mergeCell ref="A51:F51"/>
    <mergeCell ref="B11:F11"/>
    <mergeCell ref="D12:G12"/>
    <mergeCell ref="A15:A16"/>
    <mergeCell ref="B15:C15"/>
    <mergeCell ref="D15:D16"/>
    <mergeCell ref="E15:E16"/>
    <mergeCell ref="F15:F16"/>
  </mergeCells>
  <dataValidations count="2">
    <dataValidation type="list" allowBlank="1" showInputMessage="1" showErrorMessage="1" sqref="B18:B22 B26:B50 B52:B57">
      <formula1>$B$1:$B$4</formula1>
    </dataValidation>
    <dataValidation type="list" allowBlank="1" showInputMessage="1" showErrorMessage="1" sqref="F18:F22 F26:F50 F52:F56">
      <formula1>$E$2:$E$4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zoomScale="80" zoomScaleNormal="90" zoomScaleSheetLayoutView="80" workbookViewId="0">
      <selection activeCell="B11" sqref="B11:F11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Mall Sousse/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/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/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/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 t="e">
        <f>D62</f>
        <v>#DIV/0!</v>
      </c>
      <c r="C11" s="81"/>
      <c r="D11" s="81"/>
      <c r="E11" s="81"/>
      <c r="F11" s="81"/>
      <c r="G11" s="33"/>
    </row>
    <row r="12" spans="1:7" s="2" customFormat="1" ht="5.25" customHeight="1" x14ac:dyDescent="0.45">
      <c r="A12" s="1"/>
      <c r="B12" s="75" t="e">
        <f>D62</f>
        <v>#DIV/0!</v>
      </c>
      <c r="D12" s="82"/>
      <c r="E12" s="82"/>
      <c r="F12" s="82"/>
      <c r="G12" s="82"/>
    </row>
    <row r="13" spans="1:7" s="2" customFormat="1" ht="33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 t="s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 t="s">
        <v>2</v>
      </c>
      <c r="C19" s="6" t="str">
        <f>IF(B19=0, -5, "0")</f>
        <v>0</v>
      </c>
      <c r="D19" s="25"/>
      <c r="E19" s="24"/>
      <c r="F19" s="48"/>
      <c r="G19"/>
    </row>
    <row r="20" spans="1:7" x14ac:dyDescent="0.3">
      <c r="A20" s="46" t="s">
        <v>42</v>
      </c>
      <c r="B20" s="47" t="s">
        <v>2</v>
      </c>
      <c r="C20" s="47"/>
      <c r="D20" s="26"/>
      <c r="E20" s="26"/>
      <c r="F20" s="48"/>
      <c r="G20"/>
    </row>
    <row r="21" spans="1:7" x14ac:dyDescent="0.3">
      <c r="A21" s="50" t="s">
        <v>43</v>
      </c>
      <c r="B21" s="47" t="s">
        <v>2</v>
      </c>
      <c r="C21" s="6" t="str">
        <f>IF(B21=0, -5, "0")</f>
        <v>0</v>
      </c>
      <c r="D21" s="25"/>
      <c r="E21" s="24"/>
      <c r="F21" s="48"/>
      <c r="G21"/>
    </row>
    <row r="22" spans="1:7" x14ac:dyDescent="0.3">
      <c r="A22" s="51" t="s">
        <v>44</v>
      </c>
      <c r="B22" s="47" t="s">
        <v>2</v>
      </c>
      <c r="C22" s="52"/>
      <c r="D22" s="25"/>
      <c r="E22" s="25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0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 t="e">
        <f>D23/(COUNT(B18:C22)*2)</f>
        <v>#DIV/0!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 t="s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 t="s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 t="s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 t="s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 t="s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 t="s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 t="s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 t="s">
        <v>2</v>
      </c>
      <c r="C33" s="6" t="str">
        <f>IF(B33=0, -5, "0")</f>
        <v>0</v>
      </c>
      <c r="D33" s="25"/>
      <c r="E33" s="25"/>
      <c r="F33" s="48"/>
      <c r="G33"/>
    </row>
    <row r="34" spans="1:7" x14ac:dyDescent="0.3">
      <c r="A34" s="59" t="s">
        <v>54</v>
      </c>
      <c r="B34" s="47" t="s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 t="s">
        <v>2</v>
      </c>
      <c r="C35" s="52"/>
      <c r="D35" s="25"/>
      <c r="E35" s="24"/>
      <c r="F35" s="48"/>
      <c r="G35"/>
    </row>
    <row r="36" spans="1:7" x14ac:dyDescent="0.3">
      <c r="A36" s="59" t="s">
        <v>31</v>
      </c>
      <c r="B36" s="47" t="s">
        <v>2</v>
      </c>
      <c r="C36" s="52"/>
      <c r="D36" s="25"/>
      <c r="E36" s="24"/>
      <c r="F36" s="48"/>
      <c r="G36"/>
    </row>
    <row r="37" spans="1:7" ht="30" x14ac:dyDescent="0.3">
      <c r="A37" s="59" t="s">
        <v>55</v>
      </c>
      <c r="B37" s="47" t="s">
        <v>2</v>
      </c>
      <c r="C37" s="52"/>
      <c r="D37" s="25"/>
      <c r="E37" s="25"/>
      <c r="F37" s="48"/>
      <c r="G37"/>
    </row>
    <row r="38" spans="1:7" x14ac:dyDescent="0.3">
      <c r="A38" s="59" t="s">
        <v>56</v>
      </c>
      <c r="B38" s="47" t="s">
        <v>2</v>
      </c>
      <c r="C38" s="52"/>
      <c r="D38" s="25"/>
      <c r="E38" s="24"/>
      <c r="F38" s="48"/>
      <c r="G38"/>
    </row>
    <row r="39" spans="1:7" x14ac:dyDescent="0.3">
      <c r="A39" s="58" t="s">
        <v>57</v>
      </c>
      <c r="B39" s="47" t="s">
        <v>2</v>
      </c>
      <c r="C39" s="6" t="str">
        <f>IF(B39=0, -5, "0")</f>
        <v>0</v>
      </c>
      <c r="D39" s="25"/>
      <c r="E39" s="25"/>
      <c r="F39" s="48"/>
      <c r="G39"/>
    </row>
    <row r="40" spans="1:7" x14ac:dyDescent="0.3">
      <c r="A40" s="58" t="s">
        <v>58</v>
      </c>
      <c r="B40" s="47" t="s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 t="s">
        <v>2</v>
      </c>
      <c r="C41" s="6" t="str">
        <f>IF(B41=0, -5, "0")</f>
        <v>0</v>
      </c>
      <c r="D41" s="26"/>
      <c r="E41" s="24"/>
      <c r="F41" s="48"/>
      <c r="G41"/>
    </row>
    <row r="42" spans="1:7" x14ac:dyDescent="0.3">
      <c r="A42" s="59" t="s">
        <v>60</v>
      </c>
      <c r="B42" s="47" t="s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 t="s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 t="s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 t="s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 t="s">
        <v>2</v>
      </c>
      <c r="C46" s="52"/>
      <c r="D46" s="25"/>
      <c r="E46" s="24"/>
      <c r="F46" s="48"/>
      <c r="G46"/>
    </row>
    <row r="47" spans="1:7" x14ac:dyDescent="0.3">
      <c r="A47" s="59" t="s">
        <v>37</v>
      </c>
      <c r="B47" s="47" t="s">
        <v>2</v>
      </c>
      <c r="C47" s="52"/>
      <c r="D47" s="25"/>
      <c r="E47" s="24"/>
      <c r="F47" s="48"/>
      <c r="G47"/>
    </row>
    <row r="48" spans="1:7" x14ac:dyDescent="0.3">
      <c r="A48" s="59" t="s">
        <v>65</v>
      </c>
      <c r="B48" s="47" t="s">
        <v>2</v>
      </c>
      <c r="C48" s="52"/>
      <c r="D48" s="25"/>
      <c r="E48" s="24"/>
      <c r="F48" s="48"/>
      <c r="G48"/>
    </row>
    <row r="49" spans="1:7" ht="56.25" customHeight="1" x14ac:dyDescent="0.3">
      <c r="A49" s="59" t="s">
        <v>66</v>
      </c>
      <c r="B49" s="47" t="s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5"/>
      <c r="F50" s="48"/>
      <c r="G50"/>
    </row>
    <row r="51" spans="1:7" ht="18.75" x14ac:dyDescent="0.3">
      <c r="A51" s="92" t="s">
        <v>29</v>
      </c>
      <c r="B51" s="93"/>
      <c r="C51" s="93"/>
      <c r="D51" s="93"/>
      <c r="E51" s="93"/>
      <c r="F51" s="93"/>
      <c r="G51"/>
    </row>
    <row r="52" spans="1:7" ht="21" x14ac:dyDescent="0.4">
      <c r="A52" s="59" t="s">
        <v>32</v>
      </c>
      <c r="B52" s="47" t="s">
        <v>2</v>
      </c>
      <c r="C52" s="31"/>
      <c r="D52" s="31"/>
      <c r="E52" s="31"/>
      <c r="F52" s="48"/>
      <c r="G52"/>
    </row>
    <row r="53" spans="1:7" ht="21" x14ac:dyDescent="0.4">
      <c r="A53" s="59" t="s">
        <v>34</v>
      </c>
      <c r="B53" s="47" t="s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 t="s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25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tr">
        <f>IF(D57=1, 2, IF(AND(D57&lt;1,D57&gt;0), 1, IF(D57=0,"0","NA")))</f>
        <v>NA</v>
      </c>
      <c r="C57" s="52"/>
      <c r="D57" s="62" t="str">
        <f>IFERROR(E57/F57,"N.A")</f>
        <v>N.A</v>
      </c>
      <c r="E57" s="71">
        <f>COUNTIF('A3 Sushi'!F18:F56,"ok")</f>
        <v>0</v>
      </c>
      <c r="F57" s="48">
        <f>COUNTA('A3 Sushi'!F18:F56)</f>
        <v>0</v>
      </c>
      <c r="G57"/>
    </row>
    <row r="58" spans="1:7" x14ac:dyDescent="0.3">
      <c r="A58" s="53" t="s">
        <v>6</v>
      </c>
      <c r="B58" s="53"/>
      <c r="C58" s="53"/>
      <c r="D58" s="30">
        <f>SUM(B52:C57,B26:C50)</f>
        <v>0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 t="e">
        <f>D58/(COUNT(B52:C57,B26:C50)*2)</f>
        <v>#DIV/0!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65" t="e">
        <f>E57/F57</f>
        <v>#DIV/0!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0</v>
      </c>
      <c r="E61"/>
      <c r="F61"/>
      <c r="G61"/>
    </row>
    <row r="62" spans="1:7" ht="22.5" x14ac:dyDescent="0.45">
      <c r="A62" s="8" t="s">
        <v>16</v>
      </c>
      <c r="B62" s="9"/>
      <c r="C62" s="10"/>
      <c r="D62" s="64" t="e">
        <f>D61/(COUNT(B52:C57,B26:C50,B18:C22)*2)</f>
        <v>#DIV/0!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mE2nFMgNhFvc3fsMM+sWLR5ZlYWwWzN1FEzKFc4D0ons+oAMug7SQCUaf7z6RHtCHAvOndlFtcF8//Q5Q9zD3Q==" saltValue="THYlYX+CvPSrXQ26mUX+Nw==" spinCount="100000" sheet="1" objects="1" scenarios="1" formatCells="0" formatColumns="0" formatRows="0"/>
  <mergeCells count="14">
    <mergeCell ref="B10:F10"/>
    <mergeCell ref="D1:G1"/>
    <mergeCell ref="A6:F6"/>
    <mergeCell ref="A7:F7"/>
    <mergeCell ref="B8:F8"/>
    <mergeCell ref="B9:F9"/>
    <mergeCell ref="A51:F51"/>
    <mergeCell ref="B11:F11"/>
    <mergeCell ref="D12:G12"/>
    <mergeCell ref="A15:A16"/>
    <mergeCell ref="B15:C15"/>
    <mergeCell ref="D15:D16"/>
    <mergeCell ref="E15:E16"/>
    <mergeCell ref="F15:F16"/>
  </mergeCells>
  <dataValidations count="2">
    <dataValidation type="list" allowBlank="1" showInputMessage="1" showErrorMessage="1" sqref="F18:F22 F26:F50 F52:F56">
      <formula1>$E$2:$E$4</formula1>
    </dataValidation>
    <dataValidation type="list" allowBlank="1" showInputMessage="1" showErrorMessage="1" sqref="B18:B22 B26:B50 B52:B57">
      <formula1>$B$1:$B$4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A1 Sushi</vt:lpstr>
      <vt:lpstr>A2 Sushi</vt:lpstr>
      <vt:lpstr>A3 Sushi</vt:lpstr>
      <vt:lpstr>A4 Sushi</vt:lpstr>
      <vt:lpstr>'A1 Sushi'!Zone_d_impression</vt:lpstr>
      <vt:lpstr>'A2 Sushi'!Zone_d_impression</vt:lpstr>
      <vt:lpstr>'A3 Sushi'!Zone_d_impression</vt:lpstr>
      <vt:lpstr>'A4 Sushi'!Zone_d_impression</vt:lpstr>
      <vt:lpstr>'Page de garde'!Zone_d_impression</vt:lpstr>
    </vt:vector>
  </TitlesOfParts>
  <Company>Quali-Consult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UHD MARKET V2</dc:title>
  <dc:creator>Dr. MMejed HENI-QLC</dc:creator>
  <cp:lastModifiedBy>Quali-Consult</cp:lastModifiedBy>
  <cp:lastPrinted>2020-06-29T15:05:05Z</cp:lastPrinted>
  <dcterms:created xsi:type="dcterms:W3CDTF">2015-10-03T07:44:26Z</dcterms:created>
  <dcterms:modified xsi:type="dcterms:W3CDTF">2020-08-15T09:44:48Z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863022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D6.1.0</vt:lpwstr>
  </property>
  <property fmtid="{D5CDD505-2E9C-101B-9397-08002B2CF9AE}" pid="5" name="TBCO_ScreenResolution">
    <vt:lpwstr>96 96 1366 768</vt:lpwstr>
  </property>
</Properties>
</file>