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Trames/juin 2019/"/>
    </mc:Choice>
  </mc:AlternateContent>
  <bookViews>
    <workbookView xWindow="0" yWindow="0" windowWidth="20490" windowHeight="835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B111" i="29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213" i="45"/>
  <c r="D215" i="45"/>
  <c r="D211" i="45"/>
  <c r="D203" i="45"/>
  <c r="D194" i="45"/>
  <c r="D186" i="45"/>
  <c r="D178" i="45"/>
  <c r="D166" i="45"/>
  <c r="D150" i="45"/>
  <c r="D135" i="45"/>
  <c r="D119" i="45"/>
  <c r="D101" i="45"/>
  <c r="D80" i="45"/>
  <c r="D69" i="45"/>
  <c r="D59" i="45"/>
  <c r="D43" i="45"/>
  <c r="D34" i="45"/>
  <c r="D23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193" i="45"/>
  <c r="C181" i="45"/>
  <c r="D185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C116" i="45"/>
  <c r="C115" i="45"/>
  <c r="C110" i="45"/>
  <c r="C109" i="45"/>
  <c r="C98" i="45"/>
  <c r="C96" i="45"/>
  <c r="C93" i="45"/>
  <c r="C92" i="45"/>
  <c r="C91" i="45"/>
  <c r="C77" i="45"/>
  <c r="D79" i="45" s="1"/>
  <c r="C76" i="45"/>
  <c r="C72" i="45"/>
  <c r="C67" i="45"/>
  <c r="D68" i="45" s="1"/>
  <c r="C57" i="45"/>
  <c r="C55" i="45"/>
  <c r="C52" i="45"/>
  <c r="C51" i="45"/>
  <c r="C50" i="45"/>
  <c r="D58" i="45" s="1"/>
  <c r="C37" i="45"/>
  <c r="D42" i="45" s="1"/>
  <c r="C26" i="45"/>
  <c r="D33" i="45" s="1"/>
  <c r="D22" i="45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56" i="44" l="1"/>
  <c r="D557" i="44" s="1"/>
  <c r="D596" i="44"/>
  <c r="D597" i="44" s="1"/>
  <c r="D578" i="44"/>
  <c r="D100" i="45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261" i="44"/>
  <c r="D262" i="44" s="1"/>
  <c r="D165" i="45"/>
  <c r="D177" i="45"/>
  <c r="D100" i="47"/>
  <c r="D101" i="47" s="1"/>
  <c r="D79" i="47"/>
  <c r="D80" i="47" s="1"/>
  <c r="D149" i="47"/>
  <c r="D150" i="47" s="1"/>
  <c r="D177" i="47"/>
  <c r="D178" i="47" s="1"/>
  <c r="D118" i="45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<sst xmlns="http://schemas.openxmlformats.org/spreadsheetml/2006/main" count="2670" uniqueCount="468">
  <si>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</si>
  <si>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</si>
  <si>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</si>
  <si>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</si>
  <si>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</si>
  <si>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</si>
  <si>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</si>
  <si>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</si>
  <si>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</si>
  <si>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</si>
  <si>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</si>
  <si>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</si>
  <si>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</si>
  <si>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</si>
  <si>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</si>
  <si>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</si>
  <si>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</si>
  <si>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</si>
  <si>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</si>
  <si>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</si>
  <si>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</si>
  <si>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</si>
  <si>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</si>
  <si>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</si>
  <si>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</si>
  <si>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</si>
  <si>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</si>
  <si>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</si>
  <si>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</si>
  <si>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</si>
  <si>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</si>
  <si>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</si>
  <si>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</si>
  <si>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</si>
  <si>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</si>
  <si>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</si>
  <si>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</si>
  <si>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</si>
  <si>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</si>
  <si>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</si>
  <si>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</si>
  <si>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</si>
  <si>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</si>
  <si>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</si>
  <si>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</si>
  <si>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</si>
  <si>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</si>
  <si>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</si>
  <si>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</si>
  <si>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</si>
  <si>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</si>
  <si>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</si>
  <si>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</si>
  <si>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</si>
  <si>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</si>
  <si>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</si>
  <si>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</si>
  <si>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</si>
  <si>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</si>
  <si>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</si>
  <si>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</si>
  <si>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</si>
  <si>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</si>
  <si>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</si>
  <si>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</si>
  <si>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</si>
  <si>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</si>
  <si>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</si>
  <si>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</si>
  <si>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</si>
  <si>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</si>
  <si>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</si>
  <si>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</si>
  <si>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</si>
  <si>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</si>
  <si>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</si>
  <si>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</si>
  <si>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</si>
  <si>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</si>
  <si>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</si>
  <si>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</si>
  <si>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</si>
  <si>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</si>
  <si>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</si>
  <si>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</si>
  <si>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</si>
  <si>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</si>
  <si>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</si>
  <si>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</si>
  <si>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</si>
  <si>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</si>
  <si>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</si>
  <si>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</si>
  <si>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</si>
  <si>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</si>
  <si>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</si>
  <si>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</si>
  <si>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</si>
  <si>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</si>
  <si>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</si>
  <si>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</si>
  <si>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</si>
  <si>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</si>
  <si>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</si>
  <si>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</si>
  <si>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</si>
  <si>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</si>
  <si>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</si>
  <si>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</si>
  <si>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</si>
  <si>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</si>
  <si>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</si>
  <si>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</si>
  <si>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</si>
  <si>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</si>
  <si>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</si>
  <si>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</si>
  <si>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</si>
  <si>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</si>
  <si>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</si>
  <si>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</si>
  <si>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</si>
  <si>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</si>
  <si>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</si>
  <si>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</si>
  <si>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</si>
  <si>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</si>
  <si>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</si>
  <si>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</si>
  <si>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</si>
  <si>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</si>
  <si>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</si>
  <si>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</si>
  <si>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</si>
  <si>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</si>
  <si>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</si>
  <si>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</si>
  <si>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</si>
  <si>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</si>
  <si>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</si>
  <si>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</si>
  <si>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</si>
  <si>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</si>
  <si>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</si>
  <si>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</si>
  <si>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</si>
  <si>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</si>
  <si>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</si>
  <si>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</si>
  <si>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</si>
  <si>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</si>
  <si>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</si>
  <si>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</si>
  <si>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</si>
  <si>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</si>
  <si>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</si>
  <si>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</si>
  <si>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</si>
  <si>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</si>
  <si>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</si>
  <si>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</si>
  <si>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</si>
  <si>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</si>
  <si>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</si>
  <si>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</si>
  <si>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</si>
  <si>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</si>
  <si>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</si>
  <si>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</si>
  <si>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</si>
  <si>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</si>
  <si>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</si>
  <si>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</si>
  <si>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</si>
  <si>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</si>
  <si>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</si>
  <si>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</si>
  <si>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</si>
  <si>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</si>
  <si>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</si>
  <si>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</si>
  <si>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</si>
  <si>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</si>
  <si>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</si>
  <si>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</si>
  <si>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</si>
  <si>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</si>
  <si>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</si>
  <si>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</si>
  <si>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</si>
  <si>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</si>
  <si>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</si>
  <si>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</si>
  <si>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</si>
  <si>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</si>
  <si>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</si>
  <si>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</si>
  <si>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</si>
  <si>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</si>
  <si>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</si>
  <si>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</si>
  <si>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</si>
  <si>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</si>
  <si>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</si>
  <si>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</si>
  <si>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</si>
  <si>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</si>
  <si>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</si>
  <si>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</si>
  <si>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</si>
  <si>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</si>
  <si>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</si>
  <si>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</si>
  <si>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</si>
  <si>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</si>
  <si>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</si>
  <si>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</si>
  <si>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</si>
  <si>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</si>
  <si>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</si>
  <si>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</si>
  <si>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</si>
  <si>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</si>
  <si>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</si>
  <si>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</si>
  <si>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</si>
  <si>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</si>
  <si>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</si>
  <si>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</si>
  <si>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</si>
  <si>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</si>
  <si>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</si>
  <si>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</si>
  <si>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</si>
  <si>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</si>
  <si>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</si>
  <si>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</si>
  <si>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</si>
  <si>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</si>
  <si>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</si>
  <si>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</si>
  <si>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</si>
  <si>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</si>
  <si>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</si>
  <si>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</si>
  <si>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</si>
  <si>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</si>
  <si>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</si>
  <si>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</si>
  <si>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</si>
  <si>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</si>
  <si>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</si>
  <si>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</si>
  <si>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</si>
  <si>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</si>
  <si>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</si>
  <si>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</si>
  <si>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</si>
  <si>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</si>
  <si>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</si>
  <si>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</si>
  <si>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</si>
  <si>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</si>
  <si>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</si>
  <si>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</si>
  <si>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</si>
  <si>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</si>
  <si>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</si>
  <si>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</si>
  <si>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</si>
  <si>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</si>
  <si>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</si>
  <si>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</si>
  <si>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</si>
  <si>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</si>
  <si>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</si>
  <si>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</si>
  <si>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</si>
  <si>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</si>
  <si>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</si>
  <si>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</si>
  <si>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</si>
  <si>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</si>
  <si>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</si>
  <si>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</si>
  <si>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</si>
  <si>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</si>
  <si>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</si>
  <si>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</si>
  <si>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</si>
  <si>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</si>
  <si>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</si>
  <si>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</si>
  <si>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</si>
  <si>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</si>
  <si>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</si>
  <si>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</si>
  <si>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</si>
  <si>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</si>
  <si>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</si>
  <si>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</si>
  <si>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</si>
  <si>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</si>
  <si>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</si>
  <si>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</si>
  <si>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</si>
  <si>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</si>
  <si>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</si>
  <si>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</si>
  <si>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</si>
  <si>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</si>
  <si>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</si>
  <si>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</si>
  <si>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</si>
  <si>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</si>
  <si>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</si>
  <si>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</si>
  <si>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</si>
  <si>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</si>
  <si>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</si>
  <si>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</si>
  <si>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</si>
  <si>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</si>
  <si>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</si>
  <si>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</si>
  <si>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</si>
  <si>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</si>
  <si>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</si>
  <si>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</si>
  <si>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</si>
  <si>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</si>
  <si>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</si>
  <si>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</si>
  <si>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</si>
  <si>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</si>
  <si>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</si>
  <si>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</si>
  <si>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</si>
  <si>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</si>
  <si>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</si>
  <si>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</si>
  <si>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</si>
  <si>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</si>
  <si>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</si>
  <si>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</si>
  <si>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</si>
  <si>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</si>
  <si>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</si>
  <si>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</si>
  <si>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</si>
  <si>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</si>
  <si>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</si>
  <si>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</si>
  <si>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</si>
  <si>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</si>
  <si>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</si>
  <si>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</si>
  <si>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</si>
  <si>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</si>
  <si>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</si>
  <si>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</si>
  <si>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</si>
  <si>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</si>
  <si>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</si>
  <si>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</si>
  <si>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</si>
  <si>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</si>
  <si>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</si>
  <si>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</si>
  <si>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</si>
  <si>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</si>
  <si>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</si>
  <si>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</si>
  <si>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</si>
  <si>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</si>
  <si>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</si>
  <si>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</si>
  <si>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</si>
  <si>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</si>
  <si>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</si>
  <si>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</si>
  <si>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</si>
  <si>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</si>
  <si>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</si>
  <si>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</si>
  <si>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</si>
  <si>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</si>
  <si>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</si>
  <si>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</si>
  <si>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</si>
  <si>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</si>
  <si>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</si>
  <si>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</si>
  <si>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</si>
  <si>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</si>
  <si>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</si>
  <si>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</si>
  <si>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</si>
  <si>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</si>
  <si>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</si>
  <si>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</si>
  <si>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</si>
  <si>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</si>
  <si>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</si>
  <si>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</si>
  <si>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</si>
  <si>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</si>
  <si>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</si>
  <si>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</si>
  <si>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</si>
  <si>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</si>
  <si>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</si>
  <si>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</si>
  <si>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</si>
  <si>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</si>
  <si>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</si>
  <si>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</si>
  <si>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</si>
  <si>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</si>
  <si>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</si>
  <si>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</si>
  <si>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</si>
  <si>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</si>
  <si>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</si>
  <si>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</si>
  <si>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</si>
  <si>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</si>
  <si>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</si>
  <si>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</si>
  <si>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</si>
  <si>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</si>
  <si>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</si>
  <si>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</si>
  <si>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</si>
  <si>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</si>
  <si>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</si>
  <si>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</si>
  <si>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</si>
  <si>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</si>
  <si>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</si>
  <si>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</si>
  <si>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</si>
  <si>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</si>
  <si>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</si>
  <si>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</si>
  <si>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</si>
  <si>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</si>
  <si>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</si>
  <si>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</si>
  <si>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</si>
  <si>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</si>
  <si>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</si>
  <si>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</si>
  <si>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</si>
  <si>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</si>
  <si>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</si>
  <si>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</si>
  <si>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</si>
  <si>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</si>
  <si>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</si>
  <si>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</si>
  <si>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</si>
  <si>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</si>
  <si>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</si>
  <si>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</si>
  <si>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</si>
  <si>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</si>
  <si>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 xml:space="preserve">POINT TRANSERVESE DIRECTEUR MAGASIN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</si>
</sst>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3616912"/>
        <c:axId val="1524050400"/>
      </c:barChart>
      <c:catAx>
        <c:axId val="152361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4050400"/>
        <c:crosses val="autoZero"/>
        <c:auto val="1"/>
        <c:lblAlgn val="ctr"/>
        <c:lblOffset val="100"/>
        <c:noMultiLvlLbl val="0"/>
      </c:catAx>
      <c:valAx>
        <c:axId val="152405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361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7684480"/>
        <c:axId val="1197686656"/>
      </c:barChart>
      <c:catAx>
        <c:axId val="119768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7686656"/>
        <c:crosses val="autoZero"/>
        <c:auto val="1"/>
        <c:lblAlgn val="ctr"/>
        <c:lblOffset val="100"/>
        <c:noMultiLvlLbl val="0"/>
      </c:catAx>
      <c:valAx>
        <c:axId val="119768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768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7689376"/>
        <c:axId val="1197690464"/>
      </c:barChart>
      <c:catAx>
        <c:axId val="119768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7690464"/>
        <c:crosses val="autoZero"/>
        <c:auto val="1"/>
        <c:lblAlgn val="ctr"/>
        <c:lblOffset val="100"/>
        <c:noMultiLvlLbl val="0"/>
      </c:catAx>
      <c:valAx>
        <c:axId val="119769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768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3890960"/>
        <c:axId val="1793889872"/>
      </c:barChart>
      <c:catAx>
        <c:axId val="179389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3889872"/>
        <c:crosses val="autoZero"/>
        <c:auto val="1"/>
        <c:lblAlgn val="ctr"/>
        <c:lblOffset val="100"/>
        <c:noMultiLvlLbl val="0"/>
      </c:catAx>
      <c:valAx>
        <c:axId val="179388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389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3891504"/>
        <c:axId val="1793887152"/>
      </c:barChart>
      <c:catAx>
        <c:axId val="179389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3887152"/>
        <c:crosses val="autoZero"/>
        <c:auto val="1"/>
        <c:lblAlgn val="ctr"/>
        <c:lblOffset val="100"/>
        <c:noMultiLvlLbl val="0"/>
      </c:catAx>
      <c:valAx>
        <c:axId val="179388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389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3885520"/>
        <c:axId val="1793888240"/>
      </c:barChart>
      <c:catAx>
        <c:axId val="179388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3888240"/>
        <c:crosses val="autoZero"/>
        <c:auto val="1"/>
        <c:lblAlgn val="ctr"/>
        <c:lblOffset val="100"/>
        <c:noMultiLvlLbl val="0"/>
      </c:catAx>
      <c:valAx>
        <c:axId val="1793888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38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3886608"/>
        <c:axId val="1706567248"/>
      </c:barChart>
      <c:catAx>
        <c:axId val="179388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67248"/>
        <c:crosses val="autoZero"/>
        <c:auto val="1"/>
        <c:lblAlgn val="ctr"/>
        <c:lblOffset val="100"/>
        <c:noMultiLvlLbl val="0"/>
      </c:catAx>
      <c:valAx>
        <c:axId val="170656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388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6567792"/>
        <c:axId val="1706568336"/>
      </c:barChart>
      <c:catAx>
        <c:axId val="170656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68336"/>
        <c:crosses val="autoZero"/>
        <c:auto val="1"/>
        <c:lblAlgn val="ctr"/>
        <c:lblOffset val="100"/>
        <c:noMultiLvlLbl val="0"/>
      </c:catAx>
      <c:valAx>
        <c:axId val="170656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656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06565616"/>
        <c:axId val="1706572144"/>
        <c:extLst xmlns:c16r2="http://schemas.microsoft.com/office/drawing/2015/06/chart"/>
      </c:barChart>
      <c:catAx>
        <c:axId val="17065656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72144"/>
        <c:crosses val="autoZero"/>
        <c:auto val="1"/>
        <c:lblAlgn val="ctr"/>
        <c:lblOffset val="100"/>
        <c:noMultiLvlLbl val="0"/>
      </c:catAx>
      <c:valAx>
        <c:axId val="17065721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6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06566160"/>
        <c:axId val="1706572688"/>
        <c:extLst xmlns:c16r2="http://schemas.microsoft.com/office/drawing/2015/06/chart"/>
      </c:barChart>
      <c:catAx>
        <c:axId val="170656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72688"/>
        <c:crosses val="autoZero"/>
        <c:auto val="1"/>
        <c:lblAlgn val="ctr"/>
        <c:lblOffset val="100"/>
        <c:noMultiLvlLbl val="0"/>
      </c:catAx>
      <c:valAx>
        <c:axId val="170657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5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4053664"/>
        <c:axId val="1524049856"/>
      </c:barChart>
      <c:catAx>
        <c:axId val="152405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4049856"/>
        <c:crosses val="autoZero"/>
        <c:auto val="1"/>
        <c:lblAlgn val="ctr"/>
        <c:lblOffset val="100"/>
        <c:noMultiLvlLbl val="0"/>
      </c:catAx>
      <c:valAx>
        <c:axId val="152404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405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4050944"/>
        <c:axId val="1524051488"/>
      </c:barChart>
      <c:catAx>
        <c:axId val="152405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4051488"/>
        <c:crosses val="autoZero"/>
        <c:auto val="1"/>
        <c:lblAlgn val="ctr"/>
        <c:lblOffset val="100"/>
        <c:noMultiLvlLbl val="0"/>
      </c:catAx>
      <c:valAx>
        <c:axId val="152405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405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4052576"/>
        <c:axId val="1524048224"/>
      </c:barChart>
      <c:catAx>
        <c:axId val="152405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4048224"/>
        <c:crosses val="autoZero"/>
        <c:auto val="1"/>
        <c:lblAlgn val="ctr"/>
        <c:lblOffset val="100"/>
        <c:noMultiLvlLbl val="0"/>
      </c:catAx>
      <c:valAx>
        <c:axId val="152404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405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8189728"/>
        <c:axId val="1688194080"/>
      </c:barChart>
      <c:catAx>
        <c:axId val="168818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8194080"/>
        <c:crosses val="autoZero"/>
        <c:auto val="1"/>
        <c:lblAlgn val="ctr"/>
        <c:lblOffset val="100"/>
        <c:noMultiLvlLbl val="0"/>
      </c:catAx>
      <c:valAx>
        <c:axId val="168819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818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8187552"/>
        <c:axId val="1688189184"/>
      </c:barChart>
      <c:catAx>
        <c:axId val="168818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8189184"/>
        <c:crosses val="autoZero"/>
        <c:auto val="1"/>
        <c:lblAlgn val="ctr"/>
        <c:lblOffset val="100"/>
        <c:noMultiLvlLbl val="0"/>
      </c:catAx>
      <c:valAx>
        <c:axId val="168818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818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8190816"/>
        <c:axId val="1688191360"/>
      </c:barChart>
      <c:catAx>
        <c:axId val="168819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8191360"/>
        <c:crosses val="autoZero"/>
        <c:auto val="1"/>
        <c:lblAlgn val="ctr"/>
        <c:lblOffset val="100"/>
        <c:noMultiLvlLbl val="0"/>
      </c:catAx>
      <c:valAx>
        <c:axId val="168819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819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88192992"/>
        <c:axId val="1197685024"/>
      </c:barChart>
      <c:catAx>
        <c:axId val="168819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7685024"/>
        <c:crosses val="autoZero"/>
        <c:auto val="1"/>
        <c:lblAlgn val="ctr"/>
        <c:lblOffset val="100"/>
        <c:noMultiLvlLbl val="0"/>
      </c:catAx>
      <c:valAx>
        <c:axId val="119768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8819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97686112"/>
        <c:axId val="1197687744"/>
      </c:barChart>
      <c:catAx>
        <c:axId val="11976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97687744"/>
        <c:crosses val="autoZero"/>
        <c:auto val="1"/>
        <c:lblAlgn val="ctr"/>
        <c:lblOffset val="100"/>
        <c:noMultiLvlLbl val="0"/>
      </c:catAx>
      <c:valAx>
        <c:axId val="119768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9768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4" zoomScaleSheetLayoutView="100" workbookViewId="0">
      <selection activeCell="I5" sqref="I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5" t="s">
        <v>275</v>
      </c>
      <c r="B18" s="355"/>
      <c r="C18" s="355"/>
      <c r="D18" s="356" t="s">
        <v>401</v>
      </c>
      <c r="E18" s="356"/>
      <c r="F18" s="356"/>
      <c r="G18" s="356"/>
      <c r="H18" s="356"/>
      <c r="I18" s="356"/>
      <c r="J18" s="356"/>
      <c r="K18" s="356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7" t="s">
        <v>276</v>
      </c>
      <c r="B21" s="357"/>
      <c r="C21" s="357"/>
      <c r="D21" s="357"/>
      <c r="E21" s="357"/>
      <c r="F21" s="357"/>
      <c r="G21" s="357"/>
      <c r="H21" s="357"/>
      <c r="I21" s="357"/>
      <c r="J21" s="357"/>
      <c r="K21" s="357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UHD</v>
      </c>
    </row>
    <row r="24" spans="1:11" ht="33" customHeight="1" x14ac:dyDescent="0.25">
      <c r="A24" s="50" t="s">
        <v>279</v>
      </c>
      <c r="B24" s="359" t="e">
        <f>AVERAGE('A3 Exploitation'!D719,'A3 Technique'!D215)</f>
        <v>#DIV/0!</v>
      </c>
      <c r="C24" s="359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9" t="e">
        <f>AVERAGE('A4 Exploitation'!D719,'A4 Technique'!D215)</f>
        <v>#DIV/0!</v>
      </c>
      <c r="C25" s="359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>UHD</v>
      </c>
    </row>
    <row r="30" spans="1:11" ht="33" customHeight="1" x14ac:dyDescent="0.25">
      <c r="A30" s="50" t="s">
        <v>279</v>
      </c>
      <c r="B30" s="359">
        <f>'A3 Exploitation'!D719</f>
        <v>1</v>
      </c>
      <c r="C30" s="359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9" t="e">
        <f>'A4 Exploitation'!D719</f>
        <v>#DIV/0!</v>
      </c>
      <c r="C31" s="359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0" t="s">
        <v>282</v>
      </c>
      <c r="C34" s="360"/>
      <c r="D34" s="42"/>
      <c r="E34" s="42"/>
      <c r="F34" s="42"/>
      <c r="G34" s="42"/>
      <c r="H34" s="42"/>
      <c r="I34" s="42"/>
      <c r="J34" t="str">
        <f>D18</f>
        <v>UHD</v>
      </c>
    </row>
    <row r="35" spans="1:10" ht="33" customHeight="1" x14ac:dyDescent="0.25">
      <c r="A35" s="50" t="s">
        <v>279</v>
      </c>
      <c r="B35" s="359" t="e">
        <f>AVERAGE('A3 Exploitation'!D717, 'A3 Technique'!D213)</f>
        <v>#DIV/0!</v>
      </c>
      <c r="C35" s="359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9" t="e">
        <f>AVERAGE('A4 Exploitation'!D717, 'A4 Technique'!D213)</f>
        <v>#DIV/0!</v>
      </c>
      <c r="C36" s="359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>UHD</v>
      </c>
    </row>
    <row r="40" spans="1:10" ht="33" customHeight="1" x14ac:dyDescent="0.25">
      <c r="A40" s="50" t="s">
        <v>279</v>
      </c>
      <c r="B40" s="361">
        <f>'A3 Exploitation'!D48</f>
        <v>1</v>
      </c>
      <c r="C40" s="36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1" t="e">
        <f>'A4 Exploitation'!D48</f>
        <v>#DIV/0!</v>
      </c>
      <c r="C41" s="36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>UHD</v>
      </c>
    </row>
    <row r="45" spans="1:10" ht="33" customHeight="1" x14ac:dyDescent="0.25">
      <c r="A45" s="50" t="s">
        <v>279</v>
      </c>
      <c r="B45" s="361" t="e">
        <f>'A3 Exploitation'!D129</f>
        <v>#DIV/0!</v>
      </c>
      <c r="C45" s="36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1" t="e">
        <f>'A4 Exploitation'!D129</f>
        <v>#DIV/0!</v>
      </c>
      <c r="C46" s="36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445</v>
      </c>
      <c r="C49" s="358"/>
      <c r="D49" s="42"/>
      <c r="E49" s="42"/>
      <c r="F49" s="42"/>
      <c r="G49" s="42"/>
      <c r="H49" s="42"/>
      <c r="I49" s="42"/>
      <c r="J49" t="str">
        <f>D18</f>
        <v>UHD</v>
      </c>
    </row>
    <row r="50" spans="1:10" ht="33" customHeight="1" x14ac:dyDescent="0.25">
      <c r="A50" s="50" t="s">
        <v>279</v>
      </c>
      <c r="B50" s="361">
        <f>'A3 Exploitation'!D183</f>
        <v>1</v>
      </c>
      <c r="C50" s="36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1" t="e">
        <f>'A4 Exploitation'!D183</f>
        <v>#DIV/0!</v>
      </c>
      <c r="C51" s="36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446</v>
      </c>
      <c r="C54" s="358"/>
      <c r="D54" s="42"/>
      <c r="E54" s="42"/>
      <c r="F54" s="42"/>
      <c r="G54" s="42"/>
      <c r="H54" s="42"/>
      <c r="I54" s="42"/>
      <c r="J54" t="str">
        <f>D18</f>
        <v>UHD</v>
      </c>
    </row>
    <row r="55" spans="1:10" ht="33" customHeight="1" x14ac:dyDescent="0.25">
      <c r="A55" s="50" t="s">
        <v>279</v>
      </c>
      <c r="B55" s="361">
        <f>'A3 Exploitation'!D245</f>
        <v>1</v>
      </c>
      <c r="C55" s="36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1" t="e">
        <f>'A4 Exploitation'!D245</f>
        <v>#DIV/0!</v>
      </c>
      <c r="C56" s="36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447</v>
      </c>
      <c r="C59" s="358"/>
      <c r="D59" s="42"/>
      <c r="E59" s="42"/>
      <c r="F59" s="42"/>
      <c r="G59" s="42"/>
      <c r="H59" s="42"/>
      <c r="I59" s="42"/>
      <c r="J59" t="str">
        <f>D18</f>
        <v>UHD</v>
      </c>
    </row>
    <row r="60" spans="1:10" ht="33" customHeight="1" x14ac:dyDescent="0.25">
      <c r="A60" s="50" t="s">
        <v>279</v>
      </c>
      <c r="B60" s="361">
        <f>'A3 Exploitation'!D300</f>
        <v>1</v>
      </c>
      <c r="C60" s="36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1" t="e">
        <f>'A4 Exploitation'!D300</f>
        <v>#DIV/0!</v>
      </c>
      <c r="C61" s="36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448</v>
      </c>
      <c r="C64" s="358"/>
      <c r="D64" s="42"/>
      <c r="E64" s="42"/>
      <c r="F64" s="42"/>
      <c r="G64" s="42"/>
      <c r="H64" s="42"/>
      <c r="I64" s="42"/>
      <c r="J64" t="str">
        <f>D18</f>
        <v>UHD</v>
      </c>
    </row>
    <row r="65" spans="1:10" ht="33" customHeight="1" x14ac:dyDescent="0.25">
      <c r="A65" s="50" t="s">
        <v>279</v>
      </c>
      <c r="B65" s="361">
        <f>'A3 Exploitation'!D366</f>
        <v>1</v>
      </c>
      <c r="C65" s="36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1" t="e">
        <f>'A4 Exploitation'!D366</f>
        <v>#DIV/0!</v>
      </c>
      <c r="C66" s="36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449</v>
      </c>
      <c r="C69" s="358"/>
      <c r="D69" s="42"/>
      <c r="E69" s="42"/>
      <c r="F69" s="42"/>
      <c r="G69" s="42"/>
      <c r="H69" s="42"/>
      <c r="I69" s="42"/>
      <c r="J69" t="str">
        <f>D18</f>
        <v>UHD</v>
      </c>
    </row>
    <row r="70" spans="1:10" ht="33" customHeight="1" x14ac:dyDescent="0.25">
      <c r="A70" s="50" t="s">
        <v>279</v>
      </c>
      <c r="B70" s="361">
        <f>'A3 Exploitation'!D424</f>
        <v>1</v>
      </c>
      <c r="C70" s="36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1" t="e">
        <f>'A4 Exploitation'!D424</f>
        <v>#DIV/0!</v>
      </c>
      <c r="C71" s="36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450</v>
      </c>
      <c r="C74" s="358"/>
      <c r="D74" s="42"/>
      <c r="E74" s="42"/>
      <c r="F74" s="42"/>
      <c r="G74" s="42"/>
      <c r="H74" s="42"/>
      <c r="I74" s="42"/>
      <c r="J74" t="str">
        <f>D18</f>
        <v>UHD</v>
      </c>
    </row>
    <row r="75" spans="1:10" ht="33" customHeight="1" x14ac:dyDescent="0.25">
      <c r="A75" s="50" t="s">
        <v>279</v>
      </c>
      <c r="B75" s="361">
        <f>'A3 Exploitation'!D471</f>
        <v>1</v>
      </c>
      <c r="C75" s="36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1" t="e">
        <f>'A4 Exploitation'!D471</f>
        <v>#DIV/0!</v>
      </c>
      <c r="C76" s="36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451</v>
      </c>
      <c r="C79" s="358"/>
      <c r="D79" s="42"/>
      <c r="E79" s="42"/>
      <c r="F79" s="42"/>
      <c r="G79" s="42"/>
      <c r="H79" s="42"/>
      <c r="I79" s="42"/>
      <c r="J79" t="str">
        <f>D18</f>
        <v>UHD</v>
      </c>
    </row>
    <row r="80" spans="1:10" ht="33" customHeight="1" x14ac:dyDescent="0.25">
      <c r="A80" s="50" t="s">
        <v>279</v>
      </c>
      <c r="B80" s="361" t="e">
        <f>'A3 Exploitation'!D517</f>
        <v>#DIV/0!</v>
      </c>
      <c r="C80" s="36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1" t="e">
        <f>'A4 Exploitation'!D517</f>
        <v>#DIV/0!</v>
      </c>
      <c r="C81" s="36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452</v>
      </c>
      <c r="C84" s="358"/>
      <c r="D84" s="42"/>
      <c r="E84" s="42"/>
      <c r="F84" s="42"/>
      <c r="G84" s="42"/>
      <c r="H84" s="42"/>
      <c r="I84" s="42"/>
      <c r="J84" t="str">
        <f>D18</f>
        <v>UHD</v>
      </c>
    </row>
    <row r="85" spans="1:10" ht="33" customHeight="1" x14ac:dyDescent="0.25">
      <c r="A85" s="50" t="s">
        <v>279</v>
      </c>
      <c r="B85" s="361">
        <f>'A3 Exploitation'!D560</f>
        <v>1</v>
      </c>
      <c r="C85" s="36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1" t="e">
        <f>'A4 Exploitation'!D560</f>
        <v>#DIV/0!</v>
      </c>
      <c r="C86" s="36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>UHD</v>
      </c>
    </row>
    <row r="90" spans="1:10" ht="33" customHeight="1" x14ac:dyDescent="0.25">
      <c r="A90" s="50" t="s">
        <v>279</v>
      </c>
      <c r="B90" s="361">
        <f>'A3 Exploitation'!D600</f>
        <v>1</v>
      </c>
      <c r="C90" s="36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1" t="e">
        <f>'A4 Exploitation'!D600</f>
        <v>#DIV/0!</v>
      </c>
      <c r="C91" s="36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>UHD</v>
      </c>
    </row>
    <row r="95" spans="1:10" ht="33" customHeight="1" x14ac:dyDescent="0.25">
      <c r="A95" s="50" t="s">
        <v>279</v>
      </c>
      <c r="B95" s="361">
        <f>'A3 Exploitation'!D662</f>
        <v>1</v>
      </c>
      <c r="C95" s="36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1" t="e">
        <f>'A4 Exploitation'!D662</f>
        <v>#DIV/0!</v>
      </c>
      <c r="C96" s="36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2"/>
      <c r="C99" s="362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453</v>
      </c>
      <c r="C100" s="358"/>
      <c r="D100" s="42"/>
      <c r="E100" s="42"/>
      <c r="F100" s="42"/>
      <c r="G100" s="42"/>
      <c r="H100" s="42"/>
      <c r="I100" s="42"/>
      <c r="J100" t="str">
        <f>D18</f>
        <v>UHD</v>
      </c>
    </row>
    <row r="101" spans="1:10" ht="33" customHeight="1" x14ac:dyDescent="0.25">
      <c r="A101" s="50" t="s">
        <v>279</v>
      </c>
      <c r="B101" s="361">
        <f>'A3 Exploitation'!D691</f>
        <v>1</v>
      </c>
      <c r="C101" s="36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1" t="e">
        <f>'A4 Exploitation'!D691</f>
        <v>#DIV/0!</v>
      </c>
      <c r="C102" s="36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454</v>
      </c>
      <c r="C105" s="358"/>
      <c r="J105" t="str">
        <f>D18</f>
        <v>UHD</v>
      </c>
    </row>
    <row r="106" spans="1:10" ht="33" customHeight="1" x14ac:dyDescent="0.25">
      <c r="A106" s="50" t="s">
        <v>279</v>
      </c>
      <c r="B106" s="361">
        <f>'A3 Exploitation'!D715</f>
        <v>1</v>
      </c>
      <c r="C106" s="361"/>
    </row>
    <row r="107" spans="1:10" ht="33" customHeight="1" x14ac:dyDescent="0.25">
      <c r="A107" s="50" t="s">
        <v>280</v>
      </c>
      <c r="B107" s="361" t="e">
        <f>'A4 Exploitation'!D715</f>
        <v>#DIV/0!</v>
      </c>
      <c r="C107" s="36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>UHD</v>
      </c>
    </row>
    <row r="111" spans="1:10" ht="33" customHeight="1" x14ac:dyDescent="0.25">
      <c r="A111" s="50" t="s">
        <v>279</v>
      </c>
      <c r="B111" s="361" t="e">
        <f>'A3 Technique'!D215</f>
        <v>#DIV/0!</v>
      </c>
      <c r="C111" s="361"/>
    </row>
    <row r="112" spans="1:10" ht="33" customHeight="1" x14ac:dyDescent="0.25">
      <c r="A112" s="50" t="s">
        <v>280</v>
      </c>
      <c r="B112" s="361" t="e">
        <f>'A4 Technique'!D215</f>
        <v>#DIV/0!</v>
      </c>
      <c r="C112" s="36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695" zoomScale="70" zoomScaleNormal="100" zoomScaleSheetLayoutView="7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3"/>
      <c r="E1" s="363"/>
      <c r="F1" s="363"/>
      <c r="G1" s="363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4" t="s">
        <v>149</v>
      </c>
      <c r="B7" s="364"/>
      <c r="C7" s="364"/>
      <c r="D7" s="364"/>
      <c r="E7" s="364"/>
      <c r="F7" s="364"/>
      <c r="G7" s="93"/>
    </row>
    <row r="8" spans="1:7" ht="22.5" x14ac:dyDescent="0.45">
      <c r="A8" s="365" t="str">
        <f>'Page de garde'!D18</f>
        <v>UHD</v>
      </c>
      <c r="B8" s="365"/>
      <c r="C8" s="365"/>
      <c r="D8" s="365"/>
      <c r="E8" s="365"/>
      <c r="F8" s="365"/>
      <c r="G8" s="93"/>
    </row>
    <row r="9" spans="1:7" ht="22.5" x14ac:dyDescent="0.45">
      <c r="A9" s="94" t="s">
        <v>39</v>
      </c>
      <c r="B9" s="366"/>
      <c r="C9" s="366"/>
      <c r="D9" s="366"/>
      <c r="E9" s="366"/>
      <c r="F9" s="366"/>
      <c r="G9" s="93"/>
    </row>
    <row r="10" spans="1:7" ht="22.5" x14ac:dyDescent="0.45">
      <c r="A10" s="95" t="s">
        <v>41</v>
      </c>
      <c r="B10" s="367"/>
      <c r="C10" s="367"/>
      <c r="D10" s="367"/>
      <c r="E10" s="367"/>
      <c r="F10" s="367"/>
      <c r="G10" s="93"/>
    </row>
    <row r="11" spans="1:7" ht="22.5" x14ac:dyDescent="0.45">
      <c r="A11" s="94" t="s">
        <v>40</v>
      </c>
      <c r="B11" s="368"/>
      <c r="C11" s="368"/>
      <c r="D11" s="368"/>
      <c r="E11" s="368"/>
      <c r="F11" s="368"/>
      <c r="G11" s="93"/>
    </row>
    <row r="12" spans="1:7" ht="22.5" x14ac:dyDescent="0.45">
      <c r="A12" s="94" t="s">
        <v>198</v>
      </c>
      <c r="B12" s="373">
        <f>D719</f>
        <v>1</v>
      </c>
      <c r="C12" s="373"/>
      <c r="D12" s="373"/>
      <c r="E12" s="373"/>
      <c r="F12" s="373"/>
      <c r="G12" s="93"/>
    </row>
    <row r="13" spans="1:7" ht="22.5" x14ac:dyDescent="0.45">
      <c r="A13" s="92"/>
      <c r="B13" s="90"/>
      <c r="C13" s="90"/>
      <c r="D13" s="363"/>
      <c r="E13" s="363"/>
      <c r="F13" s="363"/>
      <c r="G13" s="36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69"/>
      <c r="B49" s="369"/>
      <c r="C49" s="369"/>
      <c r="D49" s="369"/>
      <c r="E49" s="369"/>
      <c r="F49" s="369"/>
      <c r="G49" s="36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1"/>
      <c r="B64" s="382"/>
      <c r="C64" s="382"/>
      <c r="D64" s="382"/>
      <c r="E64" s="382"/>
      <c r="F64" s="382"/>
      <c r="G64" s="382"/>
    </row>
    <row r="65" spans="1:7" ht="43.5" customHeight="1" x14ac:dyDescent="0.4">
      <c r="A65" s="377" t="s">
        <v>341</v>
      </c>
      <c r="B65" s="377"/>
      <c r="C65" s="377"/>
      <c r="D65" s="377"/>
      <c r="E65" s="377"/>
      <c r="F65" s="377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84" t="s">
        <v>342</v>
      </c>
      <c r="B84" s="384"/>
      <c r="C84" s="384"/>
      <c r="D84" s="384"/>
      <c r="E84" s="384"/>
      <c r="F84" s="38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4"/>
      <c r="B101" s="375"/>
      <c r="C101" s="375"/>
      <c r="D101" s="375"/>
      <c r="E101" s="375"/>
      <c r="F101" s="376"/>
      <c r="G101" s="96"/>
    </row>
    <row r="102" spans="1:7" ht="46.5" customHeight="1" x14ac:dyDescent="0.4">
      <c r="A102" s="377" t="s">
        <v>343</v>
      </c>
      <c r="B102" s="377"/>
      <c r="C102" s="377"/>
      <c r="D102" s="377"/>
      <c r="E102" s="377"/>
      <c r="F102" s="37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4"/>
      <c r="B109" s="375"/>
      <c r="C109" s="375"/>
      <c r="D109" s="375"/>
      <c r="E109" s="375"/>
      <c r="F109" s="376"/>
      <c r="G109" s="96"/>
    </row>
    <row r="110" spans="1:7" ht="39.75" customHeight="1" x14ac:dyDescent="0.4">
      <c r="A110" s="377" t="s">
        <v>375</v>
      </c>
      <c r="B110" s="377"/>
      <c r="C110" s="377"/>
      <c r="D110" s="377"/>
      <c r="E110" s="377"/>
      <c r="F110" s="37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5"/>
      <c r="B118" s="375"/>
      <c r="C118" s="375"/>
      <c r="D118" s="375"/>
      <c r="E118" s="375"/>
      <c r="F118" s="375"/>
      <c r="G118" s="96"/>
    </row>
    <row r="119" spans="1:7" ht="22.5" x14ac:dyDescent="0.4">
      <c r="A119" s="377" t="s">
        <v>304</v>
      </c>
      <c r="B119" s="377"/>
      <c r="C119" s="377"/>
      <c r="D119" s="377"/>
      <c r="E119" s="377"/>
      <c r="F119" s="377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8"/>
      <c r="B130" s="378"/>
      <c r="C130" s="378"/>
      <c r="D130" s="378"/>
      <c r="E130" s="378"/>
      <c r="F130" s="378"/>
      <c r="G130" s="96"/>
    </row>
    <row r="131" spans="1:16384" ht="22.5" customHeight="1" x14ac:dyDescent="0.4">
      <c r="A131" s="379" t="s">
        <v>405</v>
      </c>
      <c r="B131" s="379"/>
      <c r="C131" s="379"/>
      <c r="D131" s="379"/>
      <c r="E131" s="379"/>
      <c r="F131" s="379"/>
      <c r="G131" s="96"/>
    </row>
    <row r="132" spans="1:16384" ht="22.5" customHeight="1" x14ac:dyDescent="0.4">
      <c r="A132" s="380"/>
      <c r="B132" s="380"/>
      <c r="C132" s="380"/>
      <c r="D132" s="380"/>
      <c r="E132" s="380"/>
      <c r="F132" s="380"/>
      <c r="G132" s="96"/>
    </row>
    <row r="133" spans="1:16384" s="258" customFormat="1" ht="22.5" customHeight="1" x14ac:dyDescent="0.25">
      <c r="A133" s="370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6" t="s">
        <v>442</v>
      </c>
      <c r="B137" s="386"/>
      <c r="C137" s="386"/>
      <c r="D137" s="386"/>
      <c r="E137" s="386"/>
      <c r="F137" s="38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5" t="s">
        <v>340</v>
      </c>
      <c r="B144" s="385"/>
      <c r="C144" s="385"/>
      <c r="D144" s="385"/>
      <c r="E144" s="385"/>
      <c r="F144" s="38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374"/>
      <c r="B161" s="375"/>
      <c r="C161" s="375"/>
      <c r="D161" s="375"/>
      <c r="E161" s="375"/>
      <c r="F161" s="375"/>
      <c r="G161" s="96"/>
    </row>
    <row r="162" spans="1:7" ht="32.25" customHeight="1" x14ac:dyDescent="0.4">
      <c r="A162" s="386" t="s">
        <v>443</v>
      </c>
      <c r="B162" s="386"/>
      <c r="C162" s="386"/>
      <c r="D162" s="386"/>
      <c r="E162" s="386"/>
      <c r="F162" s="38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7"/>
      <c r="B172" s="388"/>
      <c r="C172" s="388"/>
      <c r="D172" s="388"/>
      <c r="E172" s="388"/>
      <c r="F172" s="388"/>
      <c r="G172" s="96"/>
    </row>
    <row r="173" spans="1:7" ht="32.25" customHeight="1" x14ac:dyDescent="0.4">
      <c r="A173" s="386" t="s">
        <v>304</v>
      </c>
      <c r="B173" s="386"/>
      <c r="C173" s="386"/>
      <c r="D173" s="386"/>
      <c r="E173" s="386"/>
      <c r="F173" s="38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53"/>
      <c r="F181" s="353"/>
      <c r="G181" s="96"/>
    </row>
    <row r="182" spans="1:7" ht="22.5" x14ac:dyDescent="0.4">
      <c r="A182" s="231" t="s">
        <v>419</v>
      </c>
      <c r="B182" s="389"/>
      <c r="C182" s="390"/>
      <c r="D182" s="243">
        <f>SUM(B145:C160,B174:C181,B163:C171,B138:C142)</f>
        <v>72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>
        <f>D182/(COUNT(B138:C142,B145:C160,B163:C171,B174:C181)*2)</f>
        <v>1</v>
      </c>
      <c r="E183" s="90"/>
      <c r="F183" s="96"/>
      <c r="G183" s="96"/>
    </row>
    <row r="184" spans="1:7" ht="21" x14ac:dyDescent="0.4">
      <c r="A184" s="397"/>
      <c r="B184" s="397"/>
      <c r="C184" s="397"/>
      <c r="D184" s="397"/>
      <c r="E184" s="397"/>
      <c r="F184" s="39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69"/>
      <c r="B201" s="369"/>
      <c r="C201" s="369"/>
      <c r="D201" s="369"/>
      <c r="E201" s="369"/>
      <c r="F201" s="36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40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369"/>
      <c r="B225" s="369"/>
      <c r="C225" s="369"/>
      <c r="D225" s="369"/>
      <c r="E225" s="369"/>
      <c r="F225" s="36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4" t="s">
        <v>304</v>
      </c>
      <c r="B232" s="395"/>
      <c r="C232" s="395"/>
      <c r="D232" s="396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422</v>
      </c>
      <c r="B244" s="153"/>
      <c r="C244" s="154"/>
      <c r="D244" s="126">
        <f>SUM(D241,D199,D223)</f>
        <v>78</v>
      </c>
      <c r="E244" s="90"/>
      <c r="F244" s="96"/>
      <c r="G244" s="96"/>
    </row>
    <row r="245" spans="1:7" ht="22.5" x14ac:dyDescent="0.45">
      <c r="A245" s="326" t="s">
        <v>423</v>
      </c>
      <c r="B245" s="153"/>
      <c r="C245" s="154"/>
      <c r="D245" s="127">
        <f>D244/(COUNT(B227:C231,B191:C198,B203:C222,B233:C240)*2)</f>
        <v>1</v>
      </c>
      <c r="E245" s="90"/>
      <c r="F245" s="96"/>
      <c r="G245" s="96"/>
    </row>
    <row r="246" spans="1:7" ht="21" x14ac:dyDescent="0.4">
      <c r="A246" s="369"/>
      <c r="B246" s="369"/>
      <c r="C246" s="369"/>
      <c r="D246" s="369"/>
      <c r="E246" s="369"/>
      <c r="F246" s="36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8"/>
      <c r="B286" s="398"/>
      <c r="C286" s="398"/>
      <c r="D286" s="398"/>
      <c r="E286" s="398"/>
      <c r="F286" s="398"/>
      <c r="G286" s="96"/>
    </row>
    <row r="287" spans="1:7" ht="31.5" customHeight="1" x14ac:dyDescent="0.4">
      <c r="A287" s="399" t="s">
        <v>304</v>
      </c>
      <c r="B287" s="399"/>
      <c r="C287" s="399"/>
      <c r="D287" s="399"/>
      <c r="E287" s="399"/>
      <c r="F287" s="399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424</v>
      </c>
      <c r="B299" s="153"/>
      <c r="C299" s="154"/>
      <c r="D299" s="126">
        <f>SUM(D261,D296)</f>
        <v>70</v>
      </c>
      <c r="E299" s="90"/>
      <c r="F299" s="96"/>
      <c r="G299" s="96"/>
    </row>
    <row r="300" spans="1:7" ht="22.5" x14ac:dyDescent="0.45">
      <c r="A300" s="326" t="s">
        <v>425</v>
      </c>
      <c r="B300" s="153"/>
      <c r="C300" s="154"/>
      <c r="D300" s="127">
        <f>D299/(COUNT(B253:C260,B265:C285,B288:C295)*2)</f>
        <v>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38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1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2"/>
      <c r="B352" s="402"/>
      <c r="C352" s="402"/>
      <c r="D352" s="402"/>
      <c r="E352" s="402"/>
      <c r="F352" s="402"/>
      <c r="G352" s="402"/>
    </row>
    <row r="353" spans="1:7" ht="32.25" customHeight="1" x14ac:dyDescent="0.4">
      <c r="A353" s="403" t="s">
        <v>304</v>
      </c>
      <c r="B353" s="403"/>
      <c r="C353" s="403"/>
      <c r="D353" s="403"/>
      <c r="E353" s="403"/>
      <c r="F353" s="403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426</v>
      </c>
      <c r="B365" s="153"/>
      <c r="C365" s="154"/>
      <c r="D365" s="126">
        <f>SUM(D362,D316,D339)</f>
        <v>84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>
        <f>D365/(COUNT(B320:C338,B343:C351,B308:C315,B354:C361)*2)</f>
        <v>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0"/>
      <c r="B410" s="383"/>
      <c r="C410" s="383"/>
      <c r="D410" s="383"/>
      <c r="E410" s="383"/>
      <c r="F410" s="383"/>
      <c r="G410" s="383"/>
    </row>
    <row r="411" spans="1:7" ht="24.75" x14ac:dyDescent="0.4">
      <c r="A411" s="401" t="s">
        <v>313</v>
      </c>
      <c r="B411" s="401"/>
      <c r="C411" s="401"/>
      <c r="D411" s="401"/>
      <c r="E411" s="401"/>
      <c r="F411" s="401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429</v>
      </c>
      <c r="B423" s="153"/>
      <c r="C423" s="154"/>
      <c r="D423" s="126">
        <f>SUM(D420,D385)</f>
        <v>76</v>
      </c>
      <c r="E423" s="90"/>
      <c r="F423" s="96"/>
      <c r="G423" s="96"/>
    </row>
    <row r="424" spans="1:7" ht="22.5" x14ac:dyDescent="0.45">
      <c r="A424" s="326" t="s">
        <v>430</v>
      </c>
      <c r="B424" s="153"/>
      <c r="C424" s="154"/>
      <c r="D424" s="127">
        <f>D423/(COUNT(B374:C384,B389:C409,B412:C419)*2)</f>
        <v>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1" t="s">
        <v>304</v>
      </c>
      <c r="B459" s="401"/>
      <c r="C459" s="401"/>
      <c r="D459" s="401"/>
      <c r="E459" s="401"/>
      <c r="F459" s="40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38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432</v>
      </c>
      <c r="B470" s="153"/>
      <c r="C470" s="154"/>
      <c r="D470" s="126">
        <f>SUM(D467,D440)</f>
        <v>54</v>
      </c>
      <c r="E470" s="90"/>
      <c r="F470" s="96"/>
      <c r="G470" s="96"/>
    </row>
    <row r="471" spans="1:7" ht="22.5" x14ac:dyDescent="0.45">
      <c r="A471" s="326" t="s">
        <v>433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7" t="s">
        <v>406</v>
      </c>
      <c r="B473" s="407"/>
      <c r="C473" s="407"/>
      <c r="D473" s="407"/>
      <c r="E473" s="407"/>
      <c r="F473" s="407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444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05"/>
      <c r="C508" s="405"/>
      <c r="D508" s="405"/>
      <c r="E508" s="405"/>
      <c r="F508" s="405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6" t="s">
        <v>97</v>
      </c>
      <c r="B520" s="406"/>
      <c r="C520" s="406"/>
      <c r="D520" s="406"/>
      <c r="E520" s="406"/>
      <c r="F520" s="40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418" t="s">
        <v>29</v>
      </c>
      <c r="C522" s="419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0"/>
      <c r="D525" s="420"/>
      <c r="E525" s="420"/>
      <c r="F525" s="421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>
        <f>D532/(COUNT(B526:C531)*2)</f>
        <v>1</v>
      </c>
      <c r="E533" s="202"/>
      <c r="F533" s="202"/>
      <c r="G533" s="96"/>
    </row>
    <row r="534" spans="1:7" ht="21" x14ac:dyDescent="0.4">
      <c r="A534" s="369"/>
      <c r="B534" s="369"/>
      <c r="C534" s="369"/>
      <c r="D534" s="369"/>
      <c r="E534" s="369"/>
      <c r="F534" s="36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21" x14ac:dyDescent="0.4">
      <c r="A542" s="161" t="s">
        <v>407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02"/>
      <c r="C546" s="402"/>
      <c r="D546" s="402"/>
      <c r="E546" s="402"/>
      <c r="F546" s="402"/>
      <c r="G546" s="402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414" t="s">
        <v>34</v>
      </c>
      <c r="B556" s="414"/>
      <c r="C556" s="415"/>
      <c r="D556" s="327">
        <f>SUM(B548:C555,B536:C545)</f>
        <v>32</v>
      </c>
      <c r="E556" s="90"/>
      <c r="F556" s="96"/>
      <c r="G556" s="96"/>
    </row>
    <row r="557" spans="1:7" ht="21" x14ac:dyDescent="0.4">
      <c r="A557" s="414" t="s">
        <v>33</v>
      </c>
      <c r="B557" s="414"/>
      <c r="C557" s="414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436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437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9"/>
      <c r="B562" s="369"/>
      <c r="C562" s="369"/>
      <c r="D562" s="369"/>
      <c r="E562" s="369"/>
      <c r="F562" s="369"/>
      <c r="G562" s="96"/>
    </row>
    <row r="563" spans="1:7" ht="22.5" x14ac:dyDescent="0.45">
      <c r="A563" s="430" t="s">
        <v>19</v>
      </c>
      <c r="B563" s="430"/>
      <c r="C563" s="430"/>
      <c r="D563" s="430"/>
      <c r="E563" s="430"/>
      <c r="F563" s="430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2" t="s">
        <v>10</v>
      </c>
      <c r="B568" s="423"/>
      <c r="C568" s="423"/>
      <c r="D568" s="423"/>
      <c r="E568" s="423"/>
      <c r="F568" s="424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4" t="s">
        <v>34</v>
      </c>
      <c r="B578" s="414"/>
      <c r="C578" s="415"/>
      <c r="D578" s="327">
        <f>SUM(B569:C577)</f>
        <v>18</v>
      </c>
      <c r="E578" s="90"/>
      <c r="F578" s="96"/>
      <c r="G578" s="96"/>
    </row>
    <row r="579" spans="1:7" ht="21" x14ac:dyDescent="0.4">
      <c r="A579" s="414" t="s">
        <v>33</v>
      </c>
      <c r="B579" s="414"/>
      <c r="C579" s="414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5" t="s">
        <v>23</v>
      </c>
      <c r="B581" s="426"/>
      <c r="C581" s="426"/>
      <c r="D581" s="426"/>
      <c r="E581" s="426"/>
      <c r="F581" s="427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8" t="s">
        <v>370</v>
      </c>
      <c r="B588" s="429"/>
      <c r="C588" s="429"/>
      <c r="D588" s="429"/>
      <c r="E588" s="429"/>
      <c r="F588" s="429"/>
      <c r="G588" s="429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428</v>
      </c>
      <c r="B595" s="104" t="s">
        <v>30</v>
      </c>
      <c r="C595" s="104"/>
      <c r="D595" s="319" t="str">
        <f>IFERROR(E595/F595,"N.A")</f>
        <v>N.A</v>
      </c>
      <c r="E595" s="353"/>
      <c r="F595" s="353"/>
      <c r="G595" s="96"/>
    </row>
    <row r="596" spans="1:7" ht="21" x14ac:dyDescent="0.4">
      <c r="A596" s="414" t="s">
        <v>34</v>
      </c>
      <c r="B596" s="414"/>
      <c r="C596" s="415"/>
      <c r="D596" s="327">
        <f>SUM(B589:C595,B582:C587)</f>
        <v>22</v>
      </c>
      <c r="E596" s="90"/>
      <c r="F596" s="96"/>
      <c r="G596" s="96"/>
    </row>
    <row r="597" spans="1:7" ht="21" x14ac:dyDescent="0.4">
      <c r="A597" s="414" t="s">
        <v>33</v>
      </c>
      <c r="B597" s="414"/>
      <c r="C597" s="414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436" t="s">
        <v>168</v>
      </c>
      <c r="B600" s="437"/>
      <c r="C600" s="438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0" t="s">
        <v>8</v>
      </c>
      <c r="B602" s="430"/>
      <c r="C602" s="430"/>
      <c r="D602" s="430"/>
      <c r="E602" s="430"/>
      <c r="F602" s="430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1"/>
      <c r="D607" s="431"/>
      <c r="E607" s="431"/>
      <c r="F607" s="432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4" t="s">
        <v>34</v>
      </c>
      <c r="B616" s="414"/>
      <c r="C616" s="414"/>
      <c r="D616" s="327">
        <f>SUM(B608:C615)</f>
        <v>16</v>
      </c>
      <c r="E616" s="433"/>
      <c r="F616" s="398"/>
      <c r="G616" s="96"/>
    </row>
    <row r="617" spans="1:7" ht="21" x14ac:dyDescent="0.4">
      <c r="A617" s="414" t="s">
        <v>33</v>
      </c>
      <c r="B617" s="414"/>
      <c r="C617" s="414"/>
      <c r="D617" s="298">
        <f>D616/(COUNT(B608:C615)*2)</f>
        <v>1</v>
      </c>
      <c r="E617" s="434"/>
      <c r="F617" s="404"/>
      <c r="G617" s="96"/>
    </row>
    <row r="618" spans="1:7" ht="21" x14ac:dyDescent="0.4">
      <c r="A618" s="128"/>
      <c r="B618" s="96"/>
      <c r="C618" s="435"/>
      <c r="D618" s="435"/>
      <c r="E618" s="435"/>
      <c r="F618" s="435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1"/>
      <c r="D632" s="431"/>
      <c r="E632" s="431"/>
      <c r="F632" s="432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0"/>
      <c r="B641" s="440"/>
      <c r="C641" s="440"/>
      <c r="D641" s="440"/>
      <c r="E641" s="440"/>
      <c r="F641" s="440"/>
      <c r="G641" s="440"/>
    </row>
    <row r="642" spans="1:7" ht="24.75" x14ac:dyDescent="0.4">
      <c r="A642" s="284" t="s">
        <v>26</v>
      </c>
      <c r="B642" s="431"/>
      <c r="C642" s="431"/>
      <c r="D642" s="431"/>
      <c r="E642" s="431"/>
      <c r="F642" s="432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1" t="s">
        <v>304</v>
      </c>
      <c r="B650" s="442"/>
      <c r="C650" s="442"/>
      <c r="D650" s="442"/>
      <c r="E650" s="442"/>
      <c r="F650" s="443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68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0" t="s">
        <v>467</v>
      </c>
      <c r="B665" s="430"/>
      <c r="C665" s="430"/>
      <c r="D665" s="430"/>
      <c r="E665" s="430"/>
      <c r="F665" s="430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>
        <v>2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53"/>
      <c r="F689" s="353"/>
      <c r="G689" s="96"/>
    </row>
    <row r="690" spans="1:7" ht="22.5" x14ac:dyDescent="0.45">
      <c r="A690" s="326" t="s">
        <v>408</v>
      </c>
      <c r="B690" s="153"/>
      <c r="C690" s="154"/>
      <c r="D690" s="126">
        <f>SUM(B670:C689)</f>
        <v>38</v>
      </c>
      <c r="E690" s="90"/>
      <c r="F690" s="96"/>
      <c r="G690" s="96"/>
    </row>
    <row r="691" spans="1:7" ht="22.5" x14ac:dyDescent="0.45">
      <c r="A691" s="326" t="s">
        <v>409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9" t="s">
        <v>440</v>
      </c>
      <c r="B693" s="439"/>
      <c r="C693" s="439"/>
      <c r="D693" s="439"/>
      <c r="E693" s="439"/>
      <c r="F693" s="43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9" t="s">
        <v>28</v>
      </c>
      <c r="B695" s="418" t="s">
        <v>29</v>
      </c>
      <c r="C695" s="418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6" t="s">
        <v>299</v>
      </c>
      <c r="B698" s="447"/>
      <c r="C698" s="447"/>
      <c r="D698" s="447"/>
      <c r="E698" s="447"/>
      <c r="F698" s="448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4"/>
      <c r="C704" s="445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4"/>
      <c r="C705" s="445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6" t="s">
        <v>300</v>
      </c>
      <c r="B707" s="447"/>
      <c r="C707" s="447"/>
      <c r="D707" s="447"/>
      <c r="E707" s="447"/>
      <c r="F707" s="448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410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411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672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1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9" zoomScale="80" zoomScaleNormal="90" zoomScaleSheetLayoutView="80" workbookViewId="0">
      <selection activeCell="D215" sqref="D21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1"/>
      <c r="E1" s="451"/>
      <c r="F1" s="451"/>
      <c r="G1" s="45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79"/>
    </row>
    <row r="7" spans="1:7" s="2" customFormat="1" ht="21.75" customHeight="1" x14ac:dyDescent="0.45">
      <c r="A7" s="453" t="str">
        <f>'Page de garde'!D18</f>
        <v>UHD</v>
      </c>
      <c r="B7" s="453"/>
      <c r="C7" s="453"/>
      <c r="D7" s="453"/>
      <c r="E7" s="453"/>
      <c r="F7" s="453"/>
      <c r="G7" s="79"/>
    </row>
    <row r="8" spans="1:7" s="2" customFormat="1" ht="24" x14ac:dyDescent="0.45">
      <c r="A8" s="4" t="s">
        <v>39</v>
      </c>
      <c r="B8" s="454">
        <f>'A3 Exploitation'!B9:F9</f>
        <v>0</v>
      </c>
      <c r="C8" s="454"/>
      <c r="D8" s="454"/>
      <c r="E8" s="454"/>
      <c r="F8" s="454"/>
      <c r="G8" s="79"/>
    </row>
    <row r="9" spans="1:7" s="2" customFormat="1" ht="24" x14ac:dyDescent="0.45">
      <c r="A9" s="5" t="s">
        <v>41</v>
      </c>
      <c r="B9" s="455">
        <f>'A3 Exploitation'!B10:F10</f>
        <v>0</v>
      </c>
      <c r="C9" s="455"/>
      <c r="D9" s="455"/>
      <c r="E9" s="455"/>
      <c r="F9" s="455"/>
      <c r="G9" s="79"/>
    </row>
    <row r="10" spans="1:7" s="2" customFormat="1" ht="24" x14ac:dyDescent="0.45">
      <c r="A10" s="4" t="s">
        <v>40</v>
      </c>
      <c r="B10" s="450">
        <f>'A3 Exploitation'!B11:F11</f>
        <v>0</v>
      </c>
      <c r="C10" s="450"/>
      <c r="D10" s="450"/>
      <c r="E10" s="450"/>
      <c r="F10" s="450"/>
      <c r="G10" s="79"/>
    </row>
    <row r="11" spans="1:7" s="2" customFormat="1" ht="24" x14ac:dyDescent="0.45">
      <c r="A11" s="4" t="s">
        <v>248</v>
      </c>
      <c r="B11" s="459" t="e">
        <f>D215</f>
        <v>#DIV/0!</v>
      </c>
      <c r="C11" s="459"/>
      <c r="D11" s="459"/>
      <c r="E11" s="459"/>
      <c r="F11" s="459"/>
      <c r="G11" s="79"/>
    </row>
    <row r="12" spans="1:7" s="2" customFormat="1" ht="22.5" x14ac:dyDescent="0.45">
      <c r="A12" s="1"/>
      <c r="D12" s="363"/>
      <c r="E12" s="363"/>
      <c r="F12" s="363"/>
      <c r="G12" s="363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158</v>
      </c>
      <c r="F13" s="461" t="s">
        <v>159</v>
      </c>
    </row>
    <row r="14" spans="1:7" s="2" customFormat="1" ht="12.75" customHeight="1" x14ac:dyDescent="0.3">
      <c r="A14" s="460"/>
      <c r="B14" s="18" t="s">
        <v>32</v>
      </c>
      <c r="C14" s="18" t="s">
        <v>31</v>
      </c>
      <c r="D14" s="461"/>
      <c r="E14" s="461"/>
      <c r="F14" s="461"/>
      <c r="G14" s="78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66" t="s">
        <v>34</v>
      </c>
      <c r="B22" s="467"/>
      <c r="C22" s="468"/>
      <c r="D22" s="330">
        <f>SUM(B17:C21)</f>
        <v>0</v>
      </c>
    </row>
    <row r="23" spans="1:7" x14ac:dyDescent="0.3">
      <c r="A23" s="456" t="s">
        <v>249</v>
      </c>
      <c r="B23" s="457"/>
      <c r="C23" s="458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0</v>
      </c>
    </row>
    <row r="34" spans="1:6" x14ac:dyDescent="0.3">
      <c r="A34" s="456" t="s">
        <v>249</v>
      </c>
      <c r="B34" s="457"/>
      <c r="C34" s="458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0</v>
      </c>
    </row>
    <row r="43" spans="1:6" x14ac:dyDescent="0.3">
      <c r="A43" s="456" t="s">
        <v>249</v>
      </c>
      <c r="B43" s="457"/>
      <c r="C43" s="458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1" t="s">
        <v>406</v>
      </c>
      <c r="B45" s="472"/>
      <c r="C45" s="472"/>
      <c r="D45" s="472"/>
      <c r="E45" s="472"/>
      <c r="F45" s="473"/>
    </row>
    <row r="46" spans="1:6" ht="19.5" x14ac:dyDescent="0.4">
      <c r="A46" s="6" t="s">
        <v>466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4" t="s">
        <v>19</v>
      </c>
      <c r="B61" s="475"/>
      <c r="C61" s="475"/>
      <c r="D61" s="475"/>
      <c r="E61" s="475"/>
      <c r="F61" s="47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9">
        <f>SUM(B62:C67)</f>
        <v>0</v>
      </c>
    </row>
    <row r="69" spans="1:6" x14ac:dyDescent="0.3">
      <c r="A69" s="456" t="s">
        <v>249</v>
      </c>
      <c r="B69" s="457"/>
      <c r="C69" s="458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9">
        <f>SUM(B72:C78)</f>
        <v>0</v>
      </c>
    </row>
    <row r="80" spans="1:6" x14ac:dyDescent="0.3">
      <c r="A80" s="456" t="s">
        <v>249</v>
      </c>
      <c r="B80" s="457"/>
      <c r="C80" s="458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464</v>
      </c>
      <c r="B82" s="470"/>
      <c r="C82" s="470"/>
      <c r="D82" s="470"/>
      <c r="E82" s="470"/>
      <c r="F82" s="470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0</v>
      </c>
    </row>
    <row r="101" spans="1:6" x14ac:dyDescent="0.3">
      <c r="A101" s="456" t="s">
        <v>249</v>
      </c>
      <c r="B101" s="457"/>
      <c r="C101" s="458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0</v>
      </c>
    </row>
    <row r="119" spans="1:6" x14ac:dyDescent="0.3">
      <c r="A119" s="456" t="s">
        <v>249</v>
      </c>
      <c r="B119" s="457"/>
      <c r="C119" s="45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0</v>
      </c>
    </row>
    <row r="135" spans="1:6" x14ac:dyDescent="0.3">
      <c r="A135" s="456" t="s">
        <v>249</v>
      </c>
      <c r="B135" s="457"/>
      <c r="C135" s="458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0</v>
      </c>
    </row>
    <row r="150" spans="1:6" x14ac:dyDescent="0.3">
      <c r="A150" s="456" t="s">
        <v>249</v>
      </c>
      <c r="B150" s="457"/>
      <c r="C150" s="45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6" t="s">
        <v>34</v>
      </c>
      <c r="B177" s="467"/>
      <c r="C177" s="468"/>
      <c r="D177" s="330">
        <f>SUM(B169:C176)</f>
        <v>0</v>
      </c>
    </row>
    <row r="178" spans="1:6" x14ac:dyDescent="0.3">
      <c r="A178" s="456" t="s">
        <v>249</v>
      </c>
      <c r="B178" s="457"/>
      <c r="C178" s="458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0</v>
      </c>
    </row>
    <row r="186" spans="1:6" x14ac:dyDescent="0.3">
      <c r="A186" s="456" t="s">
        <v>249</v>
      </c>
      <c r="B186" s="457"/>
      <c r="C186" s="458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0</v>
      </c>
    </row>
    <row r="194" spans="1:7" x14ac:dyDescent="0.3">
      <c r="A194" s="456" t="s">
        <v>249</v>
      </c>
      <c r="B194" s="457"/>
      <c r="C194" s="458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0</v>
      </c>
    </row>
    <row r="203" spans="1:7" x14ac:dyDescent="0.3">
      <c r="A203" s="456" t="s">
        <v>249</v>
      </c>
      <c r="B203" s="457"/>
      <c r="C203" s="458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0</v>
      </c>
    </row>
    <row r="211" spans="1:6" x14ac:dyDescent="0.3">
      <c r="A211" s="456" t="s">
        <v>249</v>
      </c>
      <c r="B211" s="457"/>
      <c r="C211" s="458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#REF!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3"/>
      <c r="E1" s="363"/>
      <c r="F1" s="363"/>
      <c r="G1" s="363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4" t="s">
        <v>149</v>
      </c>
      <c r="B7" s="364"/>
      <c r="C7" s="364"/>
      <c r="D7" s="364"/>
      <c r="E7" s="364"/>
      <c r="F7" s="364"/>
      <c r="G7" s="93"/>
    </row>
    <row r="8" spans="1:7" ht="22.5" x14ac:dyDescent="0.45">
      <c r="A8" s="365" t="str">
        <f>'Page de garde'!D18</f>
        <v>UHD</v>
      </c>
      <c r="B8" s="365"/>
      <c r="C8" s="365"/>
      <c r="D8" s="365"/>
      <c r="E8" s="365"/>
      <c r="F8" s="365"/>
      <c r="G8" s="93"/>
    </row>
    <row r="9" spans="1:7" ht="22.5" x14ac:dyDescent="0.45">
      <c r="A9" s="94" t="s">
        <v>39</v>
      </c>
      <c r="B9" s="366"/>
      <c r="C9" s="366"/>
      <c r="D9" s="366"/>
      <c r="E9" s="366"/>
      <c r="F9" s="366"/>
      <c r="G9" s="93"/>
    </row>
    <row r="10" spans="1:7" ht="22.5" x14ac:dyDescent="0.45">
      <c r="A10" s="95" t="s">
        <v>41</v>
      </c>
      <c r="B10" s="367"/>
      <c r="C10" s="367"/>
      <c r="D10" s="367"/>
      <c r="E10" s="367"/>
      <c r="F10" s="367"/>
      <c r="G10" s="93"/>
    </row>
    <row r="11" spans="1:7" ht="22.5" x14ac:dyDescent="0.45">
      <c r="A11" s="94" t="s">
        <v>40</v>
      </c>
      <c r="B11" s="368"/>
      <c r="C11" s="368"/>
      <c r="D11" s="368"/>
      <c r="E11" s="368"/>
      <c r="F11" s="368"/>
      <c r="G11" s="93"/>
    </row>
    <row r="12" spans="1:7" ht="22.5" x14ac:dyDescent="0.45">
      <c r="A12" s="94" t="s">
        <v>198</v>
      </c>
      <c r="B12" s="373" t="e">
        <f>D719</f>
        <v>#DIV/0!</v>
      </c>
      <c r="C12" s="373"/>
      <c r="D12" s="373"/>
      <c r="E12" s="373"/>
      <c r="F12" s="373"/>
      <c r="G12" s="93"/>
    </row>
    <row r="13" spans="1:7" ht="22.5" x14ac:dyDescent="0.45">
      <c r="A13" s="92"/>
      <c r="B13" s="90"/>
      <c r="C13" s="90"/>
      <c r="D13" s="363"/>
      <c r="E13" s="363"/>
      <c r="F13" s="363"/>
      <c r="G13" s="36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9"/>
      <c r="B49" s="369"/>
      <c r="C49" s="369"/>
      <c r="D49" s="369"/>
      <c r="E49" s="369"/>
      <c r="F49" s="369"/>
      <c r="G49" s="36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1"/>
      <c r="B64" s="382"/>
      <c r="C64" s="382"/>
      <c r="D64" s="382"/>
      <c r="E64" s="382"/>
      <c r="F64" s="382"/>
      <c r="G64" s="382"/>
    </row>
    <row r="65" spans="1:7" ht="43.5" customHeight="1" x14ac:dyDescent="0.4">
      <c r="A65" s="377" t="s">
        <v>341</v>
      </c>
      <c r="B65" s="377"/>
      <c r="C65" s="377"/>
      <c r="D65" s="377"/>
      <c r="E65" s="377"/>
      <c r="F65" s="377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84" t="s">
        <v>342</v>
      </c>
      <c r="B84" s="384"/>
      <c r="C84" s="384"/>
      <c r="D84" s="384"/>
      <c r="E84" s="384"/>
      <c r="F84" s="38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4"/>
      <c r="B101" s="375"/>
      <c r="C101" s="375"/>
      <c r="D101" s="375"/>
      <c r="E101" s="375"/>
      <c r="F101" s="376"/>
      <c r="G101" s="96"/>
    </row>
    <row r="102" spans="1:7" ht="46.5" customHeight="1" x14ac:dyDescent="0.4">
      <c r="A102" s="377" t="s">
        <v>343</v>
      </c>
      <c r="B102" s="377"/>
      <c r="C102" s="377"/>
      <c r="D102" s="377"/>
      <c r="E102" s="377"/>
      <c r="F102" s="37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4"/>
      <c r="B109" s="375"/>
      <c r="C109" s="375"/>
      <c r="D109" s="375"/>
      <c r="E109" s="375"/>
      <c r="F109" s="376"/>
      <c r="G109" s="96"/>
    </row>
    <row r="110" spans="1:7" ht="39.75" customHeight="1" x14ac:dyDescent="0.4">
      <c r="A110" s="377" t="s">
        <v>375</v>
      </c>
      <c r="B110" s="377"/>
      <c r="C110" s="377"/>
      <c r="D110" s="377"/>
      <c r="E110" s="377"/>
      <c r="F110" s="37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5"/>
      <c r="B118" s="375"/>
      <c r="C118" s="375"/>
      <c r="D118" s="375"/>
      <c r="E118" s="375"/>
      <c r="F118" s="375"/>
      <c r="G118" s="96"/>
    </row>
    <row r="119" spans="1:7" ht="22.5" x14ac:dyDescent="0.4">
      <c r="A119" s="377" t="s">
        <v>304</v>
      </c>
      <c r="B119" s="377"/>
      <c r="C119" s="377"/>
      <c r="D119" s="377"/>
      <c r="E119" s="377"/>
      <c r="F119" s="377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8"/>
      <c r="B130" s="378"/>
      <c r="C130" s="378"/>
      <c r="D130" s="378"/>
      <c r="E130" s="378"/>
      <c r="F130" s="378"/>
      <c r="G130" s="96"/>
    </row>
    <row r="131" spans="1:16384" ht="22.5" customHeight="1" x14ac:dyDescent="0.4">
      <c r="A131" s="379" t="s">
        <v>405</v>
      </c>
      <c r="B131" s="379"/>
      <c r="C131" s="379"/>
      <c r="D131" s="379"/>
      <c r="E131" s="379"/>
      <c r="F131" s="379"/>
      <c r="G131" s="96"/>
    </row>
    <row r="132" spans="1:16384" ht="22.5" customHeight="1" x14ac:dyDescent="0.4">
      <c r="A132" s="380"/>
      <c r="B132" s="380"/>
      <c r="C132" s="380"/>
      <c r="D132" s="380"/>
      <c r="E132" s="380"/>
      <c r="F132" s="380"/>
      <c r="G132" s="96"/>
    </row>
    <row r="133" spans="1:16384" s="258" customFormat="1" ht="22.5" customHeight="1" x14ac:dyDescent="0.25">
      <c r="A133" s="370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6" t="s">
        <v>442</v>
      </c>
      <c r="B137" s="386"/>
      <c r="C137" s="386"/>
      <c r="D137" s="386"/>
      <c r="E137" s="386"/>
      <c r="F137" s="386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5" t="s">
        <v>340</v>
      </c>
      <c r="B144" s="385"/>
      <c r="C144" s="385"/>
      <c r="D144" s="385"/>
      <c r="E144" s="385"/>
      <c r="F144" s="385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4"/>
      <c r="B161" s="375"/>
      <c r="C161" s="375"/>
      <c r="D161" s="375"/>
      <c r="E161" s="375"/>
      <c r="F161" s="375"/>
      <c r="G161" s="96"/>
    </row>
    <row r="162" spans="1:7" ht="32.25" customHeight="1" x14ac:dyDescent="0.4">
      <c r="A162" s="386" t="s">
        <v>443</v>
      </c>
      <c r="B162" s="386"/>
      <c r="C162" s="386"/>
      <c r="D162" s="386"/>
      <c r="E162" s="386"/>
      <c r="F162" s="386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7"/>
      <c r="B172" s="388"/>
      <c r="C172" s="388"/>
      <c r="D172" s="388"/>
      <c r="E172" s="388"/>
      <c r="F172" s="388"/>
      <c r="G172" s="96"/>
    </row>
    <row r="173" spans="1:7" ht="32.25" customHeight="1" x14ac:dyDescent="0.4">
      <c r="A173" s="386" t="s">
        <v>304</v>
      </c>
      <c r="B173" s="386"/>
      <c r="C173" s="386"/>
      <c r="D173" s="386"/>
      <c r="E173" s="386"/>
      <c r="F173" s="386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419</v>
      </c>
      <c r="B182" s="389"/>
      <c r="C182" s="390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7"/>
      <c r="B184" s="397"/>
      <c r="C184" s="397"/>
      <c r="D184" s="397"/>
      <c r="E184" s="397"/>
      <c r="F184" s="39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9"/>
      <c r="B201" s="369"/>
      <c r="C201" s="369"/>
      <c r="D201" s="369"/>
      <c r="E201" s="369"/>
      <c r="F201" s="36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9"/>
      <c r="B225" s="369"/>
      <c r="C225" s="369"/>
      <c r="D225" s="369"/>
      <c r="E225" s="369"/>
      <c r="F225" s="36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4" t="s">
        <v>304</v>
      </c>
      <c r="B232" s="395"/>
      <c r="C232" s="395"/>
      <c r="D232" s="396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422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423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9"/>
      <c r="B246" s="369"/>
      <c r="C246" s="369"/>
      <c r="D246" s="369"/>
      <c r="E246" s="369"/>
      <c r="F246" s="36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8"/>
      <c r="B286" s="398"/>
      <c r="C286" s="398"/>
      <c r="D286" s="398"/>
      <c r="E286" s="398"/>
      <c r="F286" s="398"/>
      <c r="G286" s="96"/>
    </row>
    <row r="287" spans="1:7" ht="31.5" customHeight="1" x14ac:dyDescent="0.4">
      <c r="A287" s="399" t="s">
        <v>304</v>
      </c>
      <c r="B287" s="399"/>
      <c r="C287" s="399"/>
      <c r="D287" s="399"/>
      <c r="E287" s="399"/>
      <c r="F287" s="399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424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425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2"/>
      <c r="B352" s="402"/>
      <c r="C352" s="402"/>
      <c r="D352" s="402"/>
      <c r="E352" s="402"/>
      <c r="F352" s="402"/>
      <c r="G352" s="402"/>
    </row>
    <row r="353" spans="1:7" ht="32.25" customHeight="1" x14ac:dyDescent="0.4">
      <c r="A353" s="403" t="s">
        <v>304</v>
      </c>
      <c r="B353" s="403"/>
      <c r="C353" s="403"/>
      <c r="D353" s="403"/>
      <c r="E353" s="403"/>
      <c r="F353" s="40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426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0"/>
      <c r="B410" s="383"/>
      <c r="C410" s="383"/>
      <c r="D410" s="383"/>
      <c r="E410" s="383"/>
      <c r="F410" s="383"/>
      <c r="G410" s="383"/>
    </row>
    <row r="411" spans="1:7" ht="24.75" x14ac:dyDescent="0.4">
      <c r="A411" s="401" t="s">
        <v>313</v>
      </c>
      <c r="B411" s="401"/>
      <c r="C411" s="401"/>
      <c r="D411" s="401"/>
      <c r="E411" s="401"/>
      <c r="F411" s="401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1" t="s">
        <v>304</v>
      </c>
      <c r="B459" s="401"/>
      <c r="C459" s="401"/>
      <c r="D459" s="401"/>
      <c r="E459" s="401"/>
      <c r="F459" s="401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432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433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7" t="s">
        <v>406</v>
      </c>
      <c r="B473" s="407"/>
      <c r="C473" s="407"/>
      <c r="D473" s="407"/>
      <c r="E473" s="407"/>
      <c r="F473" s="407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8" t="s">
        <v>52</v>
      </c>
      <c r="B478" s="478"/>
      <c r="C478" s="478"/>
      <c r="D478" s="478"/>
      <c r="E478" s="478"/>
      <c r="F478" s="478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9" t="s">
        <v>444</v>
      </c>
      <c r="B484" s="480"/>
      <c r="C484" s="480"/>
      <c r="D484" s="480"/>
      <c r="E484" s="480"/>
      <c r="F484" s="480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1" t="s">
        <v>23</v>
      </c>
      <c r="B495" s="482"/>
      <c r="C495" s="482"/>
      <c r="D495" s="482"/>
      <c r="E495" s="482"/>
      <c r="F495" s="483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05"/>
      <c r="C508" s="405"/>
      <c r="D508" s="405"/>
      <c r="E508" s="405"/>
      <c r="F508" s="40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6" t="s">
        <v>97</v>
      </c>
      <c r="B520" s="406"/>
      <c r="C520" s="406"/>
      <c r="D520" s="406"/>
      <c r="E520" s="406"/>
      <c r="F520" s="40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418" t="s">
        <v>29</v>
      </c>
      <c r="C522" s="419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0"/>
      <c r="D525" s="420"/>
      <c r="E525" s="420"/>
      <c r="F525" s="421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9"/>
      <c r="B534" s="369"/>
      <c r="C534" s="369"/>
      <c r="D534" s="369"/>
      <c r="E534" s="369"/>
      <c r="F534" s="36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02"/>
      <c r="C546" s="402"/>
      <c r="D546" s="402"/>
      <c r="E546" s="402"/>
      <c r="F546" s="402"/>
      <c r="G546" s="402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4" t="s">
        <v>34</v>
      </c>
      <c r="B556" s="414"/>
      <c r="C556" s="415"/>
      <c r="D556" s="345">
        <f>SUM(B548:C555,B536:C545)</f>
        <v>0</v>
      </c>
      <c r="E556" s="90"/>
      <c r="F556" s="96"/>
      <c r="G556" s="96"/>
    </row>
    <row r="557" spans="1:7" ht="21" x14ac:dyDescent="0.4">
      <c r="A557" s="414" t="s">
        <v>33</v>
      </c>
      <c r="B557" s="414"/>
      <c r="C557" s="414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436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437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9"/>
      <c r="B562" s="369"/>
      <c r="C562" s="369"/>
      <c r="D562" s="369"/>
      <c r="E562" s="369"/>
      <c r="F562" s="369"/>
      <c r="G562" s="96"/>
    </row>
    <row r="563" spans="1:7" ht="22.5" x14ac:dyDescent="0.45">
      <c r="A563" s="430" t="s">
        <v>19</v>
      </c>
      <c r="B563" s="430"/>
      <c r="C563" s="430"/>
      <c r="D563" s="430"/>
      <c r="E563" s="430"/>
      <c r="F563" s="430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2" t="s">
        <v>10</v>
      </c>
      <c r="B568" s="423"/>
      <c r="C568" s="423"/>
      <c r="D568" s="423"/>
      <c r="E568" s="423"/>
      <c r="F568" s="424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4" t="s">
        <v>34</v>
      </c>
      <c r="B578" s="414"/>
      <c r="C578" s="415"/>
      <c r="D578" s="345">
        <f>SUM(B569:C577)</f>
        <v>0</v>
      </c>
      <c r="E578" s="90"/>
      <c r="F578" s="96"/>
      <c r="G578" s="96"/>
    </row>
    <row r="579" spans="1:7" ht="21" x14ac:dyDescent="0.4">
      <c r="A579" s="414" t="s">
        <v>33</v>
      </c>
      <c r="B579" s="414"/>
      <c r="C579" s="414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5" t="s">
        <v>23</v>
      </c>
      <c r="B581" s="426"/>
      <c r="C581" s="426"/>
      <c r="D581" s="426"/>
      <c r="E581" s="426"/>
      <c r="F581" s="427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8" t="s">
        <v>370</v>
      </c>
      <c r="B588" s="429"/>
      <c r="C588" s="429"/>
      <c r="D588" s="429"/>
      <c r="E588" s="429"/>
      <c r="F588" s="429"/>
      <c r="G588" s="429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4" t="s">
        <v>34</v>
      </c>
      <c r="B596" s="414"/>
      <c r="C596" s="415"/>
      <c r="D596" s="345">
        <f>SUM(B589:C595,B582:C587)</f>
        <v>0</v>
      </c>
      <c r="E596" s="90"/>
      <c r="F596" s="96"/>
      <c r="G596" s="96"/>
    </row>
    <row r="597" spans="1:7" ht="21" x14ac:dyDescent="0.4">
      <c r="A597" s="414" t="s">
        <v>33</v>
      </c>
      <c r="B597" s="414"/>
      <c r="C597" s="414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6" t="s">
        <v>168</v>
      </c>
      <c r="B600" s="437"/>
      <c r="C600" s="438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0" t="s">
        <v>8</v>
      </c>
      <c r="B602" s="430"/>
      <c r="C602" s="430"/>
      <c r="D602" s="430"/>
      <c r="E602" s="430"/>
      <c r="F602" s="430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1"/>
      <c r="D607" s="431"/>
      <c r="E607" s="431"/>
      <c r="F607" s="432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4" t="s">
        <v>34</v>
      </c>
      <c r="B616" s="414"/>
      <c r="C616" s="414"/>
      <c r="D616" s="345">
        <f>SUM(B608:C615)</f>
        <v>0</v>
      </c>
      <c r="E616" s="433"/>
      <c r="F616" s="398"/>
      <c r="G616" s="96"/>
    </row>
    <row r="617" spans="1:7" ht="21" x14ac:dyDescent="0.4">
      <c r="A617" s="414" t="s">
        <v>33</v>
      </c>
      <c r="B617" s="414"/>
      <c r="C617" s="414"/>
      <c r="D617" s="298" t="e">
        <f>D616/(COUNT(B608:C615)*2)</f>
        <v>#DIV/0!</v>
      </c>
      <c r="E617" s="434"/>
      <c r="F617" s="404"/>
      <c r="G617" s="96"/>
    </row>
    <row r="618" spans="1:7" ht="21" x14ac:dyDescent="0.4">
      <c r="A618" s="128"/>
      <c r="B618" s="96"/>
      <c r="C618" s="435"/>
      <c r="D618" s="435"/>
      <c r="E618" s="435"/>
      <c r="F618" s="435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1"/>
      <c r="D632" s="431"/>
      <c r="E632" s="431"/>
      <c r="F632" s="432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0"/>
      <c r="B641" s="440"/>
      <c r="C641" s="440"/>
      <c r="D641" s="440"/>
      <c r="E641" s="440"/>
      <c r="F641" s="440"/>
      <c r="G641" s="440"/>
    </row>
    <row r="642" spans="1:7" ht="24.75" x14ac:dyDescent="0.4">
      <c r="A642" s="284" t="s">
        <v>26</v>
      </c>
      <c r="B642" s="431"/>
      <c r="C642" s="431"/>
      <c r="D642" s="431"/>
      <c r="E642" s="431"/>
      <c r="F642" s="432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1" t="s">
        <v>304</v>
      </c>
      <c r="B650" s="442"/>
      <c r="C650" s="442"/>
      <c r="D650" s="442"/>
      <c r="E650" s="442"/>
      <c r="F650" s="443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0" t="s">
        <v>346</v>
      </c>
      <c r="B665" s="430"/>
      <c r="C665" s="430"/>
      <c r="D665" s="430"/>
      <c r="E665" s="430"/>
      <c r="F665" s="430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408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409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9" t="s">
        <v>440</v>
      </c>
      <c r="B693" s="439"/>
      <c r="C693" s="439"/>
      <c r="D693" s="439"/>
      <c r="E693" s="439"/>
      <c r="F693" s="43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9" t="s">
        <v>28</v>
      </c>
      <c r="B695" s="418" t="s">
        <v>29</v>
      </c>
      <c r="C695" s="418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6" t="s">
        <v>299</v>
      </c>
      <c r="B698" s="447"/>
      <c r="C698" s="447"/>
      <c r="D698" s="447"/>
      <c r="E698" s="447"/>
      <c r="F698" s="448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4"/>
      <c r="C704" s="445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4"/>
      <c r="C705" s="445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6" t="s">
        <v>300</v>
      </c>
      <c r="B707" s="447"/>
      <c r="C707" s="447"/>
      <c r="D707" s="447"/>
      <c r="E707" s="447"/>
      <c r="F707" s="448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410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411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1"/>
      <c r="E1" s="451"/>
      <c r="F1" s="451"/>
      <c r="G1" s="45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79"/>
    </row>
    <row r="7" spans="1:7" s="2" customFormat="1" ht="21.75" customHeight="1" x14ac:dyDescent="0.45">
      <c r="A7" s="453" t="str">
        <f>'Page de garde'!D18</f>
        <v>UHD</v>
      </c>
      <c r="B7" s="453"/>
      <c r="C7" s="453"/>
      <c r="D7" s="453"/>
      <c r="E7" s="453"/>
      <c r="F7" s="453"/>
      <c r="G7" s="79"/>
    </row>
    <row r="8" spans="1:7" s="2" customFormat="1" ht="24" x14ac:dyDescent="0.45">
      <c r="A8" s="4" t="s">
        <v>39</v>
      </c>
      <c r="B8" s="454">
        <f>'A4 Exploitation'!B9:F9</f>
        <v>0</v>
      </c>
      <c r="C8" s="454"/>
      <c r="D8" s="454"/>
      <c r="E8" s="454"/>
      <c r="F8" s="454"/>
      <c r="G8" s="79"/>
    </row>
    <row r="9" spans="1:7" s="2" customFormat="1" ht="24" x14ac:dyDescent="0.45">
      <c r="A9" s="5" t="s">
        <v>41</v>
      </c>
      <c r="B9" s="455">
        <f>'A4 Exploitation'!B10:F10</f>
        <v>0</v>
      </c>
      <c r="C9" s="455"/>
      <c r="D9" s="455"/>
      <c r="E9" s="455"/>
      <c r="F9" s="455"/>
      <c r="G9" s="79"/>
    </row>
    <row r="10" spans="1:7" s="2" customFormat="1" ht="24" x14ac:dyDescent="0.45">
      <c r="A10" s="4" t="s">
        <v>40</v>
      </c>
      <c r="B10" s="450">
        <f>'A4 Exploitation'!B11:F11</f>
        <v>0</v>
      </c>
      <c r="C10" s="450"/>
      <c r="D10" s="450"/>
      <c r="E10" s="450"/>
      <c r="F10" s="450"/>
      <c r="G10" s="79"/>
    </row>
    <row r="11" spans="1:7" s="2" customFormat="1" ht="24" x14ac:dyDescent="0.45">
      <c r="A11" s="4" t="s">
        <v>248</v>
      </c>
      <c r="B11" s="459" t="e">
        <f>D215</f>
        <v>#DIV/0!</v>
      </c>
      <c r="C11" s="459"/>
      <c r="D11" s="459"/>
      <c r="E11" s="459"/>
      <c r="F11" s="459"/>
      <c r="G11" s="79"/>
    </row>
    <row r="12" spans="1:7" s="2" customFormat="1" ht="22.5" x14ac:dyDescent="0.45">
      <c r="A12" s="1"/>
      <c r="D12" s="363"/>
      <c r="E12" s="363"/>
      <c r="F12" s="363"/>
      <c r="G12" s="363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158</v>
      </c>
      <c r="F13" s="461" t="s">
        <v>159</v>
      </c>
    </row>
    <row r="14" spans="1:7" s="2" customFormat="1" ht="12.75" customHeight="1" x14ac:dyDescent="0.3">
      <c r="A14" s="460"/>
      <c r="B14" s="18" t="s">
        <v>32</v>
      </c>
      <c r="C14" s="18" t="s">
        <v>31</v>
      </c>
      <c r="D14" s="461"/>
      <c r="E14" s="461"/>
      <c r="F14" s="461"/>
      <c r="G14" s="78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66" t="s">
        <v>34</v>
      </c>
      <c r="B22" s="467"/>
      <c r="C22" s="468"/>
      <c r="D22" s="330">
        <f>SUM(B17:C21)</f>
        <v>0</v>
      </c>
    </row>
    <row r="23" spans="1:7" x14ac:dyDescent="0.3">
      <c r="A23" s="456" t="s">
        <v>249</v>
      </c>
      <c r="B23" s="457"/>
      <c r="C23" s="458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0</v>
      </c>
    </row>
    <row r="34" spans="1:6" x14ac:dyDescent="0.3">
      <c r="A34" s="456" t="s">
        <v>249</v>
      </c>
      <c r="B34" s="457"/>
      <c r="C34" s="458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0</v>
      </c>
    </row>
    <row r="43" spans="1:6" x14ac:dyDescent="0.3">
      <c r="A43" s="456" t="s">
        <v>249</v>
      </c>
      <c r="B43" s="457"/>
      <c r="C43" s="458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1" t="s">
        <v>406</v>
      </c>
      <c r="B45" s="472"/>
      <c r="C45" s="472"/>
      <c r="D45" s="472"/>
      <c r="E45" s="472"/>
      <c r="F45" s="47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4" t="s">
        <v>19</v>
      </c>
      <c r="B61" s="475"/>
      <c r="C61" s="475"/>
      <c r="D61" s="475"/>
      <c r="E61" s="475"/>
      <c r="F61" s="47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9">
        <f>SUM(B62:C67)</f>
        <v>0</v>
      </c>
    </row>
    <row r="69" spans="1:6" x14ac:dyDescent="0.3">
      <c r="A69" s="456" t="s">
        <v>249</v>
      </c>
      <c r="B69" s="457"/>
      <c r="C69" s="458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9">
        <f>SUM(B72:C78)</f>
        <v>0</v>
      </c>
    </row>
    <row r="80" spans="1:6" x14ac:dyDescent="0.3">
      <c r="A80" s="456" t="s">
        <v>249</v>
      </c>
      <c r="B80" s="457"/>
      <c r="C80" s="458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464</v>
      </c>
      <c r="B82" s="470"/>
      <c r="C82" s="470"/>
      <c r="D82" s="470"/>
      <c r="E82" s="470"/>
      <c r="F82" s="470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0</v>
      </c>
    </row>
    <row r="101" spans="1:6" x14ac:dyDescent="0.3">
      <c r="A101" s="456" t="s">
        <v>249</v>
      </c>
      <c r="B101" s="457"/>
      <c r="C101" s="458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0</v>
      </c>
    </row>
    <row r="119" spans="1:6" x14ac:dyDescent="0.3">
      <c r="A119" s="456" t="s">
        <v>249</v>
      </c>
      <c r="B119" s="457"/>
      <c r="C119" s="45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0</v>
      </c>
    </row>
    <row r="135" spans="1:6" x14ac:dyDescent="0.3">
      <c r="A135" s="456" t="s">
        <v>249</v>
      </c>
      <c r="B135" s="457"/>
      <c r="C135" s="458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0</v>
      </c>
    </row>
    <row r="150" spans="1:6" x14ac:dyDescent="0.3">
      <c r="A150" s="456" t="s">
        <v>249</v>
      </c>
      <c r="B150" s="457"/>
      <c r="C150" s="45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6" t="s">
        <v>34</v>
      </c>
      <c r="B177" s="467"/>
      <c r="C177" s="468"/>
      <c r="D177" s="330">
        <f>SUM(B169:C176)</f>
        <v>0</v>
      </c>
    </row>
    <row r="178" spans="1:6" x14ac:dyDescent="0.3">
      <c r="A178" s="456" t="s">
        <v>249</v>
      </c>
      <c r="B178" s="457"/>
      <c r="C178" s="458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0</v>
      </c>
    </row>
    <row r="186" spans="1:6" x14ac:dyDescent="0.3">
      <c r="A186" s="456" t="s">
        <v>249</v>
      </c>
      <c r="B186" s="457"/>
      <c r="C186" s="458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0</v>
      </c>
    </row>
    <row r="194" spans="1:7" x14ac:dyDescent="0.3">
      <c r="A194" s="456" t="s">
        <v>249</v>
      </c>
      <c r="B194" s="457"/>
      <c r="C194" s="458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0</v>
      </c>
    </row>
    <row r="203" spans="1:7" x14ac:dyDescent="0.3">
      <c r="A203" s="456" t="s">
        <v>249</v>
      </c>
      <c r="B203" s="457"/>
      <c r="C203" s="458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0</v>
      </c>
    </row>
    <row r="211" spans="1:6" x14ac:dyDescent="0.3">
      <c r="A211" s="456" t="s">
        <v>249</v>
      </c>
      <c r="B211" s="457"/>
      <c r="C211" s="458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2019-09-09T09:33:28Z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