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ffaires en cours 2016\audit UHD2016\audit 2017\"/>
    </mc:Choice>
  </mc:AlternateContent>
  <bookViews>
    <workbookView xWindow="0" yWindow="0" windowWidth="20490" windowHeight="7665" tabRatio="956" activeTab="1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<sst xmlns="http://schemas.openxmlformats.org/spreadsheetml/2006/main" count="4542" uniqueCount="456">
  <si>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</si>
  <si>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</si>
  <si>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</si>
  <si>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</si>
  <si>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</si>
  <si>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</si>
  <si>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</si>
  <si>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</si>
  <si>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</si>
  <si>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</si>
  <si>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</si>
  <si>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</si>
  <si>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</si>
  <si>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</si>
  <si>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</si>
  <si>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</si>
  <si>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</si>
  <si>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</si>
  <si>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</si>
  <si>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</si>
  <si>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</si>
  <si>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</si>
  <si>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</si>
  <si>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</si>
  <si>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</si>
  <si>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</si>
  <si>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</si>
  <si>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</si>
  <si>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</si>
  <si>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</si>
  <si>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</si>
  <si>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</si>
  <si>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</si>
  <si>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</si>
  <si>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</si>
  <si>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</si>
  <si>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</si>
  <si>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</si>
  <si>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</si>
  <si>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</si>
  <si>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</si>
  <si>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</si>
  <si>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</si>
  <si>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</si>
  <si>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</si>
  <si>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</si>
  <si>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</si>
  <si>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</si>
  <si>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</si>
  <si>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</si>
  <si>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</si>
  <si>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</si>
  <si>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</si>
  <si>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</si>
  <si>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</si>
  <si>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</si>
  <si>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</si>
  <si>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</si>
  <si>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</si>
  <si>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</si>
  <si>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</si>
  <si>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</si>
  <si>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</si>
  <si>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</si>
  <si>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</si>
  <si>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</si>
  <si>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</si>
  <si>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</si>
  <si>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</si>
  <si>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</si>
  <si>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</si>
  <si>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</si>
  <si>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</si>
  <si>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</si>
  <si>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</si>
  <si>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</si>
  <si>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</si>
  <si>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</si>
  <si>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</si>
  <si>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</si>
  <si>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</si>
  <si>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</si>
  <si>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</si>
  <si>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</si>
  <si>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</si>
  <si>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</si>
  <si>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</si>
  <si>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</si>
  <si>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</si>
  <si>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</si>
  <si>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</si>
  <si>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</si>
  <si>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</si>
  <si>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</si>
  <si>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</si>
  <si>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</si>
  <si>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</si>
  <si>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</si>
  <si>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</si>
  <si>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</si>
  <si>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</si>
  <si>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</si>
  <si>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</si>
  <si>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</si>
  <si>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</si>
  <si>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</si>
  <si>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</si>
  <si>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</si>
  <si>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</si>
  <si>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</si>
  <si>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</si>
  <si>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</si>
  <si>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</si>
  <si>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</si>
  <si>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</si>
  <si>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</si>
  <si>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</si>
  <si>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</si>
  <si>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</si>
  <si>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</si>
  <si>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</si>
  <si>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</si>
  <si>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</si>
  <si>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</si>
  <si>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</si>
  <si>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</si>
  <si>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</si>
  <si>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</si>
  <si>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</si>
  <si>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</si>
  <si>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</si>
  <si>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</si>
  <si>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</si>
  <si>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</si>
  <si>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</si>
  <si>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</si>
  <si>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</si>
  <si>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</si>
  <si>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</si>
  <si>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</si>
  <si>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</si>
  <si>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</si>
  <si>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</si>
  <si>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</si>
  <si>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</si>
  <si>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</si>
  <si>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</si>
  <si>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</si>
  <si>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</si>
  <si>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</si>
  <si>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</si>
  <si>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</si>
  <si>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</si>
  <si>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</si>
  <si>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</si>
  <si>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</si>
  <si>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</si>
  <si>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</si>
  <si>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</si>
  <si>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</si>
  <si>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</si>
  <si>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</si>
  <si>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</si>
  <si>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</si>
  <si>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</si>
  <si>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</si>
  <si>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</si>
  <si>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</si>
  <si>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</si>
  <si>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</si>
  <si>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</si>
  <si>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</si>
  <si>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</si>
  <si>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</si>
  <si>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</si>
  <si>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</si>
  <si>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</si>
  <si>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</si>
  <si>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</si>
  <si>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</si>
  <si>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</si>
  <si>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</si>
  <si>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</si>
  <si>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</si>
  <si>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</si>
  <si>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</si>
  <si>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</si>
  <si>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</si>
  <si>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</si>
  <si>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</si>
  <si>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</si>
  <si>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</si>
  <si>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</si>
  <si>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</si>
  <si>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</si>
  <si>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</si>
  <si>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</si>
  <si>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</si>
  <si>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</si>
  <si>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</si>
  <si>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</si>
  <si>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</si>
  <si>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</si>
  <si>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</si>
  <si>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</si>
  <si>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</si>
  <si>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</si>
  <si>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</si>
  <si>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</si>
  <si>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</si>
  <si>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</si>
  <si>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</si>
  <si>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</si>
  <si>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</si>
  <si>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</si>
  <si>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</si>
  <si>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</si>
  <si>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</si>
  <si>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</si>
  <si>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</si>
  <si>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</si>
  <si>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</si>
  <si>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</si>
  <si>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</si>
  <si>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</si>
  <si>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</si>
  <si>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</si>
  <si>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</si>
  <si>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</si>
  <si>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</si>
  <si>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</si>
  <si>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</si>
  <si>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</si>
  <si>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</si>
  <si>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</si>
  <si>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</si>
  <si>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</si>
  <si>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</si>
  <si>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</si>
  <si>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</si>
  <si>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</si>
  <si>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</si>
  <si>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</si>
  <si>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</si>
  <si>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</si>
  <si>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</si>
  <si>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</si>
  <si>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</si>
  <si>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</si>
  <si>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</si>
  <si>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</si>
  <si>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</si>
  <si>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</si>
  <si>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</si>
  <si>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</si>
  <si>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</si>
  <si>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</si>
  <si>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</si>
  <si>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</si>
  <si>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</si>
  <si>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</si>
  <si>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</si>
  <si>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</si>
  <si>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</si>
  <si>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</si>
  <si>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</si>
  <si>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</si>
  <si>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</si>
  <si>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</si>
  <si>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</si>
  <si>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</si>
  <si>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</si>
  <si>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</si>
  <si>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</si>
  <si>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</si>
  <si>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</si>
  <si>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</si>
  <si>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</si>
  <si>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</si>
  <si>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</si>
  <si>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</si>
  <si>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</si>
  <si>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</si>
  <si>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</si>
  <si>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</si>
  <si>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</si>
  <si>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</si>
  <si>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</si>
  <si>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</si>
  <si>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</si>
  <si>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</si>
  <si>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</si>
  <si>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</si>
  <si>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</si>
  <si>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</si>
  <si>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</si>
  <si>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</si>
  <si>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</si>
  <si>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</si>
  <si>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</si>
  <si>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</si>
  <si>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</si>
  <si>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</si>
  <si>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</si>
  <si>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</si>
  <si>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</si>
  <si>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</si>
  <si>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</si>
  <si>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</si>
  <si>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</si>
  <si>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</si>
  <si>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</si>
  <si>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</si>
  <si>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</si>
  <si>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</si>
  <si>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</si>
  <si>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</si>
  <si>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</si>
  <si>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</si>
  <si>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</si>
  <si>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</si>
  <si>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</si>
  <si>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</si>
  <si>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</si>
  <si>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</si>
  <si>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</si>
  <si>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</si>
  <si>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</si>
  <si>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</si>
  <si>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</si>
  <si>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</si>
  <si>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</si>
  <si>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</si>
  <si>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</si>
  <si>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</si>
  <si>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</si>
  <si>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</si>
  <si>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</si>
  <si>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</si>
  <si>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</si>
  <si>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</si>
  <si>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</si>
  <si>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</si>
  <si>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</si>
  <si>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</si>
  <si>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</si>
  <si>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</si>
  <si>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</si>
  <si>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</si>
  <si>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</si>
  <si>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</si>
  <si>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</si>
  <si>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</si>
  <si>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</si>
  <si>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</si>
  <si>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</si>
  <si>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</si>
  <si>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</si>
  <si>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</si>
  <si>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</si>
  <si>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</si>
  <si>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</si>
  <si>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</si>
  <si>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</si>
  <si>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</si>
  <si>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</si>
  <si>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</si>
  <si>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</si>
  <si>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</si>
  <si>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</si>
  <si>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</si>
  <si>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</si>
  <si>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</si>
  <si>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</si>
  <si>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</si>
  <si>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</si>
  <si>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</si>
  <si>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</si>
  <si>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</si>
  <si>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</si>
  <si>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</si>
  <si>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</si>
  <si>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</si>
  <si>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</si>
  <si>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</si>
  <si>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</si>
  <si>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</si>
  <si>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</si>
  <si>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</si>
  <si>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</si>
  <si>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</si>
  <si>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</si>
  <si>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</si>
  <si>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</si>
  <si>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</si>
  <si>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</si>
  <si>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</si>
  <si>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</si>
  <si>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</si>
  <si>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</si>
  <si>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</si>
  <si>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</si>
  <si>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</si>
  <si>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</si>
  <si>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</si>
  <si>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</si>
  <si>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</si>
  <si>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</si>
  <si>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</si>
  <si>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</si>
  <si>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</si>
  <si>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Jupiter</t>
  </si>
  <si>
    <t>CM Mahdia</t>
  </si>
  <si>
    <t>Dr Hatem KARAA</t>
  </si>
  <si>
    <t>Mr Elyes Ben Ayed et Mme Yosra Boujelben</t>
  </si>
  <si>
    <t xml:space="preserve">Présence de la presse à carton et des produits casses dans l'aire de réception </t>
  </si>
  <si>
    <t>Prévoir un meilleur rangement de la réserve</t>
  </si>
  <si>
    <t>Présence de souillures diverses derrière le meuble</t>
  </si>
  <si>
    <t>renforcer les actions de nettoyage</t>
  </si>
  <si>
    <t>Forme du distributeur n'est pas adaptée à la forme du papier sèche mains</t>
  </si>
  <si>
    <t>fruits et légumes trop murs</t>
  </si>
  <si>
    <t>renforcer le tri des fruits et des légumes</t>
  </si>
  <si>
    <t>Caisses cassées</t>
  </si>
  <si>
    <t>Remplacer les caisses cassées</t>
  </si>
  <si>
    <t>Poubelle à pédale rayon fleg sans couvercle</t>
  </si>
  <si>
    <t>Fournir au rayon fleg une poubelle à pédale et avec couvercle</t>
  </si>
  <si>
    <t>toile d'araignée au niveau du plafond de la réserve</t>
  </si>
  <si>
    <t>Carton de chips présentés à même le sol</t>
  </si>
  <si>
    <t>Eviter de poser les denrées alimentaires à même le sol</t>
  </si>
  <si>
    <t>Produits casse non identifiés</t>
  </si>
  <si>
    <t>Identifier les produits casse</t>
  </si>
  <si>
    <t>présence de souillures diverses derrière la table
toile d'araignée en face du rayon</t>
  </si>
  <si>
    <t xml:space="preserve">renforcer les actions de nettoyage en dessous de la table
</t>
  </si>
  <si>
    <t>Prévoir l'aération des vestiaires</t>
  </si>
  <si>
    <t>Sac de pomme de terre placé dans la zone des produits non conformes</t>
  </si>
  <si>
    <t>prévoir un meilleur endroit pour l'entreposage des pommes de terre</t>
  </si>
  <si>
    <t>Absence de préau</t>
  </si>
  <si>
    <t>Mettre en place un préau</t>
  </si>
  <si>
    <t>décollement du sol</t>
  </si>
  <si>
    <t>réparer le sol</t>
  </si>
  <si>
    <t>Décollement du sol de la chambre froide</t>
  </si>
  <si>
    <t>réparer le sol de la chambre froide</t>
  </si>
  <si>
    <t>présence de givre en chambre froide négative</t>
  </si>
  <si>
    <t>dégivrer l'évaporateur de la chambre froide</t>
  </si>
  <si>
    <t>décollement de la peinture du sol de la chambre froide négative</t>
  </si>
  <si>
    <t>02 tubes néon non fonctionnels en chambre froide produits laitiers</t>
  </si>
  <si>
    <t>Remplacer les tubes néon non grillés</t>
  </si>
  <si>
    <t>peinture sol décollée</t>
  </si>
  <si>
    <t>vestiaires et sanitaires hommes et femmes non aérés</t>
  </si>
  <si>
    <t xml:space="preserve">Aérer les vestiaires et sanitaires hommes et femmes </t>
  </si>
  <si>
    <t>vestiaires et sanitaires hommes et femmes dépourvus de sèche mains</t>
  </si>
  <si>
    <t>Equiper les vestiaires et sanitaires hommes et femmes de séche mains</t>
  </si>
  <si>
    <t>Aménager un local poubelle</t>
  </si>
  <si>
    <t>Absence de local poubelle</t>
  </si>
  <si>
    <t>givre en chambre froide négative</t>
  </si>
  <si>
    <t>dégivrer l'evap de la chambre froide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</si>
</sst>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b/>
      <i/>
      <u/>
      <sz val="16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54" fillId="0" borderId="1" xfId="0" applyFont="1" applyBorder="1" applyAlignment="1" applyProtection="1">
      <alignment wrapText="1"/>
      <protection locked="0"/>
    </xf>
    <xf numFmtId="0" fontId="54" fillId="0" borderId="4" xfId="0" applyFont="1" applyBorder="1" applyAlignment="1" applyProtection="1">
      <alignment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Protection="1">
      <protection locked="0"/>
    </xf>
    <xf numFmtId="14" fontId="55" fillId="0" borderId="0" xfId="0" applyNumberFormat="1" applyFont="1" applyFill="1" applyBorder="1" applyAlignment="1" applyProtection="1">
      <alignment horizontal="center"/>
      <protection locked="0"/>
    </xf>
    <xf numFmtId="14" fontId="0" fillId="4" borderId="0" xfId="0" applyNumberFormat="1" applyFont="1" applyFill="1" applyAlignment="1" applyProtection="1">
      <alignment horizontal="center" vertical="center"/>
      <protection hidden="1"/>
    </xf>
    <xf numFmtId="14" fontId="0" fillId="0" borderId="0" xfId="0" applyNumberFormat="1" applyFont="1"/>
    <xf numFmtId="14" fontId="0" fillId="0" borderId="0" xfId="0" applyNumberFormat="1" applyFont="1" applyFill="1"/>
    <xf numFmtId="14" fontId="0" fillId="0" borderId="1" xfId="0" applyNumberFormat="1" applyFont="1" applyFill="1" applyBorder="1" applyProtection="1">
      <protection locked="0"/>
    </xf>
    <xf numFmtId="14" fontId="0" fillId="0" borderId="1" xfId="0" applyNumberFormat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0.72164948453608246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0.94158878504672894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0.8316191347914057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0.55681818181818188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0.67500000000000004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1" zoomScale="60" zoomScaleNormal="100" workbookViewId="0">
      <selection activeCell="H20" sqref="H20"/>
    </sheetView>
  </sheetViews>
  <sheetFormatPr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84" t="s">
        <v>379</v>
      </c>
      <c r="B18" s="284"/>
      <c r="C18" s="284"/>
      <c r="D18" s="285" t="s">
        <v>411</v>
      </c>
      <c r="E18" s="285"/>
      <c r="F18" s="285"/>
      <c r="G18" s="285"/>
      <c r="H18" s="285"/>
      <c r="I18" s="285"/>
      <c r="J18" s="285"/>
      <c r="K18" s="285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86" t="s">
        <v>380</v>
      </c>
      <c r="B21" s="286"/>
      <c r="C21" s="286"/>
      <c r="D21" s="286"/>
      <c r="E21" s="286"/>
      <c r="F21" s="286"/>
      <c r="G21" s="286"/>
      <c r="H21" s="286"/>
      <c r="I21" s="286"/>
      <c r="J21" s="286"/>
      <c r="K21" s="286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7" t="s">
        <v>382</v>
      </c>
      <c r="C23" s="287"/>
      <c r="D23" s="197"/>
      <c r="E23" s="197"/>
      <c r="F23" s="197"/>
      <c r="G23" s="197"/>
      <c r="H23" s="197"/>
      <c r="I23" s="197"/>
      <c r="J23" s="196" t="str">
        <f>D18</f>
        <v>Jupiter</v>
      </c>
    </row>
    <row r="24" spans="1:11" ht="33" customHeight="1" x14ac:dyDescent="0.25">
      <c r="A24" s="205" t="s">
        <v>383</v>
      </c>
      <c r="B24" s="288">
        <f>AVERAGE('A1 Exploitation'!D505,'A1 Technique'!D198)</f>
        <v>0.8316191347914057</v>
      </c>
      <c r="C24" s="288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8">
        <f>AVERAGE('A2 Exploitation'!D506,'A2 Technique'!D198)</f>
        <v>0</v>
      </c>
      <c r="C25" s="288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8">
        <f>AVERAGE('A3 Exploitation'!D506,'A3 Technique'!D198)</f>
        <v>0</v>
      </c>
      <c r="C26" s="288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8">
        <f>AVERAGE('A4 Exploitation'!D506,'A4 Technique'!D198)</f>
        <v>0</v>
      </c>
      <c r="C27" s="288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8">
        <f>AVERAGE('A5 Exploitation'!D506,'A5 Technique'!D198)</f>
        <v>0</v>
      </c>
      <c r="C28" s="288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8">
        <f>AVERAGE('A6 Exploitation'!D506,'A6 Technique'!D198)</f>
        <v>0</v>
      </c>
      <c r="C29" s="288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7" t="s">
        <v>389</v>
      </c>
      <c r="C33" s="287"/>
      <c r="D33" s="197"/>
      <c r="E33" s="197"/>
      <c r="F33" s="197"/>
      <c r="G33" s="197"/>
      <c r="H33" s="197"/>
      <c r="I33" s="197"/>
      <c r="J33" s="196" t="str">
        <f>D18</f>
        <v>Jupiter</v>
      </c>
    </row>
    <row r="34" spans="1:10" ht="33" customHeight="1" x14ac:dyDescent="0.25">
      <c r="A34" s="205" t="s">
        <v>383</v>
      </c>
      <c r="B34" s="288">
        <f>'A1 Exploitation'!D505</f>
        <v>0.94158878504672894</v>
      </c>
      <c r="C34" s="288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8">
        <f>'A2 Exploitation'!D506</f>
        <v>0</v>
      </c>
      <c r="C35" s="288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8">
        <f>'A3 Exploitation'!D506</f>
        <v>0</v>
      </c>
      <c r="C36" s="288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8">
        <f>'A4 Exploitation'!D506</f>
        <v>0</v>
      </c>
      <c r="C37" s="288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8">
        <f>'A5 Exploitation'!D506</f>
        <v>0</v>
      </c>
      <c r="C38" s="288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8">
        <f>'A6 Exploitation'!D506</f>
        <v>0</v>
      </c>
      <c r="C39" s="288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89" t="s">
        <v>390</v>
      </c>
      <c r="C42" s="289"/>
      <c r="D42" s="197"/>
      <c r="E42" s="197"/>
      <c r="F42" s="197"/>
      <c r="G42" s="197"/>
      <c r="H42" s="197"/>
      <c r="I42" s="197"/>
      <c r="J42" s="196" t="str">
        <f>D18</f>
        <v>Jupiter</v>
      </c>
    </row>
    <row r="43" spans="1:10" ht="33" customHeight="1" x14ac:dyDescent="0.25">
      <c r="A43" s="205" t="s">
        <v>383</v>
      </c>
      <c r="B43" s="288">
        <f>AVERAGE('A1 Exploitation'!D503, 'A1 Technique'!D196)</f>
        <v>0.55681818181818188</v>
      </c>
      <c r="C43" s="288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8">
        <f>AVERAGE('A2 Exploitation'!D504, 'A2 Technique'!D196)</f>
        <v>0</v>
      </c>
      <c r="C44" s="288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8">
        <f>AVERAGE('A3 Exploitation'!D504, 'A3 Technique'!D196)</f>
        <v>0</v>
      </c>
      <c r="C45" s="288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8">
        <f>AVERAGE('A4 Exploitation'!D504, 'A4 Technique'!D196)</f>
        <v>0</v>
      </c>
      <c r="C46" s="288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8">
        <f>AVERAGE('A5 Exploitation'!D504, 'A5 Technique'!D196)</f>
        <v>0</v>
      </c>
      <c r="C47" s="288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8">
        <f>AVERAGE('A6 Exploitation'!D504, 'A6 Technique'!D196)</f>
        <v>0</v>
      </c>
      <c r="C48" s="288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7" t="s">
        <v>391</v>
      </c>
      <c r="C51" s="287"/>
      <c r="D51" s="197"/>
      <c r="E51" s="197"/>
      <c r="F51" s="197"/>
      <c r="G51" s="197"/>
      <c r="H51" s="197"/>
      <c r="I51" s="197"/>
      <c r="J51" s="196" t="str">
        <f>D18</f>
        <v>Jupiter</v>
      </c>
    </row>
    <row r="52" spans="1:10" ht="33" customHeight="1" x14ac:dyDescent="0.25">
      <c r="A52" s="205" t="s">
        <v>383</v>
      </c>
      <c r="B52" s="290">
        <f>'A1 Exploitation'!D41</f>
        <v>0.91666666666666663</v>
      </c>
      <c r="C52" s="290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0">
        <f>'A2 Exploitation'!D41</f>
        <v>0</v>
      </c>
      <c r="C53" s="290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0">
        <f>'A3 Exploitation'!D41</f>
        <v>0</v>
      </c>
      <c r="C54" s="290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0">
        <f>'A4 Exploitation'!D41</f>
        <v>0</v>
      </c>
      <c r="C55" s="290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0">
        <f>'A5 Exploitation'!D41</f>
        <v>0</v>
      </c>
      <c r="C56" s="290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0">
        <f>'A6 Exploitation'!D41</f>
        <v>0</v>
      </c>
      <c r="C57" s="290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7" t="s">
        <v>392</v>
      </c>
      <c r="C60" s="287"/>
      <c r="D60" s="197"/>
      <c r="E60" s="197"/>
      <c r="F60" s="197"/>
      <c r="G60" s="197"/>
      <c r="H60" s="197"/>
      <c r="I60" s="197"/>
      <c r="J60" s="196" t="str">
        <f>D18</f>
        <v>Jupiter</v>
      </c>
    </row>
    <row r="61" spans="1:10" ht="33" customHeight="1" x14ac:dyDescent="0.25">
      <c r="A61" s="205" t="s">
        <v>383</v>
      </c>
      <c r="B61" s="288">
        <f>'A1 Exploitation'!D97</f>
        <v>0.96875</v>
      </c>
      <c r="C61" s="288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8">
        <f>'A2 Exploitation'!D97</f>
        <v>0</v>
      </c>
      <c r="C62" s="288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8">
        <f>'A3 Exploitation'!D97</f>
        <v>0</v>
      </c>
      <c r="C63" s="288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8">
        <f>'A4 Exploitation'!D97</f>
        <v>0</v>
      </c>
      <c r="C64" s="288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8">
        <f>'A5 Exploitation'!D97</f>
        <v>0</v>
      </c>
      <c r="C65" s="288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8">
        <f>'A6 Exploitation'!D97</f>
        <v>0</v>
      </c>
      <c r="C66" s="288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7" t="s">
        <v>393</v>
      </c>
      <c r="C69" s="287"/>
      <c r="D69" s="197"/>
      <c r="E69" s="197"/>
      <c r="F69" s="197"/>
      <c r="G69" s="197"/>
      <c r="H69" s="197"/>
      <c r="I69" s="197"/>
      <c r="J69" s="196" t="str">
        <f>D18</f>
        <v>Jupiter</v>
      </c>
    </row>
    <row r="70" spans="1:10" ht="33" customHeight="1" x14ac:dyDescent="0.25">
      <c r="A70" s="205" t="s">
        <v>383</v>
      </c>
      <c r="B70" s="288">
        <f>'A1 Exploitation'!D150</f>
        <v>1</v>
      </c>
      <c r="C70" s="288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8">
        <f>'A2 Exploitation'!D150</f>
        <v>0</v>
      </c>
      <c r="C71" s="288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8">
        <f>'A3 Exploitation'!D150</f>
        <v>0</v>
      </c>
      <c r="C72" s="288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8">
        <f>'A4 Exploitation'!D150</f>
        <v>0</v>
      </c>
      <c r="C73" s="288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8">
        <f>'A5 Exploitation'!D150</f>
        <v>0</v>
      </c>
      <c r="C74" s="288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8">
        <f>'A6 Exploitation'!D150</f>
        <v>0</v>
      </c>
      <c r="C75" s="288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7" t="s">
        <v>394</v>
      </c>
      <c r="C78" s="287"/>
      <c r="D78" s="197"/>
      <c r="E78" s="197"/>
      <c r="F78" s="197"/>
      <c r="G78" s="197"/>
      <c r="H78" s="197"/>
      <c r="I78" s="197"/>
      <c r="J78" s="196" t="str">
        <f>D18</f>
        <v>Jupiter</v>
      </c>
    </row>
    <row r="79" spans="1:10" ht="33" customHeight="1" x14ac:dyDescent="0.25">
      <c r="A79" s="205" t="s">
        <v>383</v>
      </c>
      <c r="B79" s="288">
        <f>'A1 Exploitation'!D190</f>
        <v>0.94230769230769229</v>
      </c>
      <c r="C79" s="288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8">
        <f>'A2 Exploitation'!D190</f>
        <v>0</v>
      </c>
      <c r="C80" s="288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8">
        <f>'A3 Exploitation'!D190</f>
        <v>0</v>
      </c>
      <c r="C81" s="288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8">
        <f>'A4 Exploitation'!D190</f>
        <v>0</v>
      </c>
      <c r="C82" s="288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8">
        <f>'A5 Exploitation'!D190</f>
        <v>0</v>
      </c>
      <c r="C83" s="288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8">
        <f>'A6 Exploitation'!D190</f>
        <v>0</v>
      </c>
      <c r="C84" s="288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7" t="s">
        <v>395</v>
      </c>
      <c r="C87" s="287"/>
      <c r="D87" s="197"/>
      <c r="E87" s="197"/>
      <c r="F87" s="197"/>
      <c r="G87" s="197"/>
      <c r="H87" s="197"/>
      <c r="I87" s="197"/>
      <c r="J87" s="196" t="str">
        <f>D18</f>
        <v>Jupiter</v>
      </c>
    </row>
    <row r="88" spans="1:10" ht="33" customHeight="1" x14ac:dyDescent="0.25">
      <c r="A88" s="205" t="s">
        <v>383</v>
      </c>
      <c r="B88" s="288" t="e">
        <f>'A1 Exploitation'!D246</f>
        <v>#DIV/0!</v>
      </c>
      <c r="C88" s="288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8">
        <f>'A2 Exploitation'!D246</f>
        <v>0</v>
      </c>
      <c r="C89" s="288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8">
        <f>'A3 Exploitation'!D246</f>
        <v>0</v>
      </c>
      <c r="C90" s="288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8">
        <f>'A4 Exploitation'!D246</f>
        <v>0</v>
      </c>
      <c r="C91" s="288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8">
        <f>'A5 Exploitation'!D246</f>
        <v>0</v>
      </c>
      <c r="C92" s="288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8">
        <f>'A6 Exploitation'!D246</f>
        <v>0</v>
      </c>
      <c r="C93" s="288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7" t="s">
        <v>396</v>
      </c>
      <c r="C96" s="287"/>
      <c r="D96" s="197"/>
      <c r="E96" s="197"/>
      <c r="F96" s="197"/>
      <c r="G96" s="197"/>
      <c r="H96" s="197"/>
      <c r="I96" s="197"/>
      <c r="J96" s="196" t="str">
        <f>D18</f>
        <v>Jupiter</v>
      </c>
    </row>
    <row r="97" spans="1:10" ht="33" customHeight="1" x14ac:dyDescent="0.25">
      <c r="A97" s="205" t="s">
        <v>383</v>
      </c>
      <c r="B97" s="288" t="e">
        <f>'A1 Exploitation'!D289</f>
        <v>#DIV/0!</v>
      </c>
      <c r="C97" s="288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8">
        <f>'A2 Exploitation'!D289</f>
        <v>0</v>
      </c>
      <c r="C98" s="288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8">
        <f>'A3 Exploitation'!D289</f>
        <v>0</v>
      </c>
      <c r="C99" s="288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8">
        <f>'A4 Exploitation'!D289</f>
        <v>0</v>
      </c>
      <c r="C100" s="288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8">
        <f>'A5 Exploitation'!D289</f>
        <v>0</v>
      </c>
      <c r="C101" s="288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8">
        <f>'A6 Exploitation'!D289</f>
        <v>0</v>
      </c>
      <c r="C102" s="288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7" t="s">
        <v>397</v>
      </c>
      <c r="C105" s="287"/>
      <c r="D105" s="197"/>
      <c r="E105" s="197"/>
      <c r="F105" s="197"/>
      <c r="G105" s="197"/>
      <c r="H105" s="197"/>
      <c r="I105" s="197"/>
      <c r="J105" s="196" t="str">
        <f>D18</f>
        <v>Jupiter</v>
      </c>
    </row>
    <row r="106" spans="1:10" ht="33" customHeight="1" x14ac:dyDescent="0.25">
      <c r="A106" s="205" t="s">
        <v>383</v>
      </c>
      <c r="B106" s="288">
        <f>'A1 Exploitation'!D322</f>
        <v>0.67500000000000004</v>
      </c>
      <c r="C106" s="288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8">
        <f>'A2 Exploitation'!D322</f>
        <v>0</v>
      </c>
      <c r="C107" s="288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8">
        <f>'A3 Exploitation'!D322</f>
        <v>0</v>
      </c>
      <c r="C108" s="288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8">
        <f>'A4 Exploitation'!D322</f>
        <v>0</v>
      </c>
      <c r="C109" s="288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8">
        <f>'A5 Exploitation'!D322</f>
        <v>0</v>
      </c>
      <c r="C110" s="288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8">
        <f>'A6 Exploitation'!D322</f>
        <v>0</v>
      </c>
      <c r="C111" s="288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7" t="s">
        <v>398</v>
      </c>
      <c r="C114" s="287"/>
      <c r="D114" s="197"/>
      <c r="E114" s="197"/>
      <c r="F114" s="197"/>
      <c r="G114" s="197"/>
      <c r="H114" s="197"/>
      <c r="I114" s="197"/>
      <c r="J114" s="196" t="str">
        <f>D18</f>
        <v>Jupiter</v>
      </c>
    </row>
    <row r="115" spans="1:10" ht="33" customHeight="1" x14ac:dyDescent="0.25">
      <c r="A115" s="205" t="s">
        <v>383</v>
      </c>
      <c r="B115" s="288">
        <f>'A1 Exploitation'!D350</f>
        <v>0.8571428571428571</v>
      </c>
      <c r="C115" s="288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8">
        <f>'A2 Exploitation'!D350</f>
        <v>0</v>
      </c>
      <c r="C116" s="288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8">
        <f>'A3 Exploitation'!D350</f>
        <v>0</v>
      </c>
      <c r="C117" s="288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8">
        <f>'A4 Exploitation'!D350</f>
        <v>0</v>
      </c>
      <c r="C118" s="288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8">
        <f>'A5 Exploitation'!D350</f>
        <v>0</v>
      </c>
      <c r="C119" s="288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8">
        <f>'A6 Exploitation'!D350</f>
        <v>0</v>
      </c>
      <c r="C120" s="288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7" t="s">
        <v>399</v>
      </c>
      <c r="C123" s="287"/>
      <c r="D123" s="197"/>
      <c r="E123" s="197"/>
      <c r="F123" s="197"/>
      <c r="G123" s="197"/>
      <c r="H123" s="197"/>
      <c r="I123" s="197"/>
      <c r="J123" s="196" t="str">
        <f>D18</f>
        <v>Jupiter</v>
      </c>
    </row>
    <row r="124" spans="1:10" ht="33" customHeight="1" x14ac:dyDescent="0.25">
      <c r="A124" s="205" t="s">
        <v>383</v>
      </c>
      <c r="B124" s="288">
        <f>'A1 Exploitation'!D403</f>
        <v>0.967741935483871</v>
      </c>
      <c r="C124" s="288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8">
        <f>'A2 Exploitation'!D403</f>
        <v>0</v>
      </c>
      <c r="C125" s="288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8">
        <f>'A3 Exploitation'!D403</f>
        <v>0</v>
      </c>
      <c r="C126" s="288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8">
        <f>'A4 Exploitation'!D403</f>
        <v>0</v>
      </c>
      <c r="C127" s="288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8">
        <f>'A5 Exploitation'!D403</f>
        <v>0</v>
      </c>
      <c r="C128" s="288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8">
        <f>'A6 Exploitation'!D403</f>
        <v>0</v>
      </c>
      <c r="C129" s="288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7" t="s">
        <v>400</v>
      </c>
      <c r="C132" s="287"/>
      <c r="D132" s="197"/>
      <c r="E132" s="197"/>
      <c r="F132" s="197"/>
      <c r="G132" s="197"/>
      <c r="H132" s="197"/>
      <c r="I132" s="197"/>
      <c r="J132" s="196" t="str">
        <f>D18</f>
        <v>Jupiter</v>
      </c>
    </row>
    <row r="133" spans="1:10" ht="33" customHeight="1" x14ac:dyDescent="0.25">
      <c r="A133" s="205" t="s">
        <v>383</v>
      </c>
      <c r="B133" s="288">
        <f>'A1 Exploitation'!D433</f>
        <v>1</v>
      </c>
      <c r="C133" s="288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8">
        <f>'A2 Exploitation'!D434</f>
        <v>0</v>
      </c>
      <c r="C134" s="288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8">
        <f>'A3 Exploitation'!D434</f>
        <v>0</v>
      </c>
      <c r="C135" s="288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8">
        <f>'A4 Exploitation'!D434</f>
        <v>0</v>
      </c>
      <c r="C136" s="288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8">
        <f>'A5 Exploitation'!D434</f>
        <v>0</v>
      </c>
      <c r="C137" s="288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8">
        <f>'A6 Exploitation'!D434</f>
        <v>0</v>
      </c>
      <c r="C138" s="288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7" t="s">
        <v>401</v>
      </c>
      <c r="C141" s="287"/>
      <c r="D141" s="197"/>
      <c r="E141" s="197"/>
      <c r="F141" s="197"/>
      <c r="G141" s="197"/>
      <c r="H141" s="197"/>
      <c r="I141" s="197"/>
      <c r="J141" s="196" t="str">
        <f>D18</f>
        <v>Jupiter</v>
      </c>
    </row>
    <row r="142" spans="1:10" ht="33" customHeight="1" x14ac:dyDescent="0.25">
      <c r="A142" s="205" t="s">
        <v>383</v>
      </c>
      <c r="B142" s="288">
        <f>'A1 Exploitation'!D452</f>
        <v>0.91666666666666663</v>
      </c>
      <c r="C142" s="288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8">
        <f>'A2 Exploitation'!D453</f>
        <v>0</v>
      </c>
      <c r="C143" s="288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8">
        <f>'A3 Exploitation'!D453</f>
        <v>0</v>
      </c>
      <c r="C144" s="288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8">
        <f>'A4 Exploitation'!D453</f>
        <v>0</v>
      </c>
      <c r="C145" s="288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8">
        <f>'A5 Exploitation'!D453</f>
        <v>0</v>
      </c>
      <c r="C146" s="288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8">
        <f>'A6 Exploitation'!D453</f>
        <v>0</v>
      </c>
      <c r="C147" s="288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7" t="s">
        <v>402</v>
      </c>
      <c r="C150" s="287"/>
      <c r="D150" s="197"/>
      <c r="E150" s="197"/>
      <c r="F150" s="197"/>
      <c r="G150" s="197"/>
      <c r="H150" s="197"/>
      <c r="I150" s="197"/>
      <c r="J150" s="196" t="str">
        <f>D18</f>
        <v>Jupiter</v>
      </c>
    </row>
    <row r="151" spans="1:10" ht="33" customHeight="1" x14ac:dyDescent="0.25">
      <c r="A151" s="205" t="s">
        <v>383</v>
      </c>
      <c r="B151" s="288">
        <f>'A1 Exploitation'!D462</f>
        <v>1</v>
      </c>
      <c r="C151" s="288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8">
        <f>'A2 Exploitation'!D463</f>
        <v>0</v>
      </c>
      <c r="C152" s="288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8">
        <f>'A3 Exploitation'!D463</f>
        <v>0</v>
      </c>
      <c r="C153" s="288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8">
        <f>'A4 Exploitation'!D463</f>
        <v>0</v>
      </c>
      <c r="C154" s="288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8">
        <f>'A5 Exploitation'!D463</f>
        <v>0</v>
      </c>
      <c r="C155" s="288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8">
        <f>'A6 Exploitation'!D463</f>
        <v>0</v>
      </c>
      <c r="C156" s="288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7" t="s">
        <v>403</v>
      </c>
      <c r="C159" s="287"/>
      <c r="D159" s="197"/>
      <c r="E159" s="197"/>
      <c r="F159" s="197"/>
      <c r="G159" s="197"/>
      <c r="H159" s="197"/>
      <c r="I159" s="197"/>
      <c r="J159" s="196" t="str">
        <f>D18</f>
        <v>Jupiter</v>
      </c>
    </row>
    <row r="160" spans="1:10" ht="33" customHeight="1" x14ac:dyDescent="0.25">
      <c r="A160" s="205" t="s">
        <v>383</v>
      </c>
      <c r="B160" s="288">
        <f>'A1 Exploitation'!D471</f>
        <v>1</v>
      </c>
      <c r="C160" s="288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8">
        <f>'A2 Exploitation'!D472</f>
        <v>0</v>
      </c>
      <c r="C161" s="288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8">
        <f>'A3 Exploitation'!D472</f>
        <v>0</v>
      </c>
      <c r="C162" s="288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8">
        <f>'A4 Exploitation'!D472</f>
        <v>0</v>
      </c>
      <c r="C163" s="288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8">
        <f>'A5 Exploitation'!D472</f>
        <v>0</v>
      </c>
      <c r="C164" s="288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8">
        <f>'A6 Exploitation'!D472</f>
        <v>0</v>
      </c>
      <c r="C165" s="288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1"/>
      <c r="C166" s="291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1"/>
      <c r="C167" s="291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7" t="s">
        <v>404</v>
      </c>
      <c r="C168" s="287"/>
      <c r="D168" s="197"/>
      <c r="E168" s="197"/>
      <c r="F168" s="197"/>
      <c r="G168" s="197"/>
      <c r="H168" s="197"/>
      <c r="I168" s="197"/>
      <c r="J168" s="196" t="str">
        <f>D18</f>
        <v>Jupiter</v>
      </c>
    </row>
    <row r="169" spans="1:10" ht="33" customHeight="1" x14ac:dyDescent="0.25">
      <c r="A169" s="205" t="s">
        <v>383</v>
      </c>
      <c r="B169" s="288">
        <f>'A1 Exploitation'!D492</f>
        <v>1</v>
      </c>
      <c r="C169" s="288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8">
        <f>'A2 Exploitation'!D493</f>
        <v>0</v>
      </c>
      <c r="C170" s="288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8">
        <f>'A3 Exploitation'!D493</f>
        <v>0</v>
      </c>
      <c r="C171" s="288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8">
        <f>'A4 Exploitation'!D493</f>
        <v>0</v>
      </c>
      <c r="C172" s="288"/>
    </row>
    <row r="173" spans="1:10" ht="33" customHeight="1" x14ac:dyDescent="0.25">
      <c r="A173" s="204" t="s">
        <v>387</v>
      </c>
      <c r="B173" s="288">
        <f>'A5 Exploitation'!D493</f>
        <v>0</v>
      </c>
      <c r="C173" s="288"/>
    </row>
    <row r="174" spans="1:10" ht="33" customHeight="1" x14ac:dyDescent="0.25">
      <c r="A174" s="204" t="s">
        <v>388</v>
      </c>
      <c r="B174" s="288">
        <f>'A6 Exploitation'!D493</f>
        <v>0</v>
      </c>
      <c r="C174" s="288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7" t="s">
        <v>405</v>
      </c>
      <c r="C177" s="287"/>
      <c r="J177" s="196" t="str">
        <f>D18</f>
        <v>Jupiter</v>
      </c>
    </row>
    <row r="178" spans="1:10" ht="33" customHeight="1" x14ac:dyDescent="0.25">
      <c r="A178" s="205" t="s">
        <v>383</v>
      </c>
      <c r="B178" s="288">
        <f>'A1 Exploitation'!D501</f>
        <v>1</v>
      </c>
      <c r="C178" s="288"/>
    </row>
    <row r="179" spans="1:10" ht="33" customHeight="1" x14ac:dyDescent="0.25">
      <c r="A179" s="204" t="s">
        <v>384</v>
      </c>
      <c r="B179" s="288">
        <f>'A2 Exploitation'!D502</f>
        <v>0</v>
      </c>
      <c r="C179" s="288"/>
    </row>
    <row r="180" spans="1:10" ht="33" customHeight="1" x14ac:dyDescent="0.25">
      <c r="A180" s="205" t="s">
        <v>385</v>
      </c>
      <c r="B180" s="288">
        <f>'A3 Exploitation'!D502</f>
        <v>0</v>
      </c>
      <c r="C180" s="288"/>
    </row>
    <row r="181" spans="1:10" ht="33" customHeight="1" x14ac:dyDescent="0.25">
      <c r="A181" s="205" t="s">
        <v>386</v>
      </c>
      <c r="B181" s="288">
        <f>'A4 Exploitation'!D502</f>
        <v>0</v>
      </c>
      <c r="C181" s="288"/>
    </row>
    <row r="182" spans="1:10" ht="33" customHeight="1" x14ac:dyDescent="0.25">
      <c r="A182" s="204" t="s">
        <v>387</v>
      </c>
      <c r="B182" s="288">
        <f>'A5 Exploitation'!D502</f>
        <v>0</v>
      </c>
      <c r="C182" s="288"/>
    </row>
    <row r="183" spans="1:10" ht="33" customHeight="1" x14ac:dyDescent="0.25">
      <c r="A183" s="204" t="s">
        <v>388</v>
      </c>
      <c r="B183" s="288">
        <f>'A6 Exploitation'!D502</f>
        <v>0</v>
      </c>
      <c r="C183" s="288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7" t="s">
        <v>406</v>
      </c>
      <c r="C186" s="287"/>
      <c r="J186" s="196" t="str">
        <f>D18</f>
        <v>Jupiter</v>
      </c>
    </row>
    <row r="187" spans="1:10" ht="33" customHeight="1" x14ac:dyDescent="0.25">
      <c r="A187" s="205" t="s">
        <v>383</v>
      </c>
      <c r="B187" s="288">
        <f>'A1 Technique'!D198</f>
        <v>0.72164948453608246</v>
      </c>
      <c r="C187" s="288"/>
    </row>
    <row r="188" spans="1:10" ht="33" customHeight="1" x14ac:dyDescent="0.25">
      <c r="A188" s="204" t="s">
        <v>384</v>
      </c>
      <c r="B188" s="288">
        <f>'A2 Technique'!D198</f>
        <v>0</v>
      </c>
      <c r="C188" s="288"/>
    </row>
    <row r="189" spans="1:10" ht="33" customHeight="1" x14ac:dyDescent="0.25">
      <c r="A189" s="205" t="s">
        <v>385</v>
      </c>
      <c r="B189" s="288">
        <f>'A3 Technique'!D198</f>
        <v>0</v>
      </c>
      <c r="C189" s="288"/>
    </row>
    <row r="190" spans="1:10" ht="33" customHeight="1" x14ac:dyDescent="0.25">
      <c r="A190" s="205" t="s">
        <v>386</v>
      </c>
      <c r="B190" s="288">
        <f>'A4 Technique'!D198</f>
        <v>0</v>
      </c>
      <c r="C190" s="288"/>
    </row>
    <row r="191" spans="1:10" ht="33" customHeight="1" x14ac:dyDescent="0.25">
      <c r="A191" s="204" t="s">
        <v>387</v>
      </c>
      <c r="B191" s="288">
        <f>'A5 Technique'!D198</f>
        <v>0</v>
      </c>
      <c r="C191" s="288"/>
    </row>
    <row r="192" spans="1:10" ht="33" customHeight="1" x14ac:dyDescent="0.25">
      <c r="A192" s="204" t="s">
        <v>388</v>
      </c>
      <c r="B192" s="288">
        <f>'A6 Technique'!D198</f>
        <v>0</v>
      </c>
      <c r="C192" s="288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'A5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'A5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'A5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2" t="s">
        <v>87</v>
      </c>
      <c r="B179" s="333"/>
      <c r="C179" s="333"/>
      <c r="D179" s="333"/>
      <c r="E179" s="333"/>
      <c r="F179" s="333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9" t="s">
        <v>191</v>
      </c>
      <c r="B232" s="330"/>
      <c r="C232" s="330"/>
      <c r="D232" s="330"/>
      <c r="E232" s="330"/>
      <c r="F232" s="330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4" t="s">
        <v>122</v>
      </c>
      <c r="B418" s="335"/>
      <c r="C418" s="335"/>
      <c r="D418" s="335"/>
      <c r="E418" s="335"/>
      <c r="F418" s="335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'A6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'A6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'A6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70">
        <f>SUM(B106:C116)</f>
        <v>0</v>
      </c>
      <c r="E117" s="36"/>
      <c r="F117" s="36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abSelected="1" topLeftCell="A478" zoomScale="90" zoomScaleNormal="90" zoomScaleSheetLayoutView="100" workbookViewId="0">
      <selection activeCell="F446" sqref="F446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123"/>
      <c r="H7" s="123"/>
      <c r="I7" s="123"/>
    </row>
    <row r="8" spans="1:9" ht="29.25" x14ac:dyDescent="0.45">
      <c r="A8" s="300" t="s">
        <v>412</v>
      </c>
      <c r="B8" s="300"/>
      <c r="C8" s="300"/>
      <c r="D8" s="300"/>
      <c r="E8" s="300"/>
      <c r="F8" s="300"/>
      <c r="G8" s="125"/>
      <c r="H8" s="125"/>
      <c r="I8" s="123"/>
    </row>
    <row r="9" spans="1:9" ht="24" x14ac:dyDescent="0.45">
      <c r="A9" s="38" t="s">
        <v>44</v>
      </c>
      <c r="B9" s="301" t="s">
        <v>413</v>
      </c>
      <c r="C9" s="301"/>
      <c r="D9" s="301"/>
      <c r="E9" s="301"/>
      <c r="F9" s="301"/>
      <c r="G9" s="125"/>
      <c r="H9" s="125"/>
      <c r="I9" s="123"/>
    </row>
    <row r="10" spans="1:9" ht="24" x14ac:dyDescent="0.45">
      <c r="A10" s="39" t="s">
        <v>46</v>
      </c>
      <c r="B10" s="302" t="s">
        <v>414</v>
      </c>
      <c r="C10" s="302"/>
      <c r="D10" s="302"/>
      <c r="E10" s="302"/>
      <c r="F10" s="302"/>
      <c r="G10" s="125"/>
      <c r="H10" s="125"/>
      <c r="I10" s="123"/>
    </row>
    <row r="11" spans="1:9" ht="24" x14ac:dyDescent="0.45">
      <c r="A11" s="38" t="s">
        <v>45</v>
      </c>
      <c r="B11" s="297">
        <v>42800</v>
      </c>
      <c r="C11" s="297"/>
      <c r="D11" s="297"/>
      <c r="E11" s="297"/>
      <c r="F11" s="297"/>
      <c r="G11" s="125"/>
      <c r="H11" s="125"/>
      <c r="I11" s="123"/>
    </row>
    <row r="12" spans="1:9" ht="24" x14ac:dyDescent="0.45">
      <c r="A12" s="38" t="s">
        <v>276</v>
      </c>
      <c r="B12" s="303">
        <f>D505</f>
        <v>0.94158878504672894</v>
      </c>
      <c r="C12" s="303"/>
      <c r="D12" s="303"/>
      <c r="E12" s="303"/>
      <c r="F12" s="303"/>
      <c r="G12" s="125"/>
      <c r="H12" s="125"/>
      <c r="I12" s="123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ht="30" x14ac:dyDescent="0.25">
      <c r="A19" s="17" t="s">
        <v>10</v>
      </c>
      <c r="B19" s="134">
        <v>0</v>
      </c>
      <c r="C19" s="134"/>
      <c r="D19" s="133" t="s">
        <v>415</v>
      </c>
      <c r="E19" s="166" t="s">
        <v>416</v>
      </c>
      <c r="F19" s="342">
        <v>42444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45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1</v>
      </c>
      <c r="C36" s="130"/>
      <c r="D36" s="132">
        <v>0.66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417</v>
      </c>
      <c r="E60" s="141" t="s">
        <v>418</v>
      </c>
      <c r="F60" s="342">
        <v>42800</v>
      </c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 t="s">
        <v>34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 t="s">
        <v>34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>
        <v>2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ht="30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2">
        <f>D81/(COUNT(B58:C80)*2)</f>
        <v>0.94117647058823528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2</v>
      </c>
      <c r="C92" s="152"/>
      <c r="D92" s="252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62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0.96875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6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 t="s">
        <v>34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 t="s">
        <v>34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32">
        <v>1</v>
      </c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36</v>
      </c>
    </row>
    <row r="135" spans="1:6" x14ac:dyDescent="0.25">
      <c r="A135" s="19" t="s">
        <v>37</v>
      </c>
      <c r="B135" s="20"/>
      <c r="C135" s="21"/>
      <c r="D135" s="62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66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ht="60" x14ac:dyDescent="0.25">
      <c r="A169" s="18" t="s">
        <v>135</v>
      </c>
      <c r="B169" s="168">
        <v>0</v>
      </c>
      <c r="C169" s="151"/>
      <c r="D169" s="141" t="s">
        <v>431</v>
      </c>
      <c r="E169" s="141" t="s">
        <v>432</v>
      </c>
      <c r="F169" s="342">
        <v>42800</v>
      </c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31.5" x14ac:dyDescent="0.35">
      <c r="A179" s="158" t="s">
        <v>289</v>
      </c>
      <c r="B179" s="168">
        <v>1</v>
      </c>
      <c r="C179" s="151"/>
      <c r="D179" s="140" t="s">
        <v>419</v>
      </c>
      <c r="E179" s="158"/>
      <c r="F179" s="342">
        <v>42506</v>
      </c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33</v>
      </c>
    </row>
    <row r="187" spans="1:7" x14ac:dyDescent="0.25">
      <c r="A187" s="19" t="s">
        <v>37</v>
      </c>
      <c r="B187" s="20"/>
      <c r="C187" s="21"/>
      <c r="D187" s="62">
        <f>D186/(COUNT(B167:C184)*2)</f>
        <v>0.91666666666666663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49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51" t="s">
        <v>34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 t="s">
        <v>34</v>
      </c>
      <c r="C197" s="151"/>
      <c r="D197" s="140"/>
      <c r="E197" s="171"/>
      <c r="F197" s="65"/>
    </row>
    <row r="198" spans="1:7" x14ac:dyDescent="0.25">
      <c r="A198" s="23" t="s">
        <v>100</v>
      </c>
      <c r="B198" s="168" t="s">
        <v>34</v>
      </c>
      <c r="C198" s="151"/>
      <c r="D198" s="140"/>
      <c r="E198" s="145"/>
      <c r="F198" s="65"/>
    </row>
    <row r="199" spans="1:7" x14ac:dyDescent="0.25">
      <c r="A199" s="23" t="s">
        <v>154</v>
      </c>
      <c r="B199" s="168" t="s">
        <v>34</v>
      </c>
      <c r="C199" s="151"/>
      <c r="D199" s="140"/>
      <c r="E199" s="145"/>
      <c r="F199" s="65"/>
    </row>
    <row r="200" spans="1:7" x14ac:dyDescent="0.25">
      <c r="A200" s="33" t="s">
        <v>153</v>
      </c>
      <c r="B200" s="168" t="s">
        <v>34</v>
      </c>
      <c r="C200" s="151"/>
      <c r="D200" s="140"/>
      <c r="E200" s="145"/>
      <c r="F200" s="65"/>
    </row>
    <row r="201" spans="1:7" x14ac:dyDescent="0.25">
      <c r="A201" s="33" t="s">
        <v>28</v>
      </c>
      <c r="B201" s="168" t="s">
        <v>34</v>
      </c>
      <c r="C201" s="151"/>
      <c r="D201" s="140"/>
      <c r="E201" s="145"/>
      <c r="F201" s="65"/>
    </row>
    <row r="202" spans="1:7" x14ac:dyDescent="0.25">
      <c r="A202" s="33" t="s">
        <v>155</v>
      </c>
      <c r="B202" s="168" t="s">
        <v>34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 t="s">
        <v>34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7" t="s">
        <v>314</v>
      </c>
      <c r="B210" s="151" t="s">
        <v>34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 t="s">
        <v>34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 t="s">
        <v>34</v>
      </c>
      <c r="C215" s="151"/>
      <c r="D215" s="11"/>
      <c r="E215" s="145"/>
      <c r="F215" s="65"/>
    </row>
    <row r="216" spans="1:7" x14ac:dyDescent="0.25">
      <c r="A216" s="18" t="s">
        <v>70</v>
      </c>
      <c r="B216" s="168" t="s">
        <v>34</v>
      </c>
      <c r="C216" s="151"/>
      <c r="D216" s="254"/>
      <c r="E216" s="140"/>
      <c r="F216" s="65"/>
    </row>
    <row r="217" spans="1:7" x14ac:dyDescent="0.25">
      <c r="A217" s="17" t="s">
        <v>291</v>
      </c>
      <c r="B217" s="168" t="s">
        <v>34</v>
      </c>
      <c r="C217" s="151"/>
      <c r="D217" s="254"/>
      <c r="E217" s="145"/>
      <c r="F217" s="65"/>
    </row>
    <row r="218" spans="1:7" x14ac:dyDescent="0.25">
      <c r="A218" s="18" t="s">
        <v>188</v>
      </c>
      <c r="B218" s="168" t="s">
        <v>34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 t="s">
        <v>34</v>
      </c>
      <c r="C220" s="151"/>
      <c r="D220" s="147"/>
      <c r="E220" s="145"/>
      <c r="F220" s="65"/>
    </row>
    <row r="221" spans="1:7" x14ac:dyDescent="0.25">
      <c r="A221" s="24" t="s">
        <v>159</v>
      </c>
      <c r="B221" s="168" t="s">
        <v>34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 t="s">
        <v>34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 t="s">
        <v>34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 t="s">
        <v>34</v>
      </c>
      <c r="C226" s="151"/>
      <c r="D226" s="68"/>
      <c r="E226" s="145"/>
      <c r="F226" s="65"/>
    </row>
    <row r="227" spans="1:6" x14ac:dyDescent="0.25">
      <c r="A227" s="24" t="s">
        <v>248</v>
      </c>
      <c r="B227" s="168" t="s">
        <v>34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 t="s">
        <v>34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7" t="s">
        <v>314</v>
      </c>
      <c r="B233" s="143" t="s">
        <v>34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 t="s">
        <v>34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 t="s">
        <v>34</v>
      </c>
      <c r="C237" s="151"/>
      <c r="D237" s="155"/>
      <c r="E237" s="65"/>
      <c r="F237" s="65"/>
    </row>
    <row r="238" spans="1:6" x14ac:dyDescent="0.25">
      <c r="A238" s="18" t="s">
        <v>55</v>
      </c>
      <c r="B238" s="169" t="s">
        <v>34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 t="s">
        <v>34</v>
      </c>
      <c r="C239" s="143"/>
      <c r="D239" s="163"/>
      <c r="E239" s="146"/>
      <c r="F239" s="65"/>
    </row>
    <row r="240" spans="1:6" x14ac:dyDescent="0.25">
      <c r="A240" s="17" t="s">
        <v>156</v>
      </c>
      <c r="B240" s="169" t="s">
        <v>34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ht="45" x14ac:dyDescent="0.25">
      <c r="A299" s="32" t="s">
        <v>50</v>
      </c>
      <c r="B299" s="168">
        <v>0</v>
      </c>
      <c r="C299" s="151"/>
      <c r="D299" s="154" t="s">
        <v>434</v>
      </c>
      <c r="E299" s="154" t="s">
        <v>435</v>
      </c>
      <c r="F299" s="342">
        <v>42800</v>
      </c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0</v>
      </c>
      <c r="C307" s="151"/>
      <c r="D307" s="140" t="s">
        <v>422</v>
      </c>
      <c r="E307" s="145" t="s">
        <v>423</v>
      </c>
      <c r="F307" s="342">
        <v>42800</v>
      </c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31.5" x14ac:dyDescent="0.35">
      <c r="A309" s="75" t="s">
        <v>367</v>
      </c>
      <c r="B309" s="169">
        <v>0</v>
      </c>
      <c r="C309" s="215">
        <f>IF(B309=0, -5, "0")</f>
        <v>-5</v>
      </c>
      <c r="D309" s="166" t="s">
        <v>420</v>
      </c>
      <c r="E309" s="166" t="s">
        <v>421</v>
      </c>
      <c r="F309" s="342">
        <v>42800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1</v>
      </c>
      <c r="C317" s="152"/>
      <c r="D317" s="132">
        <v>0.66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13</v>
      </c>
    </row>
    <row r="319" spans="1:6" x14ac:dyDescent="0.25">
      <c r="A319" s="19" t="s">
        <v>37</v>
      </c>
      <c r="B319" s="20"/>
      <c r="C319" s="21"/>
      <c r="D319" s="62">
        <f>D318/(COUNT(B306:C316)*2)</f>
        <v>0.54166666666666663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27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0.67500000000000004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ht="16.5" customHeight="1" x14ac:dyDescent="0.25">
      <c r="A327" s="17" t="s">
        <v>109</v>
      </c>
      <c r="B327" s="151">
        <v>0</v>
      </c>
      <c r="C327" s="151"/>
      <c r="D327" s="141" t="s">
        <v>426</v>
      </c>
      <c r="E327" s="141" t="s">
        <v>418</v>
      </c>
      <c r="F327" s="342">
        <v>42800</v>
      </c>
    </row>
    <row r="328" spans="1:9" x14ac:dyDescent="0.25">
      <c r="A328" s="17" t="s">
        <v>51</v>
      </c>
      <c r="B328" s="168">
        <v>2</v>
      </c>
      <c r="C328" s="151"/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16</v>
      </c>
    </row>
    <row r="337" spans="1:6" x14ac:dyDescent="0.25">
      <c r="A337" s="19" t="s">
        <v>37</v>
      </c>
      <c r="B337" s="20"/>
      <c r="C337" s="21"/>
      <c r="D337" s="62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ht="16.5" customHeight="1" x14ac:dyDescent="0.25">
      <c r="A340" s="17" t="s">
        <v>110</v>
      </c>
      <c r="B340" s="151">
        <v>0</v>
      </c>
      <c r="C340" s="151"/>
      <c r="D340" s="140" t="s">
        <v>427</v>
      </c>
      <c r="E340" s="166" t="s">
        <v>428</v>
      </c>
      <c r="F340" s="342">
        <v>42800</v>
      </c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0.8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24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0.8571428571428571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0</v>
      </c>
      <c r="C357" s="27"/>
      <c r="D357" s="67" t="s">
        <v>429</v>
      </c>
      <c r="E357" s="65" t="s">
        <v>430</v>
      </c>
      <c r="F357" s="342">
        <v>42800</v>
      </c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2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2" t="s">
        <v>124</v>
      </c>
      <c r="B382" s="293"/>
      <c r="C382" s="293"/>
      <c r="D382" s="293"/>
      <c r="E382" s="293"/>
      <c r="F382" s="293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2</v>
      </c>
      <c r="C398" s="152"/>
      <c r="D398" s="257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0.967741935483871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2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4" t="s">
        <v>374</v>
      </c>
      <c r="B435" s="294"/>
      <c r="C435" s="294"/>
      <c r="D435" s="294"/>
      <c r="E435" s="294"/>
      <c r="F435" s="294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43"/>
      <c r="D440" s="145" t="s">
        <v>433</v>
      </c>
      <c r="E440" s="146"/>
      <c r="F440" s="342">
        <v>42506</v>
      </c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7</v>
      </c>
    </row>
    <row r="443" spans="1:7" x14ac:dyDescent="0.25">
      <c r="A443" s="19" t="s">
        <v>37</v>
      </c>
      <c r="B443" s="20"/>
      <c r="C443" s="21"/>
      <c r="D443" s="62">
        <f>D442/(COUNT(B438:C441)*2)</f>
        <v>0.875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>
        <v>2</v>
      </c>
      <c r="C446" s="151"/>
      <c r="D446" s="140"/>
      <c r="E446" s="65"/>
      <c r="F446" s="6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>
        <v>1</v>
      </c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132">
        <v>1</v>
      </c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>
        <v>1</v>
      </c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4" t="s">
        <v>152</v>
      </c>
      <c r="B494" s="294"/>
      <c r="C494" s="294"/>
      <c r="D494" s="294"/>
      <c r="E494" s="294"/>
      <c r="F494" s="294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32">
        <v>1</v>
      </c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0.78363636363636369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403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0.94158878504672894</v>
      </c>
    </row>
  </sheetData>
  <sheetProtection algorithmName="SHA-512" hashValue="Gd3+ZSuR0GtI4wI3JZEiiJ5fsSrBNDX3UMz9RItMMQ0txiHWEboigshvM+WSCNloY4KK5pe+t5KNPWYcp6FSHA==" saltValue="FHpW/P/pZiPGuXskrerECA==" spinCount="100000" sheet="1" objects="1" scenarios="1"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0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174" zoomScale="80" zoomScaleNormal="80" workbookViewId="0">
      <selection activeCell="F181" sqref="F181"/>
    </sheetView>
  </sheetViews>
  <sheetFormatPr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42578125" style="339" bestFit="1" customWidth="1"/>
    <col min="7" max="16384" width="11.42578125" style="37"/>
  </cols>
  <sheetData>
    <row r="1" spans="1:9" s="36" customFormat="1" ht="24" x14ac:dyDescent="0.45">
      <c r="A1" s="35"/>
      <c r="B1" s="271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271">
        <v>1</v>
      </c>
      <c r="D2" s="125"/>
      <c r="E2" s="125"/>
      <c r="F2" s="337"/>
      <c r="G2" s="125"/>
      <c r="H2" s="125"/>
      <c r="I2" s="125"/>
    </row>
    <row r="3" spans="1:9" s="36" customFormat="1" ht="24" x14ac:dyDescent="0.45">
      <c r="A3" s="35"/>
      <c r="B3" s="271">
        <v>2</v>
      </c>
      <c r="D3" s="125"/>
      <c r="E3" s="125"/>
      <c r="F3" s="337"/>
      <c r="G3" s="125"/>
      <c r="H3" s="125"/>
      <c r="I3" s="125"/>
    </row>
    <row r="4" spans="1:9" s="36" customFormat="1" ht="16.5" customHeight="1" x14ac:dyDescent="0.45">
      <c r="A4" s="35"/>
      <c r="B4" s="271" t="s">
        <v>34</v>
      </c>
      <c r="D4" s="37"/>
      <c r="E4" s="125"/>
      <c r="F4" s="337"/>
      <c r="G4" s="125"/>
      <c r="H4" s="125"/>
      <c r="I4" s="125"/>
    </row>
    <row r="5" spans="1:9" s="36" customFormat="1" ht="16.5" customHeight="1" x14ac:dyDescent="0.45">
      <c r="A5" s="35"/>
      <c r="B5" s="272"/>
      <c r="D5" s="125"/>
      <c r="E5" s="125"/>
      <c r="F5" s="337"/>
      <c r="G5" s="125"/>
      <c r="H5" s="125"/>
      <c r="I5" s="125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125"/>
      <c r="H6" s="125"/>
      <c r="I6" s="125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125"/>
      <c r="H7" s="125"/>
      <c r="I7" s="125"/>
    </row>
    <row r="8" spans="1:9" s="36" customFormat="1" ht="24" x14ac:dyDescent="0.45">
      <c r="A8" s="38" t="s">
        <v>44</v>
      </c>
      <c r="B8" s="323" t="str">
        <f>'A1 Exploitation'!B9:F9</f>
        <v>Dr Hatem KARAA</v>
      </c>
      <c r="C8" s="323"/>
      <c r="D8" s="323"/>
      <c r="E8" s="323"/>
      <c r="F8" s="323"/>
      <c r="G8" s="125"/>
      <c r="H8" s="125"/>
      <c r="I8" s="125"/>
    </row>
    <row r="9" spans="1:9" s="36" customFormat="1" ht="24" x14ac:dyDescent="0.45">
      <c r="A9" s="39" t="s">
        <v>46</v>
      </c>
      <c r="B9" s="324" t="str">
        <f>'A1 Exploitation'!B10:F10</f>
        <v>Mr Elyes Ben Ayed et Mme Yosra Boujelben</v>
      </c>
      <c r="C9" s="324"/>
      <c r="D9" s="324"/>
      <c r="E9" s="324"/>
      <c r="F9" s="324"/>
      <c r="G9" s="125"/>
      <c r="H9" s="125"/>
      <c r="I9" s="125"/>
    </row>
    <row r="10" spans="1:9" s="36" customFormat="1" ht="24" x14ac:dyDescent="0.45">
      <c r="A10" s="38" t="s">
        <v>45</v>
      </c>
      <c r="B10" s="321">
        <f>'A1 Exploitation'!B11:F11</f>
        <v>42800</v>
      </c>
      <c r="C10" s="321"/>
      <c r="D10" s="321"/>
      <c r="E10" s="321"/>
      <c r="F10" s="321"/>
      <c r="G10" s="125"/>
      <c r="H10" s="125"/>
      <c r="I10" s="125"/>
    </row>
    <row r="11" spans="1:9" s="36" customFormat="1" ht="24" x14ac:dyDescent="0.45">
      <c r="A11" s="38" t="s">
        <v>341</v>
      </c>
      <c r="B11" s="313">
        <f>D198</f>
        <v>0.72164948453608246</v>
      </c>
      <c r="C11" s="313"/>
      <c r="D11" s="313"/>
      <c r="E11" s="313"/>
      <c r="F11" s="313"/>
      <c r="G11" s="125"/>
      <c r="H11" s="125"/>
      <c r="I11" s="125"/>
    </row>
    <row r="12" spans="1:9" s="36" customFormat="1" ht="22.5" x14ac:dyDescent="0.45">
      <c r="A12" s="35"/>
      <c r="B12" s="272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38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38"/>
    </row>
    <row r="15" spans="1:9" x14ac:dyDescent="0.3">
      <c r="A15" s="41"/>
      <c r="B15" s="273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ht="30.75" x14ac:dyDescent="0.3">
      <c r="A17" s="41" t="s">
        <v>316</v>
      </c>
      <c r="B17" s="274">
        <v>0</v>
      </c>
      <c r="C17" s="219"/>
      <c r="D17" s="166" t="s">
        <v>436</v>
      </c>
      <c r="E17" s="166" t="s">
        <v>437</v>
      </c>
      <c r="F17" s="336">
        <v>42444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336"/>
    </row>
    <row r="19" spans="1:6" x14ac:dyDescent="0.3">
      <c r="A19" s="41" t="s">
        <v>90</v>
      </c>
      <c r="B19" s="274">
        <v>0</v>
      </c>
      <c r="C19" s="219"/>
      <c r="D19" s="166" t="s">
        <v>438</v>
      </c>
      <c r="E19" s="166" t="s">
        <v>439</v>
      </c>
      <c r="F19" s="336">
        <v>42444</v>
      </c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336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336"/>
    </row>
    <row r="22" spans="1:6" x14ac:dyDescent="0.3">
      <c r="A22" s="316" t="s">
        <v>38</v>
      </c>
      <c r="B22" s="317"/>
      <c r="C22" s="318"/>
      <c r="D22" s="126">
        <f>SUM(B17:C21)</f>
        <v>6</v>
      </c>
    </row>
    <row r="23" spans="1:6" x14ac:dyDescent="0.3">
      <c r="A23" s="310" t="s">
        <v>342</v>
      </c>
      <c r="B23" s="311"/>
      <c r="C23" s="312"/>
      <c r="D23" s="64">
        <f>D22/(COUNT(B17:C21)*2)</f>
        <v>0.6</v>
      </c>
    </row>
    <row r="24" spans="1:6" s="50" customFormat="1" x14ac:dyDescent="0.3">
      <c r="A24" s="54"/>
      <c r="B24" s="275"/>
      <c r="C24" s="55"/>
      <c r="D24" s="56"/>
      <c r="F24" s="340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31.5" x14ac:dyDescent="0.35">
      <c r="A26" s="75" t="s">
        <v>107</v>
      </c>
      <c r="B26" s="274">
        <v>0</v>
      </c>
      <c r="C26" s="246">
        <f>IF(B26=0, -5, "0")</f>
        <v>-5</v>
      </c>
      <c r="D26" s="166" t="s">
        <v>440</v>
      </c>
      <c r="E26" s="166" t="s">
        <v>441</v>
      </c>
      <c r="F26" s="336">
        <v>42598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336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336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336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336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336"/>
    </row>
    <row r="32" spans="1:6" x14ac:dyDescent="0.3">
      <c r="A32" s="310" t="s">
        <v>38</v>
      </c>
      <c r="B32" s="311"/>
      <c r="C32" s="312"/>
      <c r="D32" s="124">
        <f>SUM(B26:C31)</f>
        <v>5</v>
      </c>
    </row>
    <row r="33" spans="1:6" x14ac:dyDescent="0.3">
      <c r="A33" s="310" t="s">
        <v>342</v>
      </c>
      <c r="B33" s="311"/>
      <c r="C33" s="312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340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31.5" x14ac:dyDescent="0.35">
      <c r="A36" s="75" t="s">
        <v>107</v>
      </c>
      <c r="B36" s="274">
        <v>0</v>
      </c>
      <c r="C36" s="246">
        <f>IF(B36=0, -5, "0")</f>
        <v>-5</v>
      </c>
      <c r="D36" s="166" t="s">
        <v>440</v>
      </c>
      <c r="E36" s="166" t="s">
        <v>441</v>
      </c>
      <c r="F36" s="336">
        <v>42800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336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336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336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336"/>
    </row>
    <row r="41" spans="1:6" s="50" customFormat="1" x14ac:dyDescent="0.3">
      <c r="A41" s="310" t="s">
        <v>38</v>
      </c>
      <c r="B41" s="311"/>
      <c r="C41" s="312"/>
      <c r="D41" s="124">
        <f>SUM(B36:C40)</f>
        <v>3</v>
      </c>
      <c r="E41" s="37"/>
      <c r="F41" s="339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0.25</v>
      </c>
      <c r="E42" s="37"/>
      <c r="F42" s="339"/>
    </row>
    <row r="43" spans="1:6" s="50" customFormat="1" x14ac:dyDescent="0.3">
      <c r="A43" s="89"/>
      <c r="B43" s="276"/>
      <c r="C43" s="90"/>
      <c r="D43" s="91"/>
      <c r="F43" s="340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336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336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336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336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336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336"/>
    </row>
    <row r="51" spans="1:6" x14ac:dyDescent="0.3">
      <c r="A51" s="310" t="s">
        <v>38</v>
      </c>
      <c r="B51" s="311"/>
      <c r="C51" s="312"/>
      <c r="D51" s="124">
        <f>SUM(B45:C50)</f>
        <v>12</v>
      </c>
    </row>
    <row r="52" spans="1:6" x14ac:dyDescent="0.3">
      <c r="A52" s="310" t="s">
        <v>342</v>
      </c>
      <c r="B52" s="311"/>
      <c r="C52" s="312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340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77">
        <v>0</v>
      </c>
      <c r="C55" s="246">
        <f>IF(B55=0, -5, "0")</f>
        <v>-5</v>
      </c>
      <c r="D55" s="223" t="s">
        <v>444</v>
      </c>
      <c r="E55" s="223" t="s">
        <v>441</v>
      </c>
      <c r="F55" s="336">
        <v>42800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336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336"/>
    </row>
    <row r="58" spans="1:6" ht="30.75" x14ac:dyDescent="0.3">
      <c r="A58" s="51" t="s">
        <v>101</v>
      </c>
      <c r="B58" s="278">
        <v>0</v>
      </c>
      <c r="C58" s="219"/>
      <c r="D58" s="223" t="s">
        <v>442</v>
      </c>
      <c r="E58" s="223" t="s">
        <v>443</v>
      </c>
      <c r="F58" s="336">
        <v>42681</v>
      </c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336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336"/>
    </row>
    <row r="61" spans="1:6" ht="30.75" x14ac:dyDescent="0.3">
      <c r="A61" s="41" t="s">
        <v>340</v>
      </c>
      <c r="B61" s="274">
        <v>0</v>
      </c>
      <c r="C61" s="219"/>
      <c r="D61" s="223" t="s">
        <v>445</v>
      </c>
      <c r="E61" s="223" t="s">
        <v>446</v>
      </c>
      <c r="F61" s="336">
        <v>42800</v>
      </c>
    </row>
    <row r="62" spans="1:6" x14ac:dyDescent="0.3">
      <c r="A62" s="310" t="s">
        <v>38</v>
      </c>
      <c r="B62" s="311"/>
      <c r="C62" s="312"/>
      <c r="D62" s="124">
        <f>SUM(B55:C61)</f>
        <v>3</v>
      </c>
    </row>
    <row r="63" spans="1:6" x14ac:dyDescent="0.3">
      <c r="A63" s="310" t="s">
        <v>342</v>
      </c>
      <c r="B63" s="311"/>
      <c r="C63" s="312"/>
      <c r="D63" s="64">
        <f>D62/(COUNT(B55:C61)*2)</f>
        <v>0.1875</v>
      </c>
    </row>
    <row r="64" spans="1:6" s="50" customFormat="1" x14ac:dyDescent="0.3">
      <c r="A64" s="54"/>
      <c r="B64" s="275"/>
      <c r="C64" s="55"/>
      <c r="D64" s="56"/>
      <c r="F64" s="340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77">
        <v>2</v>
      </c>
      <c r="C66" s="226"/>
      <c r="D66" s="227"/>
      <c r="E66" s="227"/>
      <c r="F66" s="336"/>
    </row>
    <row r="67" spans="1:6" ht="19.5" x14ac:dyDescent="0.4">
      <c r="A67" s="41" t="s">
        <v>319</v>
      </c>
      <c r="B67" s="278">
        <v>2</v>
      </c>
      <c r="C67" s="226"/>
      <c r="D67" s="230"/>
      <c r="E67" s="227"/>
      <c r="F67" s="336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336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336"/>
    </row>
    <row r="70" spans="1:6" ht="19.5" x14ac:dyDescent="0.4">
      <c r="A70" s="41" t="s">
        <v>93</v>
      </c>
      <c r="B70" s="278">
        <v>2</v>
      </c>
      <c r="C70" s="226"/>
      <c r="D70" s="228"/>
      <c r="E70" s="228"/>
      <c r="F70" s="336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336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336"/>
    </row>
    <row r="73" spans="1:6" x14ac:dyDescent="0.3">
      <c r="A73" s="48" t="s">
        <v>345</v>
      </c>
      <c r="B73" s="278" t="s">
        <v>34</v>
      </c>
      <c r="C73" s="219"/>
      <c r="D73" s="229"/>
      <c r="E73" s="229"/>
      <c r="F73" s="336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336"/>
    </row>
    <row r="75" spans="1:6" ht="18" x14ac:dyDescent="0.35">
      <c r="A75" s="88" t="s">
        <v>265</v>
      </c>
      <c r="B75" s="278" t="s">
        <v>34</v>
      </c>
      <c r="C75" s="246" t="str">
        <f>IF(B75=0, -5, "0")</f>
        <v>0</v>
      </c>
      <c r="D75" s="230"/>
      <c r="E75" s="230"/>
      <c r="F75" s="336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82" t="s">
        <v>447</v>
      </c>
      <c r="E76" s="283" t="s">
        <v>439</v>
      </c>
      <c r="F76" s="336">
        <v>42444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34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336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/>
      <c r="E79" s="230"/>
      <c r="F79" s="336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336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336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336"/>
    </row>
    <row r="83" spans="1:6" x14ac:dyDescent="0.3">
      <c r="A83" s="310" t="s">
        <v>38</v>
      </c>
      <c r="B83" s="311"/>
      <c r="C83" s="312"/>
      <c r="D83" s="124">
        <f>SUM(B66:C82)</f>
        <v>23</v>
      </c>
    </row>
    <row r="84" spans="1:6" x14ac:dyDescent="0.3">
      <c r="A84" s="310" t="s">
        <v>342</v>
      </c>
      <c r="B84" s="311"/>
      <c r="C84" s="312"/>
      <c r="D84" s="64">
        <f>D83/(COUNT(B66:C82)*2)</f>
        <v>0.71875</v>
      </c>
    </row>
    <row r="85" spans="1:6" s="50" customFormat="1" x14ac:dyDescent="0.3">
      <c r="A85" s="54"/>
      <c r="B85" s="275"/>
      <c r="C85" s="55"/>
      <c r="D85" s="56"/>
      <c r="F85" s="340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79">
        <v>0</v>
      </c>
      <c r="C87" s="226"/>
      <c r="D87" s="282" t="s">
        <v>447</v>
      </c>
      <c r="E87" s="283" t="s">
        <v>439</v>
      </c>
      <c r="F87" s="336">
        <v>42444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336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336"/>
    </row>
    <row r="90" spans="1:6" ht="34.5" x14ac:dyDescent="0.4">
      <c r="A90" s="51" t="s">
        <v>348</v>
      </c>
      <c r="B90" s="279">
        <v>2</v>
      </c>
      <c r="C90" s="226"/>
      <c r="D90" s="232"/>
      <c r="E90" s="219"/>
      <c r="F90" s="336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336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336"/>
    </row>
    <row r="93" spans="1:6" ht="18" x14ac:dyDescent="0.35">
      <c r="A93" s="75" t="s">
        <v>266</v>
      </c>
      <c r="B93" s="279">
        <v>2</v>
      </c>
      <c r="C93" s="236" t="str">
        <f>IF(B93=0, -5, "0")</f>
        <v>0</v>
      </c>
      <c r="D93" s="220"/>
      <c r="E93" s="219"/>
      <c r="F93" s="336"/>
    </row>
    <row r="94" spans="1:6" x14ac:dyDescent="0.3">
      <c r="A94" s="48" t="s">
        <v>182</v>
      </c>
      <c r="B94" s="279">
        <v>2</v>
      </c>
      <c r="C94" s="219"/>
      <c r="D94" s="220"/>
      <c r="E94" s="219"/>
      <c r="F94" s="336"/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336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336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336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336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336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336"/>
    </row>
    <row r="101" spans="1:6" x14ac:dyDescent="0.3">
      <c r="A101" s="310" t="s">
        <v>38</v>
      </c>
      <c r="B101" s="311"/>
      <c r="C101" s="312"/>
      <c r="D101" s="124">
        <f>SUM(B87:C100)</f>
        <v>26</v>
      </c>
    </row>
    <row r="102" spans="1:6" x14ac:dyDescent="0.3">
      <c r="A102" s="310" t="s">
        <v>342</v>
      </c>
      <c r="B102" s="311"/>
      <c r="C102" s="312"/>
      <c r="D102" s="64">
        <f>D101/(COUNT(B87:C100)*2)</f>
        <v>0.9285714285714286</v>
      </c>
    </row>
    <row r="103" spans="1:6" s="50" customFormat="1" x14ac:dyDescent="0.3">
      <c r="A103" s="54"/>
      <c r="B103" s="275"/>
      <c r="C103" s="55"/>
      <c r="D103" s="56"/>
      <c r="F103" s="340"/>
    </row>
    <row r="104" spans="1:6" s="50" customFormat="1" x14ac:dyDescent="0.3">
      <c r="A104" s="89"/>
      <c r="B104" s="276"/>
      <c r="C104" s="90"/>
      <c r="D104" s="91"/>
      <c r="F104" s="340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77">
        <v>2</v>
      </c>
      <c r="C106" s="226"/>
      <c r="D106" s="232"/>
      <c r="E106" s="219"/>
      <c r="F106" s="336"/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336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336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336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336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336"/>
    </row>
    <row r="112" spans="1:6" s="50" customFormat="1" x14ac:dyDescent="0.3">
      <c r="A112" s="49" t="s">
        <v>182</v>
      </c>
      <c r="B112" s="278">
        <v>2</v>
      </c>
      <c r="C112" s="219"/>
      <c r="D112" s="253"/>
      <c r="E112" s="219"/>
      <c r="F112" s="336"/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336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336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341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336"/>
    </row>
    <row r="117" spans="1:6" s="50" customFormat="1" x14ac:dyDescent="0.3">
      <c r="A117" s="310" t="s">
        <v>38</v>
      </c>
      <c r="B117" s="311"/>
      <c r="C117" s="312"/>
      <c r="D117" s="124">
        <f>SUM(B106:C116)</f>
        <v>22</v>
      </c>
      <c r="E117" s="37"/>
      <c r="F117" s="339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1</v>
      </c>
      <c r="E118" s="37"/>
      <c r="F118" s="339"/>
    </row>
    <row r="119" spans="1:6" s="50" customFormat="1" x14ac:dyDescent="0.3">
      <c r="A119" s="54"/>
      <c r="B119" s="275"/>
      <c r="C119" s="55"/>
      <c r="D119" s="56"/>
      <c r="F119" s="340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74" t="s">
        <v>34</v>
      </c>
      <c r="C121" s="219"/>
      <c r="D121" s="238"/>
      <c r="E121" s="238"/>
      <c r="F121" s="336"/>
    </row>
    <row r="122" spans="1:6" x14ac:dyDescent="0.3">
      <c r="A122" s="86" t="s">
        <v>319</v>
      </c>
      <c r="B122" s="274" t="s">
        <v>34</v>
      </c>
      <c r="C122" s="219"/>
      <c r="D122" s="220"/>
      <c r="E122" s="220"/>
      <c r="F122" s="336"/>
    </row>
    <row r="123" spans="1:6" ht="19.5" x14ac:dyDescent="0.4">
      <c r="A123" s="41" t="s">
        <v>340</v>
      </c>
      <c r="B123" s="274" t="s">
        <v>34</v>
      </c>
      <c r="C123" s="226"/>
      <c r="D123" s="220"/>
      <c r="E123" s="220"/>
      <c r="F123" s="336"/>
    </row>
    <row r="124" spans="1:6" ht="19.5" x14ac:dyDescent="0.4">
      <c r="A124" s="48" t="s">
        <v>285</v>
      </c>
      <c r="B124" s="274" t="s">
        <v>34</v>
      </c>
      <c r="C124" s="226"/>
      <c r="D124" s="220"/>
      <c r="E124" s="220"/>
      <c r="F124" s="336"/>
    </row>
    <row r="125" spans="1:6" ht="19.5" x14ac:dyDescent="0.4">
      <c r="A125" s="41" t="s">
        <v>339</v>
      </c>
      <c r="B125" s="274" t="s">
        <v>34</v>
      </c>
      <c r="C125" s="226"/>
      <c r="D125" s="232"/>
      <c r="E125" s="227"/>
      <c r="F125" s="336"/>
    </row>
    <row r="126" spans="1:6" ht="36" x14ac:dyDescent="0.35">
      <c r="A126" s="82" t="s">
        <v>239</v>
      </c>
      <c r="B126" s="274" t="s">
        <v>34</v>
      </c>
      <c r="C126" s="247" t="str">
        <f>IF(B126=0, -5, "0")</f>
        <v>0</v>
      </c>
      <c r="D126" s="232"/>
      <c r="E126" s="227"/>
      <c r="F126" s="336"/>
    </row>
    <row r="127" spans="1:6" ht="18" x14ac:dyDescent="0.35">
      <c r="A127" s="75" t="s">
        <v>267</v>
      </c>
      <c r="B127" s="274" t="s">
        <v>34</v>
      </c>
      <c r="C127" s="247" t="str">
        <f>IF(B127=0, -5, "0")</f>
        <v>0</v>
      </c>
      <c r="D127" s="220"/>
      <c r="E127" s="220"/>
      <c r="F127" s="336"/>
    </row>
    <row r="128" spans="1:6" x14ac:dyDescent="0.3">
      <c r="A128" s="48" t="s">
        <v>183</v>
      </c>
      <c r="B128" s="274" t="s">
        <v>34</v>
      </c>
      <c r="C128" s="239"/>
      <c r="D128" s="220"/>
      <c r="E128" s="220"/>
      <c r="F128" s="336"/>
    </row>
    <row r="129" spans="1:6" ht="36" x14ac:dyDescent="0.35">
      <c r="A129" s="82" t="s">
        <v>217</v>
      </c>
      <c r="B129" s="274" t="s">
        <v>34</v>
      </c>
      <c r="C129" s="247" t="str">
        <f>IF(B129=0, -5, "0")</f>
        <v>0</v>
      </c>
      <c r="D129" s="220"/>
      <c r="E129" s="220"/>
      <c r="F129" s="336"/>
    </row>
    <row r="130" spans="1:6" x14ac:dyDescent="0.3">
      <c r="A130" s="51" t="s">
        <v>323</v>
      </c>
      <c r="B130" s="274" t="s">
        <v>34</v>
      </c>
      <c r="C130" s="239"/>
      <c r="D130" s="220"/>
      <c r="E130" s="220"/>
      <c r="F130" s="336"/>
    </row>
    <row r="131" spans="1:6" ht="18" x14ac:dyDescent="0.35">
      <c r="A131" s="87" t="s">
        <v>366</v>
      </c>
      <c r="B131" s="274" t="s">
        <v>34</v>
      </c>
      <c r="C131" s="247" t="str">
        <f>IF(B131=0, -5, "0")</f>
        <v>0</v>
      </c>
      <c r="D131" s="232"/>
      <c r="E131" s="227"/>
      <c r="F131" s="341"/>
    </row>
    <row r="132" spans="1:6" x14ac:dyDescent="0.3">
      <c r="A132" s="310" t="s">
        <v>38</v>
      </c>
      <c r="B132" s="311"/>
      <c r="C132" s="312"/>
      <c r="D132" s="124">
        <f>SUM(B121:C131)</f>
        <v>0</v>
      </c>
    </row>
    <row r="133" spans="1:6" x14ac:dyDescent="0.3">
      <c r="A133" s="310" t="s">
        <v>342</v>
      </c>
      <c r="B133" s="311"/>
      <c r="C133" s="312"/>
      <c r="D133" s="62" t="e">
        <f>D132/(COUNT(B121:C131)*2)</f>
        <v>#DIV/0!</v>
      </c>
    </row>
    <row r="134" spans="1:6" s="50" customFormat="1" x14ac:dyDescent="0.3">
      <c r="A134" s="54"/>
      <c r="B134" s="275"/>
      <c r="C134" s="55"/>
      <c r="D134" s="61"/>
      <c r="F134" s="340"/>
    </row>
    <row r="135" spans="1:6" ht="24.75" customHeight="1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336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336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336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336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341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336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336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336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336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336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336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336"/>
    </row>
    <row r="148" spans="1:6" x14ac:dyDescent="0.3">
      <c r="A148" s="310" t="s">
        <v>38</v>
      </c>
      <c r="B148" s="311"/>
      <c r="C148" s="312"/>
      <c r="D148" s="124">
        <f>SUM(B136:C147)</f>
        <v>0</v>
      </c>
    </row>
    <row r="149" spans="1:6" x14ac:dyDescent="0.3">
      <c r="A149" s="310" t="s">
        <v>342</v>
      </c>
      <c r="B149" s="311"/>
      <c r="C149" s="312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340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ht="45.75" x14ac:dyDescent="0.3">
      <c r="A152" s="92" t="s">
        <v>326</v>
      </c>
      <c r="B152" s="274">
        <v>0</v>
      </c>
      <c r="C152" s="219"/>
      <c r="D152" s="282" t="s">
        <v>448</v>
      </c>
      <c r="E152" s="282" t="s">
        <v>449</v>
      </c>
      <c r="F152" s="336">
        <v>42444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336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336"/>
    </row>
    <row r="155" spans="1:6" ht="46.5" x14ac:dyDescent="0.35">
      <c r="A155" s="75" t="s">
        <v>354</v>
      </c>
      <c r="B155" s="274">
        <v>2</v>
      </c>
      <c r="C155" s="246" t="str">
        <f>IF(B155=0, -5, "0")</f>
        <v>0</v>
      </c>
      <c r="D155" s="282" t="s">
        <v>450</v>
      </c>
      <c r="E155" s="283" t="s">
        <v>451</v>
      </c>
      <c r="F155" s="336">
        <v>42800</v>
      </c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336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336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336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336"/>
    </row>
    <row r="160" spans="1:6" x14ac:dyDescent="0.3">
      <c r="A160" s="310" t="s">
        <v>38</v>
      </c>
      <c r="B160" s="317"/>
      <c r="C160" s="318"/>
      <c r="D160" s="186">
        <f>SUM(B152:C159)</f>
        <v>14</v>
      </c>
    </row>
    <row r="161" spans="1:6" x14ac:dyDescent="0.3">
      <c r="A161" s="310" t="s">
        <v>342</v>
      </c>
      <c r="B161" s="311"/>
      <c r="C161" s="312"/>
      <c r="D161" s="64">
        <f>D160/(COUNT(B152:C159)*2)</f>
        <v>0.875</v>
      </c>
    </row>
    <row r="162" spans="1:6" s="50" customFormat="1" ht="28.15" customHeight="1" x14ac:dyDescent="0.3">
      <c r="A162" s="54"/>
      <c r="B162" s="275"/>
      <c r="C162" s="57"/>
      <c r="D162" s="58"/>
      <c r="F162" s="340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177" t="s">
        <v>333</v>
      </c>
      <c r="B164" s="274">
        <v>2</v>
      </c>
      <c r="C164" s="246" t="str">
        <f>IF(B164=0, -5, "0")</f>
        <v>0</v>
      </c>
      <c r="D164" s="220"/>
      <c r="E164" s="219"/>
      <c r="F164" s="336"/>
    </row>
    <row r="165" spans="1:6" x14ac:dyDescent="0.3">
      <c r="A165" s="41" t="s">
        <v>334</v>
      </c>
      <c r="B165" s="274">
        <v>2</v>
      </c>
      <c r="C165" s="219"/>
      <c r="D165" s="220"/>
      <c r="E165" s="219"/>
      <c r="F165" s="336"/>
    </row>
    <row r="166" spans="1:6" x14ac:dyDescent="0.3">
      <c r="A166" s="86" t="s">
        <v>241</v>
      </c>
      <c r="B166" s="274">
        <v>2</v>
      </c>
      <c r="C166" s="219"/>
      <c r="D166" s="220"/>
      <c r="E166" s="219"/>
      <c r="F166" s="336"/>
    </row>
    <row r="167" spans="1:6" ht="19.5" customHeight="1" x14ac:dyDescent="0.3">
      <c r="A167" s="41" t="s">
        <v>95</v>
      </c>
      <c r="B167" s="274">
        <v>2</v>
      </c>
      <c r="C167" s="219"/>
      <c r="D167" s="219"/>
      <c r="E167" s="220"/>
      <c r="F167" s="336"/>
    </row>
    <row r="168" spans="1:6" ht="17.25" customHeight="1" x14ac:dyDescent="0.3">
      <c r="A168" s="310" t="s">
        <v>38</v>
      </c>
      <c r="B168" s="311"/>
      <c r="C168" s="312"/>
      <c r="D168" s="124">
        <f>SUM(B164:C167)</f>
        <v>8</v>
      </c>
    </row>
    <row r="169" spans="1:6" x14ac:dyDescent="0.3">
      <c r="A169" s="310" t="s">
        <v>342</v>
      </c>
      <c r="B169" s="311"/>
      <c r="C169" s="312"/>
      <c r="D169" s="64">
        <f>D168/(COUNT(B164:C167)*2)</f>
        <v>1</v>
      </c>
    </row>
    <row r="170" spans="1:6" s="50" customFormat="1" x14ac:dyDescent="0.3">
      <c r="A170" s="54"/>
      <c r="B170" s="275"/>
      <c r="C170" s="55"/>
      <c r="D170" s="56"/>
      <c r="F170" s="340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74">
        <v>2</v>
      </c>
      <c r="C172" s="219"/>
      <c r="D172" s="245"/>
      <c r="E172" s="219"/>
      <c r="F172" s="336"/>
    </row>
    <row r="173" spans="1:6" x14ac:dyDescent="0.3">
      <c r="A173" s="41" t="s">
        <v>96</v>
      </c>
      <c r="B173" s="274">
        <v>2</v>
      </c>
      <c r="C173" s="219"/>
      <c r="D173" s="245"/>
      <c r="E173" s="219"/>
      <c r="F173" s="336"/>
    </row>
    <row r="174" spans="1:6" x14ac:dyDescent="0.3">
      <c r="A174" s="86" t="s">
        <v>220</v>
      </c>
      <c r="B174" s="274">
        <v>2</v>
      </c>
      <c r="C174" s="219"/>
      <c r="D174" s="220"/>
      <c r="E174" s="219"/>
      <c r="F174" s="336"/>
    </row>
    <row r="175" spans="1:6" ht="48.75" customHeight="1" x14ac:dyDescent="0.3">
      <c r="A175" s="41" t="s">
        <v>163</v>
      </c>
      <c r="B175" s="274">
        <v>2</v>
      </c>
      <c r="C175" s="219"/>
      <c r="D175" s="220"/>
      <c r="E175" s="220"/>
      <c r="F175" s="336"/>
    </row>
    <row r="176" spans="1:6" x14ac:dyDescent="0.3">
      <c r="A176" s="310" t="s">
        <v>38</v>
      </c>
      <c r="B176" s="311"/>
      <c r="C176" s="312"/>
      <c r="D176" s="124">
        <f>SUM(B172:C175)</f>
        <v>8</v>
      </c>
    </row>
    <row r="177" spans="1:6" x14ac:dyDescent="0.3">
      <c r="A177" s="310" t="s">
        <v>342</v>
      </c>
      <c r="B177" s="311"/>
      <c r="C177" s="312"/>
      <c r="D177" s="64">
        <f>D176/(COUNT(B172:C175)*2)</f>
        <v>1</v>
      </c>
    </row>
    <row r="178" spans="1:6" s="50" customFormat="1" x14ac:dyDescent="0.3">
      <c r="A178" s="54"/>
      <c r="B178" s="275"/>
      <c r="C178" s="55"/>
      <c r="D178" s="56"/>
      <c r="F178" s="340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ht="30.75" x14ac:dyDescent="0.3">
      <c r="A180" s="86" t="s">
        <v>364</v>
      </c>
      <c r="B180" s="274">
        <v>0</v>
      </c>
      <c r="C180" s="219"/>
      <c r="D180" s="166" t="s">
        <v>453</v>
      </c>
      <c r="E180" s="166" t="s">
        <v>452</v>
      </c>
      <c r="F180" s="336">
        <v>42444</v>
      </c>
    </row>
    <row r="181" spans="1:6" ht="45.75" x14ac:dyDescent="0.3">
      <c r="A181" s="94" t="s">
        <v>247</v>
      </c>
      <c r="B181" s="274">
        <v>0</v>
      </c>
      <c r="C181" s="219"/>
      <c r="D181" s="166" t="s">
        <v>424</v>
      </c>
      <c r="E181" s="166" t="s">
        <v>425</v>
      </c>
      <c r="F181" s="336">
        <v>42444</v>
      </c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336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336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336"/>
    </row>
    <row r="185" spans="1:6" x14ac:dyDescent="0.3">
      <c r="A185" s="310" t="s">
        <v>38</v>
      </c>
      <c r="B185" s="311"/>
      <c r="C185" s="312"/>
      <c r="D185" s="124">
        <f>SUM(B180:C184)</f>
        <v>6</v>
      </c>
    </row>
    <row r="186" spans="1:6" x14ac:dyDescent="0.3">
      <c r="A186" s="310" t="s">
        <v>342</v>
      </c>
      <c r="B186" s="311"/>
      <c r="C186" s="312"/>
      <c r="D186" s="64">
        <f>D185/(COUNT(B180:C184)*2)</f>
        <v>0.6</v>
      </c>
    </row>
    <row r="187" spans="1:6" s="50" customFormat="1" x14ac:dyDescent="0.3">
      <c r="A187" s="54"/>
      <c r="B187" s="275"/>
      <c r="C187" s="55"/>
      <c r="D187" s="56"/>
      <c r="F187" s="340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336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341"/>
    </row>
    <row r="191" spans="1:6" ht="30.75" x14ac:dyDescent="0.3">
      <c r="A191" s="48" t="s">
        <v>360</v>
      </c>
      <c r="B191" s="274">
        <v>0</v>
      </c>
      <c r="C191" s="219"/>
      <c r="D191" s="166" t="s">
        <v>454</v>
      </c>
      <c r="E191" s="166" t="s">
        <v>455</v>
      </c>
      <c r="F191" s="336"/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336"/>
    </row>
    <row r="193" spans="1:4" x14ac:dyDescent="0.3">
      <c r="A193" s="310" t="s">
        <v>38</v>
      </c>
      <c r="B193" s="311"/>
      <c r="C193" s="312"/>
      <c r="D193" s="96">
        <f>SUM(B189:C192)</f>
        <v>4</v>
      </c>
    </row>
    <row r="194" spans="1:4" x14ac:dyDescent="0.3">
      <c r="A194" s="310" t="s">
        <v>342</v>
      </c>
      <c r="B194" s="311"/>
      <c r="C194" s="312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140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0.72164948453608246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84" zoomScale="80" zoomScaleNormal="80" workbookViewId="0">
      <selection activeCell="D87" sqref="D87:F100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'A2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'A2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'A2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29" t="s">
        <v>191</v>
      </c>
      <c r="B232" s="330"/>
      <c r="C232" s="330"/>
      <c r="D232" s="330"/>
      <c r="E232" s="330"/>
      <c r="F232" s="330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'A3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'A3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'A3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7" x14ac:dyDescent="0.3">
      <c r="A33" s="310" t="s">
        <v>342</v>
      </c>
      <c r="B33" s="311"/>
      <c r="C33" s="312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7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5" t="s">
        <v>21</v>
      </c>
      <c r="B44" s="326"/>
      <c r="C44" s="326"/>
      <c r="D44" s="326"/>
      <c r="E44" s="326"/>
      <c r="F44" s="326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12">
        <f>SUM(B164:C167)</f>
        <v>0</v>
      </c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1"/>
      <c r="H7" s="211"/>
      <c r="I7" s="211"/>
    </row>
    <row r="8" spans="1:9" ht="29.25" x14ac:dyDescent="0.45">
      <c r="A8" s="300" t="str">
        <f>'Page de garde'!D18</f>
        <v>Jupiter</v>
      </c>
      <c r="B8" s="300"/>
      <c r="C8" s="300"/>
      <c r="D8" s="300"/>
      <c r="E8" s="300"/>
      <c r="F8" s="300"/>
      <c r="G8" s="214"/>
      <c r="H8" s="214"/>
      <c r="I8" s="211"/>
    </row>
    <row r="9" spans="1:9" ht="24" x14ac:dyDescent="0.45">
      <c r="A9" s="38" t="s">
        <v>44</v>
      </c>
      <c r="B9" s="301"/>
      <c r="C9" s="301"/>
      <c r="D9" s="301"/>
      <c r="E9" s="301"/>
      <c r="F9" s="301"/>
      <c r="G9" s="214"/>
      <c r="H9" s="214"/>
      <c r="I9" s="211"/>
    </row>
    <row r="10" spans="1:9" ht="24" x14ac:dyDescent="0.45">
      <c r="A10" s="39" t="s">
        <v>46</v>
      </c>
      <c r="B10" s="302"/>
      <c r="C10" s="302"/>
      <c r="D10" s="302"/>
      <c r="E10" s="302"/>
      <c r="F10" s="302"/>
      <c r="G10" s="214"/>
      <c r="H10" s="214"/>
      <c r="I10" s="211"/>
    </row>
    <row r="11" spans="1:9" ht="24" x14ac:dyDescent="0.45">
      <c r="A11" s="38" t="s">
        <v>45</v>
      </c>
      <c r="B11" s="297"/>
      <c r="C11" s="297"/>
      <c r="D11" s="297"/>
      <c r="E11" s="297"/>
      <c r="F11" s="297"/>
      <c r="G11" s="214"/>
      <c r="H11" s="214"/>
      <c r="I11" s="211"/>
    </row>
    <row r="12" spans="1:9" ht="24" x14ac:dyDescent="0.45">
      <c r="A12" s="38" t="s">
        <v>276</v>
      </c>
      <c r="B12" s="303">
        <f>D505</f>
        <v>0</v>
      </c>
      <c r="C12" s="303"/>
      <c r="D12" s="303"/>
      <c r="E12" s="303"/>
      <c r="F12" s="303"/>
      <c r="G12" s="214"/>
      <c r="H12" s="214"/>
      <c r="I12" s="211"/>
    </row>
    <row r="13" spans="1:9" ht="22.5" x14ac:dyDescent="0.45">
      <c r="A13" s="35"/>
      <c r="B13" s="36"/>
      <c r="C13" s="36"/>
      <c r="D13" s="304"/>
      <c r="E13" s="304"/>
      <c r="F13" s="304"/>
      <c r="G13" s="304"/>
      <c r="H13" s="304"/>
      <c r="I13" s="3"/>
    </row>
    <row r="14" spans="1:9" ht="16.5" customHeight="1" x14ac:dyDescent="0.3">
      <c r="A14" s="305" t="s">
        <v>32</v>
      </c>
      <c r="B14" s="306" t="s">
        <v>33</v>
      </c>
      <c r="C14" s="306"/>
      <c r="D14" s="306" t="s">
        <v>48</v>
      </c>
      <c r="E14" s="307" t="s">
        <v>358</v>
      </c>
      <c r="F14" s="306" t="s">
        <v>214</v>
      </c>
      <c r="G14" s="36"/>
      <c r="H14" s="36"/>
    </row>
    <row r="15" spans="1:9" ht="16.5" customHeight="1" x14ac:dyDescent="0.3">
      <c r="A15" s="305"/>
      <c r="B15" s="76" t="s">
        <v>36</v>
      </c>
      <c r="C15" s="76" t="s">
        <v>35</v>
      </c>
      <c r="D15" s="306"/>
      <c r="E15" s="307"/>
      <c r="F15" s="306"/>
      <c r="G15" s="36"/>
      <c r="H15" s="36"/>
    </row>
    <row r="16" spans="1:9" ht="18" x14ac:dyDescent="0.35">
      <c r="A16" s="294" t="s">
        <v>0</v>
      </c>
      <c r="B16" s="294"/>
      <c r="C16" s="294"/>
      <c r="D16" s="294"/>
      <c r="E16" s="294"/>
      <c r="F16" s="294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8" t="s">
        <v>1</v>
      </c>
      <c r="B18" s="309"/>
      <c r="C18" s="309"/>
      <c r="D18" s="309"/>
      <c r="E18" s="309"/>
      <c r="F18" s="309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2" t="s">
        <v>18</v>
      </c>
      <c r="B26" s="293"/>
      <c r="C26" s="293"/>
      <c r="D26" s="293"/>
      <c r="E26" s="293"/>
      <c r="F26" s="293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4" t="s">
        <v>137</v>
      </c>
      <c r="B43" s="294"/>
      <c r="C43" s="294"/>
      <c r="D43" s="294"/>
      <c r="E43" s="294"/>
      <c r="F43" s="294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5" t="s">
        <v>63</v>
      </c>
      <c r="B45" s="296"/>
      <c r="C45" s="296"/>
      <c r="D45" s="296"/>
      <c r="E45" s="296"/>
      <c r="F45" s="296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2" t="s">
        <v>65</v>
      </c>
      <c r="B57" s="293"/>
      <c r="C57" s="293"/>
      <c r="D57" s="293"/>
      <c r="E57" s="293"/>
      <c r="F57" s="293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2" t="s">
        <v>25</v>
      </c>
      <c r="B84" s="293"/>
      <c r="C84" s="293"/>
      <c r="D84" s="293"/>
      <c r="E84" s="293"/>
      <c r="F84" s="293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4" t="s">
        <v>129</v>
      </c>
      <c r="B99" s="294"/>
      <c r="C99" s="294"/>
      <c r="D99" s="294"/>
      <c r="E99" s="294"/>
      <c r="F99" s="294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5" t="s">
        <v>63</v>
      </c>
      <c r="B101" s="296"/>
      <c r="C101" s="296"/>
      <c r="D101" s="296"/>
      <c r="E101" s="296"/>
      <c r="F101" s="296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2" t="s">
        <v>133</v>
      </c>
      <c r="B113" s="293"/>
      <c r="C113" s="293"/>
      <c r="D113" s="293"/>
      <c r="E113" s="293"/>
      <c r="F113" s="293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2" t="s">
        <v>73</v>
      </c>
      <c r="B137" s="293"/>
      <c r="C137" s="293"/>
      <c r="D137" s="293"/>
      <c r="E137" s="293"/>
      <c r="F137" s="293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4" t="s">
        <v>130</v>
      </c>
      <c r="B152" s="294"/>
      <c r="C152" s="294"/>
      <c r="D152" s="294"/>
      <c r="E152" s="294"/>
      <c r="F152" s="294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5" t="s">
        <v>63</v>
      </c>
      <c r="B154" s="296"/>
      <c r="C154" s="296"/>
      <c r="D154" s="296"/>
      <c r="E154" s="296"/>
      <c r="F154" s="296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2" t="s">
        <v>134</v>
      </c>
      <c r="B166" s="293"/>
      <c r="C166" s="293"/>
      <c r="D166" s="293"/>
      <c r="E166" s="293"/>
      <c r="F166" s="293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4" t="s">
        <v>167</v>
      </c>
      <c r="B192" s="294"/>
      <c r="C192" s="294"/>
      <c r="D192" s="294"/>
      <c r="E192" s="294"/>
      <c r="F192" s="294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2" t="s">
        <v>158</v>
      </c>
      <c r="B194" s="293"/>
      <c r="C194" s="293"/>
      <c r="D194" s="293"/>
      <c r="E194" s="293"/>
      <c r="F194" s="293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2" t="s">
        <v>76</v>
      </c>
      <c r="B209" s="293"/>
      <c r="C209" s="293"/>
      <c r="D209" s="293"/>
      <c r="E209" s="293"/>
      <c r="F209" s="293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2" t="s">
        <v>191</v>
      </c>
      <c r="B232" s="293"/>
      <c r="C232" s="293"/>
      <c r="D232" s="293"/>
      <c r="E232" s="293"/>
      <c r="F232" s="293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4" t="s">
        <v>78</v>
      </c>
      <c r="B248" s="294"/>
      <c r="C248" s="294"/>
      <c r="D248" s="294"/>
      <c r="E248" s="294"/>
      <c r="F248" s="294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2" t="s">
        <v>79</v>
      </c>
      <c r="B250" s="293"/>
      <c r="C250" s="293"/>
      <c r="D250" s="293"/>
      <c r="E250" s="293"/>
      <c r="F250" s="293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2" t="s">
        <v>81</v>
      </c>
      <c r="B266" s="293"/>
      <c r="C266" s="293"/>
      <c r="D266" s="293"/>
      <c r="E266" s="293"/>
      <c r="F266" s="293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4" t="s">
        <v>4</v>
      </c>
      <c r="B291" s="294"/>
      <c r="C291" s="294"/>
      <c r="D291" s="294"/>
      <c r="E291" s="294"/>
      <c r="F291" s="294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2" t="s">
        <v>19</v>
      </c>
      <c r="B293" s="293"/>
      <c r="C293" s="293"/>
      <c r="D293" s="293"/>
      <c r="E293" s="293"/>
      <c r="F293" s="293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2" t="s">
        <v>122</v>
      </c>
      <c r="B305" s="293"/>
      <c r="C305" s="293"/>
      <c r="D305" s="293"/>
      <c r="E305" s="293"/>
      <c r="F305" s="293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4" t="s">
        <v>21</v>
      </c>
      <c r="B324" s="294"/>
      <c r="C324" s="294"/>
      <c r="D324" s="294"/>
      <c r="E324" s="294"/>
      <c r="F324" s="294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2" t="s">
        <v>12</v>
      </c>
      <c r="B326" s="293"/>
      <c r="C326" s="293"/>
      <c r="D326" s="293"/>
      <c r="E326" s="293"/>
      <c r="F326" s="293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2" t="s">
        <v>25</v>
      </c>
      <c r="B339" s="293"/>
      <c r="C339" s="293"/>
      <c r="D339" s="293"/>
      <c r="E339" s="293"/>
      <c r="F339" s="293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4" t="s">
        <v>8</v>
      </c>
      <c r="B352" s="294"/>
      <c r="C352" s="294"/>
      <c r="D352" s="294"/>
      <c r="E352" s="294"/>
      <c r="F352" s="294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5" t="s">
        <v>113</v>
      </c>
      <c r="B354" s="296"/>
      <c r="C354" s="296"/>
      <c r="D354" s="296"/>
      <c r="E354" s="296"/>
      <c r="F354" s="296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2" t="s">
        <v>25</v>
      </c>
      <c r="B366" s="293"/>
      <c r="C366" s="293"/>
      <c r="D366" s="293"/>
      <c r="E366" s="293"/>
      <c r="F366" s="293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2" t="s">
        <v>124</v>
      </c>
      <c r="B382" s="293"/>
      <c r="C382" s="293"/>
      <c r="D382" s="293"/>
      <c r="E382" s="293"/>
      <c r="F382" s="293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2" t="s">
        <v>29</v>
      </c>
      <c r="B391" s="293"/>
      <c r="C391" s="293"/>
      <c r="D391" s="293"/>
      <c r="E391" s="293"/>
      <c r="F391" s="293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4" t="s">
        <v>125</v>
      </c>
      <c r="B405" s="294"/>
      <c r="C405" s="294"/>
      <c r="D405" s="294"/>
      <c r="E405" s="294"/>
      <c r="F405" s="294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5" t="s">
        <v>19</v>
      </c>
      <c r="B407" s="296"/>
      <c r="C407" s="296"/>
      <c r="D407" s="296"/>
      <c r="E407" s="296"/>
      <c r="F407" s="296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5" t="s">
        <v>122</v>
      </c>
      <c r="B418" s="296"/>
      <c r="C418" s="296"/>
      <c r="D418" s="296"/>
      <c r="E418" s="296"/>
      <c r="F418" s="29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4" t="s">
        <v>374</v>
      </c>
      <c r="B435" s="294"/>
      <c r="C435" s="294"/>
      <c r="D435" s="294"/>
      <c r="E435" s="294"/>
      <c r="F435" s="294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2" t="s">
        <v>375</v>
      </c>
      <c r="B437" s="293"/>
      <c r="C437" s="293"/>
      <c r="D437" s="293"/>
      <c r="E437" s="293"/>
      <c r="F437" s="293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2" t="s">
        <v>31</v>
      </c>
      <c r="B444" s="293"/>
      <c r="C444" s="293"/>
      <c r="D444" s="293"/>
      <c r="E444" s="293"/>
      <c r="F444" s="293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4" t="s">
        <v>180</v>
      </c>
      <c r="B454" s="294"/>
      <c r="C454" s="294"/>
      <c r="D454" s="294"/>
      <c r="E454" s="294"/>
      <c r="F454" s="29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4" t="s">
        <v>87</v>
      </c>
      <c r="B464" s="294"/>
      <c r="C464" s="294"/>
      <c r="D464" s="294"/>
      <c r="E464" s="294"/>
      <c r="F464" s="29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4" t="s">
        <v>151</v>
      </c>
      <c r="B473" s="294"/>
      <c r="C473" s="294"/>
      <c r="D473" s="294"/>
      <c r="E473" s="294"/>
      <c r="F473" s="29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4" t="s">
        <v>152</v>
      </c>
      <c r="B494" s="294"/>
      <c r="C494" s="294"/>
      <c r="D494" s="294"/>
      <c r="E494" s="294"/>
      <c r="F494" s="294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2"/>
      <c r="E1" s="322"/>
      <c r="F1" s="322"/>
      <c r="G1" s="322"/>
      <c r="H1" s="322"/>
      <c r="I1" s="322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299" t="s">
        <v>52</v>
      </c>
      <c r="B6" s="299"/>
      <c r="C6" s="299"/>
      <c r="D6" s="299"/>
      <c r="E6" s="299"/>
      <c r="F6" s="299"/>
      <c r="G6" s="214"/>
      <c r="H6" s="214"/>
      <c r="I6" s="214"/>
    </row>
    <row r="7" spans="1:9" s="36" customFormat="1" ht="21.75" customHeight="1" x14ac:dyDescent="0.45">
      <c r="A7" s="300" t="str">
        <f>'A1 Exploitation'!A8:F8</f>
        <v>CM Mahdia</v>
      </c>
      <c r="B7" s="300"/>
      <c r="C7" s="300"/>
      <c r="D7" s="300"/>
      <c r="E7" s="300"/>
      <c r="F7" s="300"/>
      <c r="G7" s="214"/>
      <c r="H7" s="214"/>
      <c r="I7" s="214"/>
    </row>
    <row r="8" spans="1:9" s="36" customFormat="1" ht="24" x14ac:dyDescent="0.45">
      <c r="A8" s="38" t="s">
        <v>44</v>
      </c>
      <c r="B8" s="323">
        <f>'A4 Exploitation'!B9:F9</f>
        <v>0</v>
      </c>
      <c r="C8" s="323"/>
      <c r="D8" s="323"/>
      <c r="E8" s="323"/>
      <c r="F8" s="323"/>
      <c r="G8" s="214"/>
      <c r="H8" s="214"/>
      <c r="I8" s="214"/>
    </row>
    <row r="9" spans="1:9" s="36" customFormat="1" ht="24" x14ac:dyDescent="0.45">
      <c r="A9" s="39" t="s">
        <v>46</v>
      </c>
      <c r="B9" s="324">
        <f>'A4 Exploitation'!B10:F10</f>
        <v>0</v>
      </c>
      <c r="C9" s="324"/>
      <c r="D9" s="324"/>
      <c r="E9" s="324"/>
      <c r="F9" s="324"/>
      <c r="G9" s="214"/>
      <c r="H9" s="214"/>
      <c r="I9" s="214"/>
    </row>
    <row r="10" spans="1:9" s="36" customFormat="1" ht="24" x14ac:dyDescent="0.45">
      <c r="A10" s="38" t="s">
        <v>45</v>
      </c>
      <c r="B10" s="321">
        <f>'A4 Exploitation'!B11:F11</f>
        <v>0</v>
      </c>
      <c r="C10" s="321"/>
      <c r="D10" s="321"/>
      <c r="E10" s="321"/>
      <c r="F10" s="321"/>
      <c r="G10" s="214"/>
      <c r="H10" s="214"/>
      <c r="I10" s="214"/>
    </row>
    <row r="11" spans="1:9" s="36" customFormat="1" ht="24" x14ac:dyDescent="0.45">
      <c r="A11" s="38" t="s">
        <v>341</v>
      </c>
      <c r="B11" s="331">
        <f>D198</f>
        <v>0</v>
      </c>
      <c r="C11" s="331"/>
      <c r="D11" s="331"/>
      <c r="E11" s="331"/>
      <c r="F11" s="331"/>
      <c r="G11" s="214"/>
      <c r="H11" s="214"/>
      <c r="I11" s="214"/>
    </row>
    <row r="12" spans="1:9" s="36" customFormat="1" ht="22.5" x14ac:dyDescent="0.45">
      <c r="A12" s="35"/>
      <c r="D12" s="304"/>
      <c r="E12" s="304"/>
      <c r="F12" s="304"/>
      <c r="G12" s="304"/>
      <c r="H12" s="304"/>
      <c r="I12" s="40"/>
    </row>
    <row r="13" spans="1:9" s="36" customFormat="1" ht="11.25" customHeight="1" x14ac:dyDescent="0.3">
      <c r="A13" s="305" t="s">
        <v>32</v>
      </c>
      <c r="B13" s="306" t="s">
        <v>33</v>
      </c>
      <c r="C13" s="306"/>
      <c r="D13" s="306" t="s">
        <v>48</v>
      </c>
      <c r="E13" s="306" t="s">
        <v>213</v>
      </c>
      <c r="F13" s="306" t="s">
        <v>214</v>
      </c>
    </row>
    <row r="14" spans="1:9" s="36" customFormat="1" ht="12.75" customHeight="1" x14ac:dyDescent="0.3">
      <c r="A14" s="305"/>
      <c r="B14" s="69" t="s">
        <v>36</v>
      </c>
      <c r="C14" s="69" t="s">
        <v>35</v>
      </c>
      <c r="D14" s="306"/>
      <c r="E14" s="306"/>
      <c r="F14" s="306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6" t="s">
        <v>38</v>
      </c>
      <c r="B22" s="317"/>
      <c r="C22" s="318"/>
      <c r="D22" s="213">
        <f>SUM(B17:C21)</f>
        <v>0</v>
      </c>
    </row>
    <row r="23" spans="1:6" x14ac:dyDescent="0.3">
      <c r="A23" s="310" t="s">
        <v>342</v>
      </c>
      <c r="B23" s="311"/>
      <c r="C23" s="312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9" t="s">
        <v>4</v>
      </c>
      <c r="B25" s="320"/>
      <c r="C25" s="320"/>
      <c r="D25" s="320"/>
      <c r="E25" s="320"/>
      <c r="F25" s="320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0" t="s">
        <v>38</v>
      </c>
      <c r="B32" s="311"/>
      <c r="C32" s="312"/>
      <c r="D32" s="212">
        <f>SUM(B26:C31)</f>
        <v>0</v>
      </c>
    </row>
    <row r="33" spans="1:6" x14ac:dyDescent="0.3">
      <c r="A33" s="310" t="s">
        <v>342</v>
      </c>
      <c r="B33" s="311"/>
      <c r="C33" s="312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9" t="s">
        <v>246</v>
      </c>
      <c r="B35" s="320"/>
      <c r="C35" s="320"/>
      <c r="D35" s="320"/>
      <c r="E35" s="320"/>
      <c r="F35" s="320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0" t="s">
        <v>38</v>
      </c>
      <c r="B41" s="311"/>
      <c r="C41" s="312"/>
      <c r="D41" s="212">
        <f>SUM(B36:C40)</f>
        <v>0</v>
      </c>
      <c r="E41" s="37"/>
      <c r="F41" s="37"/>
    </row>
    <row r="42" spans="1:6" s="50" customFormat="1" x14ac:dyDescent="0.3">
      <c r="A42" s="310" t="s">
        <v>342</v>
      </c>
      <c r="B42" s="311"/>
      <c r="C42" s="312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5" t="s">
        <v>21</v>
      </c>
      <c r="B44" s="326"/>
      <c r="C44" s="326"/>
      <c r="D44" s="326"/>
      <c r="E44" s="326"/>
      <c r="F44" s="326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0" t="s">
        <v>38</v>
      </c>
      <c r="B51" s="311"/>
      <c r="C51" s="312"/>
      <c r="D51" s="212">
        <f>SUM(B45:C50)</f>
        <v>0</v>
      </c>
    </row>
    <row r="52" spans="1:6" x14ac:dyDescent="0.3">
      <c r="A52" s="310" t="s">
        <v>342</v>
      </c>
      <c r="B52" s="311"/>
      <c r="C52" s="312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9" t="s">
        <v>8</v>
      </c>
      <c r="B54" s="320"/>
      <c r="C54" s="320"/>
      <c r="D54" s="320"/>
      <c r="E54" s="320"/>
      <c r="F54" s="320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0" t="s">
        <v>38</v>
      </c>
      <c r="B62" s="311"/>
      <c r="C62" s="312"/>
      <c r="D62" s="212">
        <f>SUM(B55:C61)</f>
        <v>0</v>
      </c>
    </row>
    <row r="63" spans="1:6" x14ac:dyDescent="0.3">
      <c r="A63" s="310" t="s">
        <v>342</v>
      </c>
      <c r="B63" s="311"/>
      <c r="C63" s="312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9" t="s">
        <v>143</v>
      </c>
      <c r="B65" s="320"/>
      <c r="C65" s="320"/>
      <c r="D65" s="320"/>
      <c r="E65" s="320"/>
      <c r="F65" s="320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0" t="s">
        <v>38</v>
      </c>
      <c r="B83" s="311"/>
      <c r="C83" s="312"/>
      <c r="D83" s="212">
        <f>SUM(B66:C82)</f>
        <v>0</v>
      </c>
    </row>
    <row r="84" spans="1:6" x14ac:dyDescent="0.3">
      <c r="A84" s="310" t="s">
        <v>342</v>
      </c>
      <c r="B84" s="311"/>
      <c r="C84" s="312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9" t="s">
        <v>237</v>
      </c>
      <c r="B86" s="320"/>
      <c r="C86" s="320"/>
      <c r="D86" s="320"/>
      <c r="E86" s="320"/>
      <c r="F86" s="320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0" t="s">
        <v>38</v>
      </c>
      <c r="B101" s="311"/>
      <c r="C101" s="312"/>
      <c r="D101" s="212">
        <f>SUM(B87:C100)</f>
        <v>0</v>
      </c>
    </row>
    <row r="102" spans="1:6" x14ac:dyDescent="0.3">
      <c r="A102" s="310" t="s">
        <v>342</v>
      </c>
      <c r="B102" s="311"/>
      <c r="C102" s="312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9" t="s">
        <v>238</v>
      </c>
      <c r="B105" s="320"/>
      <c r="C105" s="320"/>
      <c r="D105" s="320"/>
      <c r="E105" s="320"/>
      <c r="F105" s="320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0" t="s">
        <v>38</v>
      </c>
      <c r="B117" s="311"/>
      <c r="C117" s="312"/>
      <c r="D117" s="212">
        <f>SUM(B106:C116)</f>
        <v>0</v>
      </c>
      <c r="E117" s="37"/>
      <c r="F117" s="37"/>
    </row>
    <row r="118" spans="1:6" s="50" customFormat="1" x14ac:dyDescent="0.3">
      <c r="A118" s="310" t="s">
        <v>342</v>
      </c>
      <c r="B118" s="311"/>
      <c r="C118" s="312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9" t="s">
        <v>208</v>
      </c>
      <c r="B120" s="320"/>
      <c r="C120" s="320"/>
      <c r="D120" s="320"/>
      <c r="E120" s="320"/>
      <c r="F120" s="320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0" t="s">
        <v>38</v>
      </c>
      <c r="B132" s="311"/>
      <c r="C132" s="312"/>
      <c r="D132" s="212">
        <f>SUM(B121:C131)</f>
        <v>0</v>
      </c>
    </row>
    <row r="133" spans="1:6" x14ac:dyDescent="0.3">
      <c r="A133" s="310" t="s">
        <v>342</v>
      </c>
      <c r="B133" s="311"/>
      <c r="C133" s="312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9" t="s">
        <v>78</v>
      </c>
      <c r="B135" s="320"/>
      <c r="C135" s="320"/>
      <c r="D135" s="320"/>
      <c r="E135" s="320"/>
      <c r="F135" s="320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0" t="s">
        <v>38</v>
      </c>
      <c r="B148" s="311"/>
      <c r="C148" s="312"/>
      <c r="D148" s="212">
        <f>SUM(B136:C147)</f>
        <v>0</v>
      </c>
    </row>
    <row r="149" spans="1:6" x14ac:dyDescent="0.3">
      <c r="A149" s="310" t="s">
        <v>342</v>
      </c>
      <c r="B149" s="311"/>
      <c r="C149" s="312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9" t="s">
        <v>243</v>
      </c>
      <c r="B151" s="320"/>
      <c r="C151" s="320"/>
      <c r="D151" s="320"/>
      <c r="E151" s="320"/>
      <c r="F151" s="320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0" t="s">
        <v>38</v>
      </c>
      <c r="B160" s="317"/>
      <c r="C160" s="318"/>
      <c r="D160" s="213">
        <f>SUM(B152:C159)</f>
        <v>0</v>
      </c>
    </row>
    <row r="161" spans="1:6" x14ac:dyDescent="0.3">
      <c r="A161" s="310" t="s">
        <v>342</v>
      </c>
      <c r="B161" s="311"/>
      <c r="C161" s="312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9" t="s">
        <v>85</v>
      </c>
      <c r="B163" s="320"/>
      <c r="C163" s="320"/>
      <c r="D163" s="320"/>
      <c r="E163" s="320"/>
      <c r="F163" s="320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0" t="s">
        <v>38</v>
      </c>
      <c r="B168" s="311"/>
      <c r="C168" s="312"/>
      <c r="D168" s="259">
        <f>SUM(B164:C167)</f>
        <v>0</v>
      </c>
      <c r="E168" s="36"/>
      <c r="F168" s="36"/>
    </row>
    <row r="169" spans="1:6" x14ac:dyDescent="0.3">
      <c r="A169" s="310" t="s">
        <v>342</v>
      </c>
      <c r="B169" s="311"/>
      <c r="C169" s="312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7" t="s">
        <v>17</v>
      </c>
      <c r="B171" s="328"/>
      <c r="C171" s="328"/>
      <c r="D171" s="328"/>
      <c r="E171" s="328"/>
      <c r="F171" s="328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0" t="s">
        <v>38</v>
      </c>
      <c r="B176" s="311"/>
      <c r="C176" s="312"/>
      <c r="D176" s="212">
        <f>SUM(B172:C175)</f>
        <v>0</v>
      </c>
    </row>
    <row r="177" spans="1:6" x14ac:dyDescent="0.3">
      <c r="A177" s="310" t="s">
        <v>342</v>
      </c>
      <c r="B177" s="311"/>
      <c r="C177" s="312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9" t="s">
        <v>87</v>
      </c>
      <c r="B179" s="320"/>
      <c r="C179" s="320"/>
      <c r="D179" s="320"/>
      <c r="E179" s="320"/>
      <c r="F179" s="32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0" t="s">
        <v>38</v>
      </c>
      <c r="B185" s="311"/>
      <c r="C185" s="312"/>
      <c r="D185" s="212">
        <f>SUM(B180:C184)</f>
        <v>0</v>
      </c>
    </row>
    <row r="186" spans="1:6" x14ac:dyDescent="0.3">
      <c r="A186" s="310" t="s">
        <v>342</v>
      </c>
      <c r="B186" s="311"/>
      <c r="C186" s="312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9" t="s">
        <v>242</v>
      </c>
      <c r="B188" s="320"/>
      <c r="C188" s="320"/>
      <c r="D188" s="320"/>
      <c r="E188" s="320"/>
      <c r="F188" s="320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0" t="s">
        <v>38</v>
      </c>
      <c r="B193" s="311"/>
      <c r="C193" s="312"/>
      <c r="D193" s="96">
        <f>SUM(B189:C192)</f>
        <v>0</v>
      </c>
    </row>
    <row r="194" spans="1:4" x14ac:dyDescent="0.3">
      <c r="A194" s="310" t="s">
        <v>342</v>
      </c>
      <c r="B194" s="311"/>
      <c r="C194" s="312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Technique'!Print_Area</vt:lpstr>
      <vt:lpstr>'A2 Exploitation'!Print_Area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2017-04-02T09:25:11Z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