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 codeName="ThisWorkbook"/>
  <mc:AlternateContent xmlns:mc="http://schemas.openxmlformats.org/markup-compatibility/2006">
    <mc:Choice Requires="x15">
      <x15ac:absPath xmlns:x15ac="http://schemas.microsoft.com/office/spreadsheetml/2010/11/ac" url="E:\hend kammoun\"/>
    </mc:Choice>
  </mc:AlternateContent>
  <bookViews>
    <workbookView xWindow="0" yWindow="0" windowWidth="20490" windowHeight="6930" tabRatio="956" xr2:uid="{00000000-000D-0000-FFFF-FFFF00000000}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44" i="29"/>
  <c r="B39" i="29"/>
  <c r="B38" i="29"/>
  <c r="B37" i="29"/>
  <c r="B36" i="29"/>
  <c r="B35" i="29"/>
  <c r="B29" i="29"/>
  <c r="B28" i="29"/>
  <c r="B27" i="29"/>
  <c r="B26" i="29"/>
  <c r="B2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134" i="18" l="1"/>
  <c r="D135" i="18" s="1"/>
  <c r="D388" i="26"/>
  <c r="D389" i="26" s="1"/>
  <c r="D54" i="26"/>
  <c r="D55" i="26" s="1"/>
  <c r="D117" i="21"/>
  <c r="D118" i="21" s="1"/>
  <c r="D491" i="26"/>
  <c r="D492" i="26" s="1"/>
  <c r="D62" i="25"/>
  <c r="D63" i="25" s="1"/>
  <c r="D242" i="18"/>
  <c r="D110" i="18"/>
  <c r="D111" i="18" s="1"/>
  <c r="D146" i="18"/>
  <c r="D147" i="18" s="1"/>
  <c r="D54" i="18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21" i="18" s="1"/>
  <c r="D322" i="18" s="1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4" i="25"/>
  <c r="D197" i="23"/>
  <c r="D198" i="23" s="1"/>
  <c r="B11" i="23" s="1"/>
  <c r="D194" i="23"/>
  <c r="D197" i="21"/>
  <c r="D198" i="21" s="1"/>
  <c r="B11" i="21" s="1"/>
  <c r="D194" i="21"/>
  <c r="D194" i="19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432" i="18"/>
  <c r="D433" i="18" s="1"/>
  <c r="D430" i="18"/>
  <c r="D501" i="18"/>
  <c r="D243" i="18"/>
  <c r="D164" i="18"/>
  <c r="D189" i="18"/>
  <c r="D190" i="18" s="1"/>
  <c r="D400" i="18"/>
  <c r="D402" i="18"/>
  <c r="D403" i="18" s="1"/>
  <c r="D38" i="18"/>
  <c r="D347" i="18"/>
  <c r="D449" i="18"/>
  <c r="D197" i="25" l="1"/>
  <c r="D198" i="25" s="1"/>
  <c r="B11" i="25" s="1"/>
  <c r="D245" i="26"/>
  <c r="D246" i="26" s="1"/>
  <c r="D319" i="18"/>
  <c r="D245" i="18"/>
  <c r="D246" i="18" s="1"/>
  <c r="B89" i="29" s="1"/>
  <c r="D149" i="18"/>
  <c r="D150" i="18" s="1"/>
  <c r="B71" i="29" s="1"/>
  <c r="D96" i="18"/>
  <c r="D97" i="18" s="1"/>
  <c r="D288" i="18"/>
  <c r="D289" i="18" s="1"/>
  <c r="B98" i="29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B116" i="29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B125" i="29"/>
  <c r="B53" i="29"/>
  <c r="B93" i="29"/>
  <c r="B75" i="29"/>
  <c r="B128" i="29"/>
  <c r="B101" i="29"/>
  <c r="B100" i="29"/>
  <c r="B55" i="29"/>
  <c r="B99" i="29"/>
  <c r="B126" i="29"/>
  <c r="B80" i="29"/>
  <c r="B107" i="29"/>
  <c r="B192" i="29"/>
  <c r="B191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18" l="1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5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7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Cherifa Bahri</author>
    <author>MH-Quali</author>
  </authors>
  <commentList>
    <comment ref="A59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 xr:uid="{00000000-0006-0000-0B00-000002000000}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<sst xmlns="http://schemas.openxmlformats.org/spreadsheetml/2006/main" count="4436" uniqueCount="497">
  <si>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</si>
  <si>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</si>
  <si>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</si>
  <si>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</si>
  <si>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</si>
  <si>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</si>
  <si>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</si>
  <si>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</si>
  <si>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</si>
  <si>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</si>
  <si>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</si>
  <si>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</si>
  <si>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</si>
  <si>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</si>
  <si>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</si>
  <si>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</si>
  <si>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</si>
  <si>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</si>
  <si>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</si>
  <si>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</si>
  <si>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</si>
  <si>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</si>
  <si>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</si>
  <si>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</si>
  <si>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</si>
  <si>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</si>
  <si>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</si>
  <si>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</si>
  <si>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</si>
  <si>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</si>
  <si>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</si>
  <si>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</si>
  <si>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</si>
  <si>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</si>
  <si>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</si>
  <si>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</si>
  <si>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</si>
  <si>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</si>
  <si>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</si>
  <si>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</si>
  <si>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</si>
  <si>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</si>
  <si>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</si>
  <si>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</si>
  <si>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</si>
  <si>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</si>
  <si>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</si>
  <si>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</si>
  <si>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</si>
  <si>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</si>
  <si>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</si>
  <si>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</si>
  <si>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</si>
  <si>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</si>
  <si>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</si>
  <si>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</si>
  <si>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</si>
  <si>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</si>
  <si>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</si>
  <si>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</si>
  <si>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</si>
  <si>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</si>
  <si>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</si>
  <si>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</si>
  <si>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</si>
  <si>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</si>
  <si>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</si>
  <si>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</si>
  <si>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</si>
  <si>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</si>
  <si>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</si>
  <si>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</si>
  <si>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</si>
  <si>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</si>
  <si>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</si>
  <si>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</si>
  <si>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</si>
  <si>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</si>
  <si>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</si>
  <si>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</si>
  <si>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</si>
  <si>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</si>
  <si>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</si>
  <si>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</si>
  <si>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</si>
  <si>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</si>
  <si>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</si>
  <si>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</si>
  <si>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</si>
  <si>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</si>
  <si>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</si>
  <si>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</si>
  <si>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</si>
  <si>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</si>
  <si>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</si>
  <si>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</si>
  <si>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</si>
  <si>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</si>
  <si>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</si>
  <si>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</si>
  <si>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</si>
  <si>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</si>
  <si>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</si>
  <si>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</si>
  <si>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</si>
  <si>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</si>
  <si>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</si>
  <si>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</si>
  <si>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</si>
  <si>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</si>
  <si>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</si>
  <si>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</si>
  <si>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</si>
  <si>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</si>
  <si>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</si>
  <si>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</si>
  <si>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</si>
  <si>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</si>
  <si>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</si>
  <si>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</si>
  <si>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</si>
  <si>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</si>
  <si>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</si>
  <si>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</si>
  <si>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</si>
  <si>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</si>
  <si>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</si>
  <si>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</si>
  <si>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</si>
  <si>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</si>
  <si>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</si>
  <si>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</si>
  <si>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</si>
  <si>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</si>
  <si>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</si>
  <si>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</si>
  <si>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</si>
  <si>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</si>
  <si>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</si>
  <si>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</si>
  <si>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</si>
  <si>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</si>
  <si>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</si>
  <si>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</si>
  <si>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</si>
  <si>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</si>
  <si>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</si>
  <si>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</si>
  <si>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</si>
  <si>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</si>
  <si>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</si>
  <si>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</si>
  <si>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</si>
  <si>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</si>
  <si>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</si>
  <si>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</si>
  <si>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</si>
  <si>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</si>
  <si>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</si>
  <si>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</si>
  <si>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</si>
  <si>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</si>
  <si>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</si>
  <si>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</si>
  <si>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</si>
  <si>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</si>
  <si>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</si>
  <si>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</si>
  <si>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</si>
  <si>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</si>
  <si>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</si>
  <si>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</si>
  <si>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</si>
  <si>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</si>
  <si>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</si>
  <si>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</si>
  <si>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</si>
  <si>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</si>
  <si>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</si>
  <si>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</si>
  <si>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</si>
  <si>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</si>
  <si>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</si>
  <si>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</si>
  <si>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</si>
  <si>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</si>
  <si>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</si>
  <si>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</si>
  <si>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</si>
  <si>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</si>
  <si>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</si>
  <si>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</si>
  <si>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</si>
  <si>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</si>
  <si>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</si>
  <si>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</si>
  <si>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</si>
  <si>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</si>
  <si>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</si>
  <si>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</si>
  <si>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</si>
  <si>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</si>
  <si>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</si>
  <si>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</si>
  <si>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</si>
  <si>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</si>
  <si>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</si>
  <si>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</si>
  <si>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</si>
  <si>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</si>
  <si>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</si>
  <si>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</si>
  <si>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</si>
  <si>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</si>
  <si>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</si>
  <si>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</si>
  <si>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</si>
  <si>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</si>
  <si>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</si>
  <si>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</si>
  <si>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</si>
  <si>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</si>
  <si>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</si>
  <si>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</si>
  <si>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</si>
  <si>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</si>
  <si>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</si>
  <si>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</si>
  <si>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</si>
  <si>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</si>
  <si>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</si>
  <si>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</si>
  <si>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</si>
  <si>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</si>
  <si>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</si>
  <si>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</si>
  <si>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</si>
  <si>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</si>
  <si>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</si>
  <si>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</si>
  <si>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</si>
  <si>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</si>
  <si>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</si>
  <si>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</si>
  <si>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</si>
  <si>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</si>
  <si>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</si>
  <si>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</si>
  <si>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</si>
  <si>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</si>
  <si>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</si>
  <si>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</si>
  <si>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</si>
  <si>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</si>
  <si>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</si>
  <si>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</si>
  <si>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</si>
  <si>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</si>
  <si>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</si>
  <si>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</si>
  <si>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</si>
  <si>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</si>
  <si>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</si>
  <si>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</si>
  <si>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</si>
  <si>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</si>
  <si>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</si>
  <si>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</si>
  <si>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</si>
  <si>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</si>
  <si>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</si>
  <si>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</si>
  <si>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</si>
  <si>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</si>
  <si>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</si>
  <si>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</si>
  <si>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</si>
  <si>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</si>
  <si>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</si>
  <si>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</si>
  <si>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</si>
  <si>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</si>
  <si>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</si>
  <si>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</si>
  <si>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</si>
  <si>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</si>
  <si>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</si>
  <si>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</si>
  <si>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</si>
  <si>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</si>
  <si>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</si>
  <si>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</si>
  <si>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</si>
  <si>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</si>
  <si>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</si>
  <si>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</si>
  <si>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</si>
  <si>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</si>
  <si>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</si>
  <si>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</si>
  <si>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</si>
  <si>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</si>
  <si>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</si>
  <si>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</si>
  <si>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</si>
  <si>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</si>
  <si>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</si>
  <si>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</si>
  <si>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</si>
  <si>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</si>
  <si>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</si>
  <si>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</si>
  <si>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</si>
  <si>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</si>
  <si>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</si>
  <si>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</si>
  <si>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</si>
  <si>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</si>
  <si>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</si>
  <si>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</si>
  <si>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</si>
  <si>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</si>
  <si>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</si>
  <si>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</si>
  <si>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</si>
  <si>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</si>
  <si>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</si>
  <si>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</si>
  <si>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</si>
  <si>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</si>
  <si>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</si>
  <si>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</si>
  <si>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</si>
  <si>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</si>
  <si>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</si>
  <si>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</si>
  <si>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</si>
  <si>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</si>
  <si>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</si>
  <si>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</si>
  <si>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</si>
  <si>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</si>
  <si>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</si>
  <si>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</si>
  <si>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</si>
  <si>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</si>
  <si>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</si>
  <si>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</si>
  <si>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</si>
  <si>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</si>
  <si>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</si>
  <si>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</si>
  <si>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</si>
  <si>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</si>
  <si>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</si>
  <si>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</si>
  <si>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</si>
  <si>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</si>
  <si>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</si>
  <si>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</si>
  <si>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</si>
  <si>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</si>
  <si>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</si>
  <si>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</si>
  <si>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</si>
  <si>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</si>
  <si>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</si>
  <si>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</si>
  <si>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</si>
  <si>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</si>
  <si>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</si>
  <si>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</si>
  <si>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</si>
  <si>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</si>
  <si>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</si>
  <si>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</si>
  <si>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</si>
  <si>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</si>
  <si>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</si>
  <si>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</si>
  <si>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</si>
  <si>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</si>
  <si>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</si>
  <si>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</si>
  <si>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</si>
  <si>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</si>
  <si>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</si>
  <si>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</si>
  <si>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</si>
  <si>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</si>
  <si>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</si>
  <si>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</si>
  <si>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</si>
  <si>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</si>
  <si>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</si>
  <si>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</si>
  <si>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</si>
  <si>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</si>
  <si>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</si>
  <si>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</si>
  <si>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</si>
  <si>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</si>
  <si>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</si>
  <si>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</si>
  <si>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</si>
  <si>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</si>
  <si>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</si>
  <si>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</si>
  <si>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</si>
  <si>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</si>
  <si>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</si>
  <si>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</si>
  <si>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Directeur du magasin et chefs de rayons</t>
  </si>
  <si>
    <t>En commun avec le rayon traiteur</t>
  </si>
  <si>
    <t>température CF affichée 7,1°C</t>
  </si>
  <si>
    <t>température  affichée 6°C
température mesurée 7,1°C</t>
  </si>
  <si>
    <t>température affichée -18°C
température mesurée -16,8°C</t>
  </si>
  <si>
    <t>Produits retirés suite à l'élévation de la température au linéaire</t>
  </si>
  <si>
    <t>En commun avec le terminal de cuisson</t>
  </si>
  <si>
    <t>températures conformes au niveau du meuble surgelés</t>
  </si>
  <si>
    <t>température affichée  +4,3°C
température mesurée +6,3°C</t>
  </si>
  <si>
    <t>Hammam Sousse</t>
  </si>
  <si>
    <t>Présence de balles de cartons pressés et des caisses vides</t>
  </si>
  <si>
    <t>Palettes bien rangées</t>
  </si>
  <si>
    <t>Présence de poussière en dessous de la table au laboratoire. Renforcer les opérations de nettoyage.</t>
  </si>
  <si>
    <t>Sac de viennoiseries salées surgelées non protégées en chambre froide négative</t>
  </si>
  <si>
    <t>Renforcer les opérations de nettoyage de la table froide rservée au stockage des matières premières pour sandwich</t>
  </si>
  <si>
    <t xml:space="preserve">Plus de rigueur et cohérence lors du remplissage du cadencier (heure de début de cuisson coïncide avec l’heure de début d’exposition).
</t>
  </si>
  <si>
    <t>Renforcer lesopérations de nettoyage des tables placées au stand de découpe.</t>
  </si>
  <si>
    <t>Prévoir l'identification des différentes zones de découpe des viandes (rouges et blanches) et abats.</t>
  </si>
  <si>
    <t>Enregister les éléments relatifs à la traçabilité des boyaux (numéro du lot, …)</t>
  </si>
  <si>
    <t>assure l'identification par la date d'entame la bouteille d'huile utilisée pour le trempage des boyaux</t>
  </si>
  <si>
    <t>escalope de poulet, cuisse de poulet et osso bocco non balisés</t>
  </si>
  <si>
    <t>Stagnation des eaux issues de la fonte de la glace pilée.
Drainer les eaux issues de la fonte de la glace pilée</t>
  </si>
  <si>
    <t>Ananas trop mures présentées à la vente</t>
  </si>
  <si>
    <t>Certaines caisses sont sales.</t>
  </si>
  <si>
    <t>Renforcer les opérations de nettoyage du linéaire confiture.</t>
  </si>
  <si>
    <t>Identifier la zone casse</t>
  </si>
  <si>
    <t>Revoir l'aspect des olives présentées à la vente</t>
  </si>
  <si>
    <t>Renforcer les opérations de nettoyage au dessus des casiers "dames"</t>
  </si>
  <si>
    <t>Nettoyer les bacs collecteur du DEIV du rayon traiteur</t>
  </si>
  <si>
    <t>CM Hammam Sousse</t>
  </si>
  <si>
    <t>humidité relative : 45%</t>
  </si>
  <si>
    <t>température affichée 1°C
température mesurée +2°C</t>
  </si>
  <si>
    <t>température du produit conforme (+3°C)</t>
  </si>
  <si>
    <t>température chambre froide positive: +1,1°C
température chambre froide négative: -18,,7°C</t>
  </si>
  <si>
    <t>Conforme</t>
  </si>
  <si>
    <t>Présence d'une table froide placée au laboratoire du rayon terminal de cuisson</t>
  </si>
  <si>
    <t>les deux hottes sont dépouvus de leurs filtres</t>
  </si>
  <si>
    <t>température affichée  +3°C
température mesurée +4,1°C</t>
  </si>
  <si>
    <t xml:space="preserve">"température affichée  +1,6°C
température mesurée +3,2°C"
</t>
  </si>
  <si>
    <t xml:space="preserve">"température affichée  +1,1; +2,3; 4,5°C
température mesurée +2,3; 3,6; 5,7°C"
</t>
  </si>
  <si>
    <t>Eviter toute communication avec le stand fromage charcuterie (contamination aéroportée entre les deux rayons est accrue)</t>
  </si>
  <si>
    <t>Remettre en place la porte séparant les deux secteurs</t>
  </si>
  <si>
    <t>température affiche : -22,5°C</t>
  </si>
  <si>
    <t>température à cœur des produits: -20,5°C</t>
  </si>
  <si>
    <t>lave mains du rayon fromage charcuterie est encombre par la centrale de nettoyage. 
Lave mains poissonnerie sans distributeur à savon liquide</t>
  </si>
  <si>
    <t>Absence de frigo en salle de pause</t>
  </si>
  <si>
    <t>Dr Hend KAMOUN</t>
  </si>
  <si>
    <t>Directeur du magasin et chefs rayons</t>
  </si>
  <si>
    <t>les certificats de salubrité des poissons ne sont pas disponibles à la réception</t>
  </si>
  <si>
    <t>Les étiquettes de tartes et tartelettes aux fruits ne comportent pas la mention « décongelé à ne pas recongeler »</t>
  </si>
  <si>
    <t>assurer le marquage du niveau d'eau dans le bac et prévoir un gobelet pour le dosage de l'eau de javel</t>
  </si>
  <si>
    <t>Dépôt de givre au niveau de l’évaporateur des deux chambres froides négatives et du meuble surgelé PLS</t>
  </si>
  <si>
    <t>respecter le FIFO et verifier les DLC des produits à chaque prélèvement</t>
  </si>
  <si>
    <t>dans la chambre froide présence de caisse de poulet rôti dont la DLC est 28/11/17 et qui a été acceptée le 23/11/17</t>
  </si>
  <si>
    <t>présence de caisse de poulet rôti dont la DLC est 28/11/18</t>
  </si>
  <si>
    <t>verifier les DLC des produits à chaque prélèvement</t>
  </si>
  <si>
    <t>manque d'enregistrement des heures de fin d'exposition</t>
  </si>
  <si>
    <t>manque d'enregistrement des températures de stockage des ingrédients sandwichs</t>
  </si>
  <si>
    <t>Température a cœur de la salade mechouia est 5,7°C</t>
  </si>
  <si>
    <t>Température Vérifiée du meuble est 5,5°C</t>
  </si>
  <si>
    <t>Fromage charcuterie:  pédale cassée de la poubelle</t>
  </si>
  <si>
    <t>Présence d’eau stagnante au sol provenant de la fonte de la glace pilée du stand poissons</t>
  </si>
  <si>
    <t>le filet bovin sous vide  de SOMOVIR est livré réfrigéré alors qu’il porte un étiquetage non conforme : filet bovin congelé avec une durée de vie de 8 mois DF : 19/11/17 DLC/ 17/07/18</t>
  </si>
  <si>
    <t>Enregister les éléments relatifs à la traçabilité des boyaux et épices (numéro du lot, …) une formation sur place a été faite</t>
  </si>
  <si>
    <t>Les DLC de carrefour dépassent les DLC fournisseur ex: Poulet PAC DLC fournisseur 26/11&lt;DLC carrefour 27/11, et croquette dinde DLC fournisseur 29/11&lt;DLC Carrefour 30/11</t>
  </si>
  <si>
    <t xml:space="preserve">"température affichée  +4,6°C
température mesurée +4,2C"
</t>
  </si>
  <si>
    <t>température a cœur de l'escalope de dinde 4,6°C</t>
  </si>
  <si>
    <t>absence de poste lave main</t>
  </si>
  <si>
    <t>l’emplacement de la centrale de nettoyage encombre le poste lave main en charcuterie fromage, Boucherie : absence de poste lave main en boucherie</t>
  </si>
  <si>
    <t>absence de distributeur papier en boucherie</t>
  </si>
  <si>
    <t>absence de distributeur savon liquide en boucherie</t>
  </si>
  <si>
    <t>manque de produit de nettoyage desinfection</t>
  </si>
  <si>
    <t>Eviter la décoration des poissons par les légumes</t>
  </si>
  <si>
    <t>encombrement de la chambre froide par la grande quantité de glace fabriquée au cours de la nuit.</t>
  </si>
  <si>
    <t xml:space="preserve">étiquetage des tomates séchées de sole mio non conforme : l’étiquette avec DLC 14/01/2030 et ne comporte pas la température de conservation </t>
  </si>
  <si>
    <t>présence de 4 boites de MAD FRITZ périmé dont la DLC est 21/11/17</t>
  </si>
  <si>
    <t>Renforcer le controle de DLC</t>
  </si>
  <si>
    <t>Manque le rapport d'audit et le plan d'action pour le rayon PGC</t>
  </si>
  <si>
    <t>DF et DLC illisibles sur l'étiquetage de saumon fumé la couronne d'or (contacter le fournisseur)</t>
  </si>
  <si>
    <t>En cours d'installation</t>
  </si>
  <si>
    <t>en cours</t>
  </si>
  <si>
    <t>les certificats de salubrité des viandes et volailles ne sont pas conservés en boucherie</t>
  </si>
  <si>
    <t>le personnel de la poissonnerie n'ont pas beneficié de formation</t>
  </si>
  <si>
    <t>les résultats des analyses de prelevements effectués le 26/10/17  n'ont pas été reçus par le magasin</t>
  </si>
  <si>
    <t>prévoir un frigo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</si>
</sst>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name val="Calibri Light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wrapText="1"/>
    </xf>
    <xf numFmtId="0" fontId="0" fillId="0" borderId="1" xfId="0" applyBorder="1" applyAlignment="1" applyProtection="1">
      <alignment horizontal="center" wrapText="1"/>
    </xf>
    <xf numFmtId="0" fontId="0" fillId="0" borderId="1" xfId="0" applyBorder="1" applyAlignment="1" applyProtection="1">
      <alignment horizontal="center" wrapText="1"/>
      <protection locked="0"/>
    </xf>
    <xf numFmtId="0" fontId="54" fillId="0" borderId="1" xfId="0" applyFont="1" applyBorder="1" applyAlignment="1" applyProtection="1">
      <alignment horizontal="left" wrapText="1"/>
      <protection locked="0"/>
    </xf>
    <xf numFmtId="0" fontId="54" fillId="0" borderId="4" xfId="0" applyFont="1" applyBorder="1" applyAlignment="1" applyProtection="1">
      <alignment horizontal="left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237440"/>
        <c:axId val="182251520"/>
      </c:barChart>
      <c:catAx>
        <c:axId val="18223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251520"/>
        <c:crosses val="autoZero"/>
        <c:auto val="1"/>
        <c:lblAlgn val="ctr"/>
        <c:lblOffset val="100"/>
        <c:noMultiLvlLbl val="0"/>
      </c:catAx>
      <c:valAx>
        <c:axId val="18225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23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335168"/>
        <c:axId val="183336960"/>
      </c:barChart>
      <c:catAx>
        <c:axId val="18333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336960"/>
        <c:crosses val="autoZero"/>
        <c:auto val="1"/>
        <c:lblAlgn val="ctr"/>
        <c:lblOffset val="100"/>
        <c:noMultiLvlLbl val="0"/>
      </c:catAx>
      <c:valAx>
        <c:axId val="18333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33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359360"/>
        <c:axId val="183360896"/>
      </c:barChart>
      <c:catAx>
        <c:axId val="18335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360896"/>
        <c:crosses val="autoZero"/>
        <c:auto val="1"/>
        <c:lblAlgn val="ctr"/>
        <c:lblOffset val="100"/>
        <c:noMultiLvlLbl val="0"/>
      </c:catAx>
      <c:valAx>
        <c:axId val="18336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35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420416"/>
        <c:axId val="183421952"/>
      </c:barChart>
      <c:catAx>
        <c:axId val="18342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421952"/>
        <c:crosses val="autoZero"/>
        <c:auto val="1"/>
        <c:lblAlgn val="ctr"/>
        <c:lblOffset val="100"/>
        <c:noMultiLvlLbl val="0"/>
      </c:catAx>
      <c:valAx>
        <c:axId val="18342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42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465088"/>
        <c:axId val="183466624"/>
      </c:barChart>
      <c:catAx>
        <c:axId val="18346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466624"/>
        <c:crosses val="autoZero"/>
        <c:auto val="1"/>
        <c:lblAlgn val="ctr"/>
        <c:lblOffset val="100"/>
        <c:noMultiLvlLbl val="0"/>
      </c:catAx>
      <c:valAx>
        <c:axId val="18346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46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0.86363636363636365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853824"/>
        <c:axId val="183855360"/>
      </c:barChart>
      <c:catAx>
        <c:axId val="18385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855360"/>
        <c:crosses val="autoZero"/>
        <c:auto val="1"/>
        <c:lblAlgn val="ctr"/>
        <c:lblOffset val="100"/>
        <c:noMultiLvlLbl val="0"/>
      </c:catAx>
      <c:valAx>
        <c:axId val="183855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85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890304"/>
        <c:axId val="183891840"/>
      </c:barChart>
      <c:catAx>
        <c:axId val="18389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891840"/>
        <c:crosses val="autoZero"/>
        <c:auto val="1"/>
        <c:lblAlgn val="ctr"/>
        <c:lblOffset val="100"/>
        <c:noMultiLvlLbl val="0"/>
      </c:catAx>
      <c:valAx>
        <c:axId val="18389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89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0.89130434782608692</c:v>
                </c:pt>
                <c:pt idx="1">
                  <c:v>0.94782608695652171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545856"/>
        <c:axId val="183547392"/>
      </c:barChart>
      <c:catAx>
        <c:axId val="18354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547392"/>
        <c:crosses val="autoZero"/>
        <c:auto val="1"/>
        <c:lblAlgn val="ctr"/>
        <c:lblOffset val="100"/>
        <c:noMultiLvlLbl val="0"/>
      </c:catAx>
      <c:valAx>
        <c:axId val="18354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54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0.97101449275362317</c:v>
                </c:pt>
                <c:pt idx="1">
                  <c:v>0.94346289752650181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598464"/>
        <c:axId val="183604352"/>
      </c:barChart>
      <c:catAx>
        <c:axId val="18359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604352"/>
        <c:crosses val="autoZero"/>
        <c:auto val="1"/>
        <c:lblAlgn val="ctr"/>
        <c:lblOffset val="100"/>
        <c:noMultiLvlLbl val="0"/>
      </c:catAx>
      <c:valAx>
        <c:axId val="18360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59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0.93115942028985499</c:v>
                </c:pt>
                <c:pt idx="1">
                  <c:v>0.9456444922415117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3700480"/>
        <c:axId val="183714560"/>
        <c:extLst/>
      </c:barChart>
      <c:catAx>
        <c:axId val="1837004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714560"/>
        <c:crosses val="autoZero"/>
        <c:auto val="1"/>
        <c:lblAlgn val="ctr"/>
        <c:lblOffset val="100"/>
        <c:noMultiLvlLbl val="0"/>
      </c:catAx>
      <c:valAx>
        <c:axId val="1837145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70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0.81458333333333333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3748096"/>
        <c:axId val="183749632"/>
        <c:extLst/>
      </c:barChart>
      <c:catAx>
        <c:axId val="18374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749632"/>
        <c:crosses val="autoZero"/>
        <c:auto val="1"/>
        <c:lblAlgn val="ctr"/>
        <c:lblOffset val="100"/>
        <c:noMultiLvlLbl val="0"/>
      </c:catAx>
      <c:valAx>
        <c:axId val="18374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74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0.97142857142857142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818688"/>
        <c:axId val="182820224"/>
      </c:barChart>
      <c:catAx>
        <c:axId val="1828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820224"/>
        <c:crosses val="autoZero"/>
        <c:auto val="1"/>
        <c:lblAlgn val="ctr"/>
        <c:lblOffset val="100"/>
        <c:noMultiLvlLbl val="0"/>
      </c:catAx>
      <c:valAx>
        <c:axId val="18282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81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0.81944444444444442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125504"/>
        <c:axId val="183127040"/>
      </c:barChart>
      <c:catAx>
        <c:axId val="1831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127040"/>
        <c:crosses val="autoZero"/>
        <c:auto val="1"/>
        <c:lblAlgn val="ctr"/>
        <c:lblOffset val="100"/>
        <c:noMultiLvlLbl val="0"/>
      </c:catAx>
      <c:valAx>
        <c:axId val="18312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12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0.98076923076923073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166080"/>
        <c:axId val="183167616"/>
      </c:barChart>
      <c:catAx>
        <c:axId val="18316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167616"/>
        <c:crosses val="autoZero"/>
        <c:auto val="1"/>
        <c:lblAlgn val="ctr"/>
        <c:lblOffset val="100"/>
        <c:noMultiLvlLbl val="0"/>
      </c:catAx>
      <c:valAx>
        <c:axId val="18316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16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0.95945945945945943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958336"/>
        <c:axId val="182968320"/>
      </c:barChart>
      <c:catAx>
        <c:axId val="18295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968320"/>
        <c:crosses val="autoZero"/>
        <c:auto val="1"/>
        <c:lblAlgn val="ctr"/>
        <c:lblOffset val="100"/>
        <c:noMultiLvlLbl val="0"/>
      </c:catAx>
      <c:valAx>
        <c:axId val="18296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95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022336"/>
        <c:axId val="183023872"/>
      </c:barChart>
      <c:catAx>
        <c:axId val="18302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023872"/>
        <c:crosses val="autoZero"/>
        <c:auto val="1"/>
        <c:lblAlgn val="ctr"/>
        <c:lblOffset val="100"/>
        <c:noMultiLvlLbl val="0"/>
      </c:catAx>
      <c:valAx>
        <c:axId val="183023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02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0.97368421052631582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070720"/>
        <c:axId val="183072256"/>
      </c:barChart>
      <c:catAx>
        <c:axId val="18307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072256"/>
        <c:crosses val="autoZero"/>
        <c:auto val="1"/>
        <c:lblAlgn val="ctr"/>
        <c:lblOffset val="100"/>
        <c:noMultiLvlLbl val="0"/>
      </c:catAx>
      <c:valAx>
        <c:axId val="183072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07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098752"/>
        <c:axId val="183239808"/>
      </c:barChart>
      <c:catAx>
        <c:axId val="18309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239808"/>
        <c:crosses val="autoZero"/>
        <c:auto val="1"/>
        <c:lblAlgn val="ctr"/>
        <c:lblOffset val="100"/>
        <c:noMultiLvlLbl val="0"/>
      </c:catAx>
      <c:valAx>
        <c:axId val="18323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09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282304"/>
        <c:axId val="183288192"/>
      </c:barChart>
      <c:catAx>
        <c:axId val="18328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288192"/>
        <c:crosses val="autoZero"/>
        <c:auto val="1"/>
        <c:lblAlgn val="ctr"/>
        <c:lblOffset val="100"/>
        <c:noMultiLvlLbl val="0"/>
      </c:catAx>
      <c:valAx>
        <c:axId val="18328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28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zoomScaleNormal="100" zoomScaleSheetLayoutView="100" workbookViewId="0">
      <selection activeCell="B1" sqref="B1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93" t="s">
        <v>379</v>
      </c>
      <c r="B18" s="293"/>
      <c r="C18" s="293"/>
      <c r="D18" s="294" t="s">
        <v>421</v>
      </c>
      <c r="E18" s="294"/>
      <c r="F18" s="294"/>
      <c r="G18" s="294"/>
      <c r="H18" s="294"/>
      <c r="I18" s="294"/>
      <c r="J18" s="294"/>
      <c r="K18" s="294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95" t="s">
        <v>380</v>
      </c>
      <c r="B21" s="295"/>
      <c r="C21" s="295"/>
      <c r="D21" s="295"/>
      <c r="E21" s="295"/>
      <c r="F21" s="295"/>
      <c r="G21" s="295"/>
      <c r="H21" s="295"/>
      <c r="I21" s="295"/>
      <c r="J21" s="295"/>
      <c r="K21" s="295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9" t="s">
        <v>382</v>
      </c>
      <c r="C23" s="289"/>
      <c r="D23" s="197"/>
      <c r="E23" s="197"/>
      <c r="F23" s="197"/>
      <c r="G23" s="197"/>
      <c r="H23" s="197"/>
      <c r="I23" s="197"/>
      <c r="J23" s="196" t="str">
        <f>D18</f>
        <v>Hammam Sousse</v>
      </c>
    </row>
    <row r="24" spans="1:11" ht="33" customHeight="1" x14ac:dyDescent="0.25">
      <c r="A24" s="205" t="s">
        <v>383</v>
      </c>
      <c r="B24" s="288">
        <f>AVERAGE('A1 Exploitation'!D505,'A1 Technique'!D198)</f>
        <v>0.93115942028985499</v>
      </c>
      <c r="C24" s="288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8">
        <f>AVERAGE('A2 Exploitation'!D505,'A2 Technique'!D198)</f>
        <v>0.9456444922415117</v>
      </c>
      <c r="C25" s="288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8">
        <f>AVERAGE('A3 Exploitation'!D505,'A3 Technique'!D198)</f>
        <v>0</v>
      </c>
      <c r="C26" s="288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8">
        <f>AVERAGE('A4 Exploitation'!D505,'A4 Technique'!D198)</f>
        <v>0</v>
      </c>
      <c r="C27" s="288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8">
        <f>AVERAGE('A5 Exploitation'!D505,'A5 Technique'!D198)</f>
        <v>0</v>
      </c>
      <c r="C28" s="288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8">
        <f>AVERAGE('A6 Exploitation'!D505,'A6 Technique'!D198)</f>
        <v>0</v>
      </c>
      <c r="C29" s="288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9" t="s">
        <v>389</v>
      </c>
      <c r="C33" s="289"/>
      <c r="D33" s="197"/>
      <c r="E33" s="197"/>
      <c r="F33" s="197"/>
      <c r="G33" s="197"/>
      <c r="H33" s="197"/>
      <c r="I33" s="197"/>
      <c r="J33" s="196" t="str">
        <f>D18</f>
        <v>Hammam Sousse</v>
      </c>
    </row>
    <row r="34" spans="1:10" ht="33" customHeight="1" x14ac:dyDescent="0.25">
      <c r="A34" s="205" t="s">
        <v>383</v>
      </c>
      <c r="B34" s="288">
        <f>'A1 Exploitation'!D505</f>
        <v>0.97101449275362317</v>
      </c>
      <c r="C34" s="288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8">
        <f>'A2 Exploitation'!D505</f>
        <v>0.94346289752650181</v>
      </c>
      <c r="C35" s="288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8">
        <f>'A3 Exploitation'!D505</f>
        <v>0</v>
      </c>
      <c r="C36" s="288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8">
        <f>'A4 Exploitation'!D505</f>
        <v>0</v>
      </c>
      <c r="C37" s="288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8">
        <f>'A5 Exploitation'!D505</f>
        <v>0</v>
      </c>
      <c r="C38" s="288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8">
        <f>'A6 Exploitation'!D505</f>
        <v>0</v>
      </c>
      <c r="C39" s="288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92" t="s">
        <v>390</v>
      </c>
      <c r="C42" s="292"/>
      <c r="D42" s="197"/>
      <c r="E42" s="197"/>
      <c r="F42" s="197"/>
      <c r="G42" s="197"/>
      <c r="H42" s="197"/>
      <c r="I42" s="197"/>
      <c r="J42" s="196" t="str">
        <f>D18</f>
        <v>Hammam Sousse</v>
      </c>
    </row>
    <row r="43" spans="1:10" ht="33" customHeight="1" x14ac:dyDescent="0.25">
      <c r="A43" s="205" t="s">
        <v>383</v>
      </c>
      <c r="B43" s="288" t="e">
        <f>AVERAGE('A1 Exploitation'!D503, 'A1 Technique'!D196)</f>
        <v>#DIV/0!</v>
      </c>
      <c r="C43" s="288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8">
        <f>AVERAGE('A2 Exploitation'!D503, 'A2 Technique'!D196)</f>
        <v>0.81458333333333333</v>
      </c>
      <c r="C44" s="288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8">
        <f>AVERAGE('A3 Exploitation'!D503, 'A3 Technique'!D196)</f>
        <v>0</v>
      </c>
      <c r="C45" s="288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8">
        <f>AVERAGE('A4 Exploitation'!D503, 'A4 Technique'!D196)</f>
        <v>0</v>
      </c>
      <c r="C46" s="288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8">
        <f>AVERAGE('A5 Exploitation'!D503, 'A5 Technique'!D196)</f>
        <v>0</v>
      </c>
      <c r="C47" s="288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8">
        <f>AVERAGE('A6 Exploitation'!D503, 'A6 Technique'!D196)</f>
        <v>0</v>
      </c>
      <c r="C48" s="288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9" t="s">
        <v>391</v>
      </c>
      <c r="C51" s="289"/>
      <c r="D51" s="197"/>
      <c r="E51" s="197"/>
      <c r="F51" s="197"/>
      <c r="G51" s="197"/>
      <c r="H51" s="197"/>
      <c r="I51" s="197"/>
      <c r="J51" s="196" t="str">
        <f>D18</f>
        <v>Hammam Sousse</v>
      </c>
    </row>
    <row r="52" spans="1:10" ht="33" customHeight="1" x14ac:dyDescent="0.25">
      <c r="A52" s="205" t="s">
        <v>383</v>
      </c>
      <c r="B52" s="291">
        <f>'A1 Exploitation'!D41</f>
        <v>1</v>
      </c>
      <c r="C52" s="291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1">
        <f>'A2 Exploitation'!D41</f>
        <v>0.96153846153846156</v>
      </c>
      <c r="C53" s="291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1">
        <f>'A3 Exploitation'!D41</f>
        <v>0</v>
      </c>
      <c r="C54" s="291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1">
        <f>'A4 Exploitation'!D41</f>
        <v>0</v>
      </c>
      <c r="C55" s="291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1">
        <f>'A5 Exploitation'!D41</f>
        <v>0</v>
      </c>
      <c r="C56" s="291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1">
        <f>'A6 Exploitation'!D41</f>
        <v>0</v>
      </c>
      <c r="C57" s="291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9" t="s">
        <v>392</v>
      </c>
      <c r="C60" s="289"/>
      <c r="D60" s="197"/>
      <c r="E60" s="197"/>
      <c r="F60" s="197"/>
      <c r="G60" s="197"/>
      <c r="H60" s="197"/>
      <c r="I60" s="197"/>
      <c r="J60" s="196" t="str">
        <f>D18</f>
        <v>Hammam Sousse</v>
      </c>
    </row>
    <row r="61" spans="1:10" ht="33" customHeight="1" x14ac:dyDescent="0.25">
      <c r="A61" s="205" t="s">
        <v>383</v>
      </c>
      <c r="B61" s="288">
        <f>'A1 Exploitation'!D97</f>
        <v>0.98484848484848486</v>
      </c>
      <c r="C61" s="288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8">
        <f>'A2 Exploitation'!D97</f>
        <v>0.97142857142857142</v>
      </c>
      <c r="C62" s="288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8">
        <f>'A3 Exploitation'!D97</f>
        <v>0</v>
      </c>
      <c r="C63" s="288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8">
        <f>'A4 Exploitation'!D97</f>
        <v>0</v>
      </c>
      <c r="C64" s="288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8">
        <f>'A5 Exploitation'!D97</f>
        <v>0</v>
      </c>
      <c r="C65" s="288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8">
        <f>'A6 Exploitation'!D97</f>
        <v>0</v>
      </c>
      <c r="C66" s="288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9" t="s">
        <v>393</v>
      </c>
      <c r="C69" s="289"/>
      <c r="D69" s="197"/>
      <c r="E69" s="197"/>
      <c r="F69" s="197"/>
      <c r="G69" s="197"/>
      <c r="H69" s="197"/>
      <c r="I69" s="197"/>
      <c r="J69" s="196" t="str">
        <f>D18</f>
        <v>Hammam Sousse</v>
      </c>
    </row>
    <row r="70" spans="1:10" ht="33" customHeight="1" x14ac:dyDescent="0.25">
      <c r="A70" s="205" t="s">
        <v>383</v>
      </c>
      <c r="B70" s="288">
        <f>'A1 Exploitation'!D150</f>
        <v>0.94117647058823528</v>
      </c>
      <c r="C70" s="288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8">
        <f>'A2 Exploitation'!D150</f>
        <v>0.81944444444444442</v>
      </c>
      <c r="C71" s="288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8">
        <f>'A3 Exploitation'!D150</f>
        <v>0</v>
      </c>
      <c r="C72" s="288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8">
        <f>'A4 Exploitation'!D150</f>
        <v>0</v>
      </c>
      <c r="C73" s="288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8">
        <f>'A5 Exploitation'!D150</f>
        <v>0</v>
      </c>
      <c r="C74" s="288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8">
        <f>'A6 Exploitation'!D150</f>
        <v>0</v>
      </c>
      <c r="C75" s="288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9" t="s">
        <v>394</v>
      </c>
      <c r="C78" s="289"/>
      <c r="D78" s="197"/>
      <c r="E78" s="197"/>
      <c r="F78" s="197"/>
      <c r="G78" s="197"/>
      <c r="H78" s="197"/>
      <c r="I78" s="197"/>
      <c r="J78" s="196" t="str">
        <f>D18</f>
        <v>Hammam Sousse</v>
      </c>
    </row>
    <row r="79" spans="1:10" ht="33" customHeight="1" x14ac:dyDescent="0.25">
      <c r="A79" s="205" t="s">
        <v>383</v>
      </c>
      <c r="B79" s="288">
        <f>'A1 Exploitation'!D190</f>
        <v>0.98076923076923073</v>
      </c>
      <c r="C79" s="288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8">
        <f>'A2 Exploitation'!D190</f>
        <v>1</v>
      </c>
      <c r="C80" s="288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8">
        <f>'A3 Exploitation'!D190</f>
        <v>0</v>
      </c>
      <c r="C81" s="288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8">
        <f>'A4 Exploitation'!D190</f>
        <v>0</v>
      </c>
      <c r="C82" s="288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8">
        <f>'A5 Exploitation'!D190</f>
        <v>0</v>
      </c>
      <c r="C83" s="288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8">
        <f>'A6 Exploitation'!D190</f>
        <v>0</v>
      </c>
      <c r="C84" s="288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9" t="s">
        <v>395</v>
      </c>
      <c r="C87" s="289"/>
      <c r="D87" s="197"/>
      <c r="E87" s="197"/>
      <c r="F87" s="197"/>
      <c r="G87" s="197"/>
      <c r="H87" s="197"/>
      <c r="I87" s="197"/>
      <c r="J87" s="196" t="str">
        <f>D18</f>
        <v>Hammam Sousse</v>
      </c>
    </row>
    <row r="88" spans="1:10" ht="33" customHeight="1" x14ac:dyDescent="0.25">
      <c r="A88" s="205" t="s">
        <v>383</v>
      </c>
      <c r="B88" s="288">
        <f>'A1 Exploitation'!D246</f>
        <v>0.94736842105263153</v>
      </c>
      <c r="C88" s="288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8">
        <f>'A2 Exploitation'!D246</f>
        <v>0.95945945945945943</v>
      </c>
      <c r="C89" s="288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8">
        <f>'A3 Exploitation'!D246</f>
        <v>0</v>
      </c>
      <c r="C90" s="288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8">
        <f>'A4 Exploitation'!D246</f>
        <v>0</v>
      </c>
      <c r="C91" s="288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8">
        <f>'A5 Exploitation'!D246</f>
        <v>0</v>
      </c>
      <c r="C92" s="288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8">
        <f>'A6 Exploitation'!D246</f>
        <v>0</v>
      </c>
      <c r="C93" s="288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9" t="s">
        <v>396</v>
      </c>
      <c r="C96" s="289"/>
      <c r="D96" s="197"/>
      <c r="E96" s="197"/>
      <c r="F96" s="197"/>
      <c r="G96" s="197"/>
      <c r="H96" s="197"/>
      <c r="I96" s="197"/>
      <c r="J96" s="196" t="str">
        <f>D18</f>
        <v>Hammam Sousse</v>
      </c>
    </row>
    <row r="97" spans="1:10" ht="33" customHeight="1" x14ac:dyDescent="0.25">
      <c r="A97" s="205" t="s">
        <v>383</v>
      </c>
      <c r="B97" s="288">
        <f>'A1 Exploitation'!D289</f>
        <v>0.98275862068965514</v>
      </c>
      <c r="C97" s="288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8">
        <f>'A2 Exploitation'!D289</f>
        <v>0.96551724137931039</v>
      </c>
      <c r="C98" s="288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8">
        <f>'A3 Exploitation'!D289</f>
        <v>0</v>
      </c>
      <c r="C99" s="288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8">
        <f>'A4 Exploitation'!D289</f>
        <v>0</v>
      </c>
      <c r="C100" s="288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8">
        <f>'A5 Exploitation'!D289</f>
        <v>0</v>
      </c>
      <c r="C101" s="288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8">
        <f>'A6 Exploitation'!D289</f>
        <v>0</v>
      </c>
      <c r="C102" s="288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9" t="s">
        <v>397</v>
      </c>
      <c r="C105" s="289"/>
      <c r="D105" s="197"/>
      <c r="E105" s="197"/>
      <c r="F105" s="197"/>
      <c r="G105" s="197"/>
      <c r="H105" s="197"/>
      <c r="I105" s="197"/>
      <c r="J105" s="196" t="str">
        <f>D18</f>
        <v>Hammam Sousse</v>
      </c>
    </row>
    <row r="106" spans="1:10" ht="33" customHeight="1" x14ac:dyDescent="0.25">
      <c r="A106" s="205" t="s">
        <v>383</v>
      </c>
      <c r="B106" s="288">
        <f>'A1 Exploitation'!D322</f>
        <v>0.94736842105263153</v>
      </c>
      <c r="C106" s="288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8">
        <f>'A2 Exploitation'!D322</f>
        <v>0.97368421052631582</v>
      </c>
      <c r="C107" s="288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8">
        <f>'A3 Exploitation'!D322</f>
        <v>0</v>
      </c>
      <c r="C108" s="288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8">
        <f>'A4 Exploitation'!D322</f>
        <v>0</v>
      </c>
      <c r="C109" s="288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8">
        <f>'A5 Exploitation'!D322</f>
        <v>0</v>
      </c>
      <c r="C110" s="288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8">
        <f>'A6 Exploitation'!D322</f>
        <v>0</v>
      </c>
      <c r="C111" s="288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9" t="s">
        <v>398</v>
      </c>
      <c r="C114" s="289"/>
      <c r="D114" s="197"/>
      <c r="E114" s="197"/>
      <c r="F114" s="197"/>
      <c r="G114" s="197"/>
      <c r="H114" s="197"/>
      <c r="I114" s="197"/>
      <c r="J114" s="196" t="str">
        <f>D18</f>
        <v>Hammam Sousse</v>
      </c>
    </row>
    <row r="115" spans="1:10" ht="33" customHeight="1" x14ac:dyDescent="0.25">
      <c r="A115" s="205" t="s">
        <v>383</v>
      </c>
      <c r="B115" s="288">
        <f>'A1 Exploitation'!D350</f>
        <v>0.9642857142857143</v>
      </c>
      <c r="C115" s="288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8">
        <f>'A2 Exploitation'!D350</f>
        <v>0.7</v>
      </c>
      <c r="C116" s="288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8">
        <f>'A3 Exploitation'!D350</f>
        <v>0</v>
      </c>
      <c r="C117" s="288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8">
        <f>'A4 Exploitation'!D350</f>
        <v>0</v>
      </c>
      <c r="C118" s="288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8">
        <f>'A5 Exploitation'!D350</f>
        <v>0</v>
      </c>
      <c r="C119" s="288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8">
        <f>'A6 Exploitation'!D350</f>
        <v>0</v>
      </c>
      <c r="C120" s="288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9" t="s">
        <v>399</v>
      </c>
      <c r="C123" s="289"/>
      <c r="D123" s="197"/>
      <c r="E123" s="197"/>
      <c r="F123" s="197"/>
      <c r="G123" s="197"/>
      <c r="H123" s="197"/>
      <c r="I123" s="197"/>
      <c r="J123" s="196" t="str">
        <f>D18</f>
        <v>Hammam Sousse</v>
      </c>
    </row>
    <row r="124" spans="1:10" ht="33" customHeight="1" x14ac:dyDescent="0.25">
      <c r="A124" s="205" t="s">
        <v>383</v>
      </c>
      <c r="B124" s="288">
        <f>'A1 Exploitation'!D403</f>
        <v>1</v>
      </c>
      <c r="C124" s="288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8">
        <f>'A2 Exploitation'!D403</f>
        <v>1</v>
      </c>
      <c r="C125" s="288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8">
        <f>'A3 Exploitation'!D403</f>
        <v>0</v>
      </c>
      <c r="C126" s="288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8">
        <f>'A4 Exploitation'!D403</f>
        <v>0</v>
      </c>
      <c r="C127" s="288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8">
        <f>'A5 Exploitation'!D403</f>
        <v>0</v>
      </c>
      <c r="C128" s="288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8">
        <f>'A6 Exploitation'!D403</f>
        <v>0</v>
      </c>
      <c r="C129" s="288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9" t="s">
        <v>400</v>
      </c>
      <c r="C132" s="289"/>
      <c r="D132" s="197"/>
      <c r="E132" s="197"/>
      <c r="F132" s="197"/>
      <c r="G132" s="197"/>
      <c r="H132" s="197"/>
      <c r="I132" s="197"/>
      <c r="J132" s="196" t="str">
        <f>D18</f>
        <v>Hammam Sousse</v>
      </c>
    </row>
    <row r="133" spans="1:10" ht="33" customHeight="1" x14ac:dyDescent="0.25">
      <c r="A133" s="205" t="s">
        <v>383</v>
      </c>
      <c r="B133" s="288">
        <f>'A1 Exploitation'!D433</f>
        <v>0.96875</v>
      </c>
      <c r="C133" s="288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8">
        <f>'A2 Exploitation'!D433</f>
        <v>1</v>
      </c>
      <c r="C134" s="288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8">
        <f>'A3 Exploitation'!D433</f>
        <v>0</v>
      </c>
      <c r="C135" s="288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8">
        <f>'A4 Exploitation'!D433</f>
        <v>0</v>
      </c>
      <c r="C136" s="288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8">
        <f>'A5 Exploitation'!D433</f>
        <v>0</v>
      </c>
      <c r="C137" s="288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8">
        <f>'A6 Exploitation'!D433</f>
        <v>0</v>
      </c>
      <c r="C138" s="288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9" t="s">
        <v>401</v>
      </c>
      <c r="C141" s="289"/>
      <c r="D141" s="197"/>
      <c r="E141" s="197"/>
      <c r="F141" s="197"/>
      <c r="G141" s="197"/>
      <c r="H141" s="197"/>
      <c r="I141" s="197"/>
      <c r="J141" s="196" t="str">
        <f>D18</f>
        <v>Hammam Sousse</v>
      </c>
    </row>
    <row r="142" spans="1:10" ht="33" customHeight="1" x14ac:dyDescent="0.25">
      <c r="A142" s="205" t="s">
        <v>383</v>
      </c>
      <c r="B142" s="288">
        <f>'A1 Exploitation'!D452</f>
        <v>0.83333333333333337</v>
      </c>
      <c r="C142" s="288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8">
        <f>'A2 Exploitation'!D452</f>
        <v>1</v>
      </c>
      <c r="C143" s="288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8">
        <f>'A3 Exploitation'!D452</f>
        <v>0</v>
      </c>
      <c r="C144" s="288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8">
        <f>'A4 Exploitation'!D452</f>
        <v>0</v>
      </c>
      <c r="C145" s="288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8">
        <f>'A5 Exploitation'!D452</f>
        <v>0</v>
      </c>
      <c r="C146" s="288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8">
        <f>'A6 Exploitation'!D452</f>
        <v>0</v>
      </c>
      <c r="C147" s="288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9" t="s">
        <v>402</v>
      </c>
      <c r="C150" s="289"/>
      <c r="D150" s="197"/>
      <c r="E150" s="197"/>
      <c r="F150" s="197"/>
      <c r="G150" s="197"/>
      <c r="H150" s="197"/>
      <c r="I150" s="197"/>
      <c r="J150" s="196" t="str">
        <f>D18</f>
        <v>Hammam Sousse</v>
      </c>
    </row>
    <row r="151" spans="1:10" ht="33" customHeight="1" x14ac:dyDescent="0.25">
      <c r="A151" s="205" t="s">
        <v>383</v>
      </c>
      <c r="B151" s="288">
        <f>'A1 Exploitation'!D462</f>
        <v>0.875</v>
      </c>
      <c r="C151" s="288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8">
        <f>'A2 Exploitation'!D462</f>
        <v>1</v>
      </c>
      <c r="C152" s="288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8">
        <f>'A3 Exploitation'!D462</f>
        <v>0</v>
      </c>
      <c r="C153" s="288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8">
        <f>'A4 Exploitation'!D462</f>
        <v>0</v>
      </c>
      <c r="C154" s="288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8">
        <f>'A5 Exploitation'!D462</f>
        <v>0</v>
      </c>
      <c r="C155" s="288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8">
        <f>'A6 Exploitation'!D462</f>
        <v>0</v>
      </c>
      <c r="C156" s="288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9" t="s">
        <v>403</v>
      </c>
      <c r="C159" s="289"/>
      <c r="D159" s="197"/>
      <c r="E159" s="197"/>
      <c r="F159" s="197"/>
      <c r="G159" s="197"/>
      <c r="H159" s="197"/>
      <c r="I159" s="197"/>
      <c r="J159" s="196" t="str">
        <f>D18</f>
        <v>Hammam Sousse</v>
      </c>
    </row>
    <row r="160" spans="1:10" ht="33" customHeight="1" x14ac:dyDescent="0.25">
      <c r="A160" s="205" t="s">
        <v>383</v>
      </c>
      <c r="B160" s="288">
        <f>'A1 Exploitation'!D471</f>
        <v>1</v>
      </c>
      <c r="C160" s="288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8">
        <f>'A2 Exploitation'!D471</f>
        <v>1</v>
      </c>
      <c r="C161" s="288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8">
        <f>'A3 Exploitation'!D471</f>
        <v>0</v>
      </c>
      <c r="C162" s="288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8">
        <f>'A4 Exploitation'!D471</f>
        <v>0</v>
      </c>
      <c r="C163" s="288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8">
        <f>'A5 Exploitation'!D471</f>
        <v>0</v>
      </c>
      <c r="C164" s="288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8">
        <f>'A6 Exploitation'!D471</f>
        <v>0</v>
      </c>
      <c r="C165" s="288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0"/>
      <c r="C166" s="290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0"/>
      <c r="C167" s="290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9" t="s">
        <v>404</v>
      </c>
      <c r="C168" s="289"/>
      <c r="D168" s="197"/>
      <c r="E168" s="197"/>
      <c r="F168" s="197"/>
      <c r="G168" s="197"/>
      <c r="H168" s="197"/>
      <c r="I168" s="197"/>
      <c r="J168" s="196" t="str">
        <f>D18</f>
        <v>Hammam Sousse</v>
      </c>
    </row>
    <row r="169" spans="1:10" ht="33" customHeight="1" x14ac:dyDescent="0.25">
      <c r="A169" s="205" t="s">
        <v>383</v>
      </c>
      <c r="B169" s="288">
        <f>'A1 Exploitation'!D492</f>
        <v>1</v>
      </c>
      <c r="C169" s="288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8">
        <f>'A2 Exploitation'!D492</f>
        <v>0.86363636363636365</v>
      </c>
      <c r="C170" s="288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8">
        <f>'A3 Exploitation'!D492</f>
        <v>0</v>
      </c>
      <c r="C171" s="288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8">
        <f>'A4 Exploitation'!D492</f>
        <v>0</v>
      </c>
      <c r="C172" s="288"/>
    </row>
    <row r="173" spans="1:10" ht="33" customHeight="1" x14ac:dyDescent="0.25">
      <c r="A173" s="204" t="s">
        <v>387</v>
      </c>
      <c r="B173" s="288">
        <f>'A5 Exploitation'!D492</f>
        <v>0</v>
      </c>
      <c r="C173" s="288"/>
    </row>
    <row r="174" spans="1:10" ht="33" customHeight="1" x14ac:dyDescent="0.25">
      <c r="A174" s="204" t="s">
        <v>388</v>
      </c>
      <c r="B174" s="288">
        <f>'A6 Exploitation'!D492</f>
        <v>0</v>
      </c>
      <c r="C174" s="288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9" t="s">
        <v>405</v>
      </c>
      <c r="C177" s="289"/>
      <c r="J177" s="196" t="str">
        <f>D18</f>
        <v>Hammam Sousse</v>
      </c>
    </row>
    <row r="178" spans="1:10" ht="33" customHeight="1" x14ac:dyDescent="0.25">
      <c r="A178" s="205" t="s">
        <v>383</v>
      </c>
      <c r="B178" s="288">
        <f>'A1 Exploitation'!D501</f>
        <v>1</v>
      </c>
      <c r="C178" s="288"/>
    </row>
    <row r="179" spans="1:10" ht="33" customHeight="1" x14ac:dyDescent="0.25">
      <c r="A179" s="204" t="s">
        <v>384</v>
      </c>
      <c r="B179" s="288">
        <f>'A2 Exploitation'!D501</f>
        <v>1</v>
      </c>
      <c r="C179" s="288"/>
    </row>
    <row r="180" spans="1:10" ht="33" customHeight="1" x14ac:dyDescent="0.25">
      <c r="A180" s="205" t="s">
        <v>385</v>
      </c>
      <c r="B180" s="288">
        <f>'A3 Exploitation'!D501</f>
        <v>0</v>
      </c>
      <c r="C180" s="288"/>
    </row>
    <row r="181" spans="1:10" ht="33" customHeight="1" x14ac:dyDescent="0.25">
      <c r="A181" s="205" t="s">
        <v>386</v>
      </c>
      <c r="B181" s="288">
        <f>'A4 Exploitation'!D501</f>
        <v>0</v>
      </c>
      <c r="C181" s="288"/>
    </row>
    <row r="182" spans="1:10" ht="33" customHeight="1" x14ac:dyDescent="0.25">
      <c r="A182" s="204" t="s">
        <v>387</v>
      </c>
      <c r="B182" s="288">
        <f>'A5 Exploitation'!D501</f>
        <v>0</v>
      </c>
      <c r="C182" s="288"/>
    </row>
    <row r="183" spans="1:10" ht="33" customHeight="1" x14ac:dyDescent="0.25">
      <c r="A183" s="204" t="s">
        <v>388</v>
      </c>
      <c r="B183" s="288">
        <f>'A6 Exploitation'!D501</f>
        <v>0</v>
      </c>
      <c r="C183" s="288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9" t="s">
        <v>406</v>
      </c>
      <c r="C186" s="289"/>
      <c r="J186" s="196" t="str">
        <f>D18</f>
        <v>Hammam Sousse</v>
      </c>
    </row>
    <row r="187" spans="1:10" ht="33" customHeight="1" x14ac:dyDescent="0.25">
      <c r="A187" s="205" t="s">
        <v>383</v>
      </c>
      <c r="B187" s="288">
        <f>'A1 Technique'!D198</f>
        <v>0.89130434782608692</v>
      </c>
      <c r="C187" s="288"/>
    </row>
    <row r="188" spans="1:10" ht="33" customHeight="1" x14ac:dyDescent="0.25">
      <c r="A188" s="204" t="s">
        <v>384</v>
      </c>
      <c r="B188" s="288">
        <f>'A2 Technique'!D198</f>
        <v>0.94782608695652171</v>
      </c>
      <c r="C188" s="288"/>
    </row>
    <row r="189" spans="1:10" ht="33" customHeight="1" x14ac:dyDescent="0.25">
      <c r="A189" s="205" t="s">
        <v>385</v>
      </c>
      <c r="B189" s="288">
        <f>'A3 Technique'!D198</f>
        <v>0</v>
      </c>
      <c r="C189" s="288"/>
    </row>
    <row r="190" spans="1:10" ht="33" customHeight="1" x14ac:dyDescent="0.25">
      <c r="A190" s="205" t="s">
        <v>386</v>
      </c>
      <c r="B190" s="288">
        <f>'A4 Technique'!D198</f>
        <v>0</v>
      </c>
      <c r="C190" s="288"/>
    </row>
    <row r="191" spans="1:10" ht="33" customHeight="1" x14ac:dyDescent="0.25">
      <c r="A191" s="204" t="s">
        <v>387</v>
      </c>
      <c r="B191" s="288">
        <f>'A5 Technique'!D198</f>
        <v>0</v>
      </c>
      <c r="C191" s="288"/>
    </row>
    <row r="192" spans="1:10" ht="33" customHeight="1" x14ac:dyDescent="0.25">
      <c r="A192" s="204" t="s">
        <v>388</v>
      </c>
      <c r="B192" s="288">
        <f>'A6 Technique'!D198</f>
        <v>0</v>
      </c>
      <c r="C192" s="288"/>
    </row>
  </sheetData>
  <sheetProtection algorithmName="SHA-512" hashValue="jjtacA/sgzjhb/hT9pZoN7hAbo1PMQ7WhkzffnCgT71Zhc7gqwtq5vcSovhpXMovBB43Ax2UmkucmGu0o2n0Rw==" saltValue="Csk5B4rvTJQuP3KSDgVhGQ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9"/>
      <c r="E1" s="309"/>
      <c r="F1" s="309"/>
      <c r="G1" s="309"/>
      <c r="H1" s="309"/>
      <c r="I1" s="30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0" t="s">
        <v>201</v>
      </c>
      <c r="B7" s="310"/>
      <c r="C7" s="310"/>
      <c r="D7" s="310"/>
      <c r="E7" s="310"/>
      <c r="F7" s="310"/>
      <c r="G7" s="211"/>
      <c r="H7" s="211"/>
      <c r="I7" s="211"/>
    </row>
    <row r="8" spans="1:9" ht="29.25" x14ac:dyDescent="0.45">
      <c r="A8" s="311" t="str">
        <f>'Page de garde'!D18</f>
        <v>Hammam Sousse</v>
      </c>
      <c r="B8" s="311"/>
      <c r="C8" s="311"/>
      <c r="D8" s="311"/>
      <c r="E8" s="311"/>
      <c r="F8" s="311"/>
      <c r="G8" s="214"/>
      <c r="H8" s="214"/>
      <c r="I8" s="211"/>
    </row>
    <row r="9" spans="1:9" ht="24" x14ac:dyDescent="0.45">
      <c r="A9" s="38" t="s">
        <v>44</v>
      </c>
      <c r="B9" s="312"/>
      <c r="C9" s="312"/>
      <c r="D9" s="312"/>
      <c r="E9" s="312"/>
      <c r="F9" s="312"/>
      <c r="G9" s="214"/>
      <c r="H9" s="214"/>
      <c r="I9" s="211"/>
    </row>
    <row r="10" spans="1:9" ht="24" x14ac:dyDescent="0.45">
      <c r="A10" s="39" t="s">
        <v>46</v>
      </c>
      <c r="B10" s="313"/>
      <c r="C10" s="313"/>
      <c r="D10" s="313"/>
      <c r="E10" s="313"/>
      <c r="F10" s="313"/>
      <c r="G10" s="214"/>
      <c r="H10" s="214"/>
      <c r="I10" s="211"/>
    </row>
    <row r="11" spans="1:9" ht="24" x14ac:dyDescent="0.45">
      <c r="A11" s="38" t="s">
        <v>45</v>
      </c>
      <c r="B11" s="308"/>
      <c r="C11" s="308"/>
      <c r="D11" s="308"/>
      <c r="E11" s="308"/>
      <c r="F11" s="308"/>
      <c r="G11" s="214"/>
      <c r="H11" s="214"/>
      <c r="I11" s="211"/>
    </row>
    <row r="12" spans="1:9" ht="24" x14ac:dyDescent="0.45">
      <c r="A12" s="38" t="s">
        <v>276</v>
      </c>
      <c r="B12" s="301">
        <f>D505</f>
        <v>0</v>
      </c>
      <c r="C12" s="301"/>
      <c r="D12" s="301"/>
      <c r="E12" s="301"/>
      <c r="F12" s="301"/>
      <c r="G12" s="214"/>
      <c r="H12" s="214"/>
      <c r="I12" s="211"/>
    </row>
    <row r="13" spans="1:9" ht="22.5" x14ac:dyDescent="0.45">
      <c r="A13" s="35"/>
      <c r="B13" s="36"/>
      <c r="C13" s="36"/>
      <c r="D13" s="302"/>
      <c r="E13" s="302"/>
      <c r="F13" s="302"/>
      <c r="G13" s="302"/>
      <c r="H13" s="302"/>
      <c r="I13" s="3"/>
    </row>
    <row r="14" spans="1:9" ht="16.5" customHeight="1" x14ac:dyDescent="0.3">
      <c r="A14" s="303" t="s">
        <v>32</v>
      </c>
      <c r="B14" s="304" t="s">
        <v>33</v>
      </c>
      <c r="C14" s="304"/>
      <c r="D14" s="304" t="s">
        <v>48</v>
      </c>
      <c r="E14" s="305" t="s">
        <v>358</v>
      </c>
      <c r="F14" s="304" t="s">
        <v>214</v>
      </c>
      <c r="G14" s="36"/>
      <c r="H14" s="36"/>
    </row>
    <row r="15" spans="1:9" ht="16.5" customHeight="1" x14ac:dyDescent="0.3">
      <c r="A15" s="303"/>
      <c r="B15" s="76" t="s">
        <v>36</v>
      </c>
      <c r="C15" s="76" t="s">
        <v>35</v>
      </c>
      <c r="D15" s="304"/>
      <c r="E15" s="305"/>
      <c r="F15" s="304"/>
      <c r="G15" s="36"/>
      <c r="H15" s="36"/>
    </row>
    <row r="16" spans="1:9" ht="18" x14ac:dyDescent="0.35">
      <c r="A16" s="296" t="s">
        <v>0</v>
      </c>
      <c r="B16" s="296"/>
      <c r="C16" s="296"/>
      <c r="D16" s="296"/>
      <c r="E16" s="296"/>
      <c r="F16" s="296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6" t="s">
        <v>1</v>
      </c>
      <c r="B18" s="307"/>
      <c r="C18" s="307"/>
      <c r="D18" s="307"/>
      <c r="E18" s="307"/>
      <c r="F18" s="307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7" t="s">
        <v>18</v>
      </c>
      <c r="B26" s="298"/>
      <c r="C26" s="298"/>
      <c r="D26" s="298"/>
      <c r="E26" s="298"/>
      <c r="F26" s="298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6" t="s">
        <v>137</v>
      </c>
      <c r="B43" s="296"/>
      <c r="C43" s="296"/>
      <c r="D43" s="296"/>
      <c r="E43" s="296"/>
      <c r="F43" s="296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9" t="s">
        <v>63</v>
      </c>
      <c r="B45" s="300"/>
      <c r="C45" s="300"/>
      <c r="D45" s="300"/>
      <c r="E45" s="300"/>
      <c r="F45" s="300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7" t="s">
        <v>65</v>
      </c>
      <c r="B57" s="298"/>
      <c r="C57" s="298"/>
      <c r="D57" s="298"/>
      <c r="E57" s="298"/>
      <c r="F57" s="298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7" t="s">
        <v>25</v>
      </c>
      <c r="B84" s="298"/>
      <c r="C84" s="298"/>
      <c r="D84" s="298"/>
      <c r="E84" s="298"/>
      <c r="F84" s="298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6" t="s">
        <v>129</v>
      </c>
      <c r="B99" s="296"/>
      <c r="C99" s="296"/>
      <c r="D99" s="296"/>
      <c r="E99" s="296"/>
      <c r="F99" s="296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9" t="s">
        <v>63</v>
      </c>
      <c r="B101" s="300"/>
      <c r="C101" s="300"/>
      <c r="D101" s="300"/>
      <c r="E101" s="300"/>
      <c r="F101" s="300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7" t="s">
        <v>133</v>
      </c>
      <c r="B113" s="298"/>
      <c r="C113" s="298"/>
      <c r="D113" s="298"/>
      <c r="E113" s="298"/>
      <c r="F113" s="298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7" t="s">
        <v>73</v>
      </c>
      <c r="B137" s="298"/>
      <c r="C137" s="298"/>
      <c r="D137" s="298"/>
      <c r="E137" s="298"/>
      <c r="F137" s="298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6" t="s">
        <v>130</v>
      </c>
      <c r="B152" s="296"/>
      <c r="C152" s="296"/>
      <c r="D152" s="296"/>
      <c r="E152" s="296"/>
      <c r="F152" s="296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9" t="s">
        <v>63</v>
      </c>
      <c r="B154" s="300"/>
      <c r="C154" s="300"/>
      <c r="D154" s="300"/>
      <c r="E154" s="300"/>
      <c r="F154" s="300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7" t="s">
        <v>134</v>
      </c>
      <c r="B166" s="298"/>
      <c r="C166" s="298"/>
      <c r="D166" s="298"/>
      <c r="E166" s="298"/>
      <c r="F166" s="298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6" t="s">
        <v>167</v>
      </c>
      <c r="B192" s="296"/>
      <c r="C192" s="296"/>
      <c r="D192" s="296"/>
      <c r="E192" s="296"/>
      <c r="F192" s="296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7" t="s">
        <v>158</v>
      </c>
      <c r="B194" s="298"/>
      <c r="C194" s="298"/>
      <c r="D194" s="298"/>
      <c r="E194" s="298"/>
      <c r="F194" s="298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7" t="s">
        <v>76</v>
      </c>
      <c r="B209" s="298"/>
      <c r="C209" s="298"/>
      <c r="D209" s="298"/>
      <c r="E209" s="298"/>
      <c r="F209" s="298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7" t="s">
        <v>191</v>
      </c>
      <c r="B232" s="298"/>
      <c r="C232" s="298"/>
      <c r="D232" s="298"/>
      <c r="E232" s="298"/>
      <c r="F232" s="298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6" t="s">
        <v>78</v>
      </c>
      <c r="B248" s="296"/>
      <c r="C248" s="296"/>
      <c r="D248" s="296"/>
      <c r="E248" s="296"/>
      <c r="F248" s="296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7" t="s">
        <v>79</v>
      </c>
      <c r="B250" s="298"/>
      <c r="C250" s="298"/>
      <c r="D250" s="298"/>
      <c r="E250" s="298"/>
      <c r="F250" s="298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7" t="s">
        <v>81</v>
      </c>
      <c r="B266" s="298"/>
      <c r="C266" s="298"/>
      <c r="D266" s="298"/>
      <c r="E266" s="298"/>
      <c r="F266" s="298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6" t="s">
        <v>4</v>
      </c>
      <c r="B291" s="296"/>
      <c r="C291" s="296"/>
      <c r="D291" s="296"/>
      <c r="E291" s="296"/>
      <c r="F291" s="296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7" t="s">
        <v>19</v>
      </c>
      <c r="B293" s="298"/>
      <c r="C293" s="298"/>
      <c r="D293" s="298"/>
      <c r="E293" s="298"/>
      <c r="F293" s="298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7" t="s">
        <v>122</v>
      </c>
      <c r="B305" s="298"/>
      <c r="C305" s="298"/>
      <c r="D305" s="298"/>
      <c r="E305" s="298"/>
      <c r="F305" s="298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6" t="s">
        <v>21</v>
      </c>
      <c r="B324" s="296"/>
      <c r="C324" s="296"/>
      <c r="D324" s="296"/>
      <c r="E324" s="296"/>
      <c r="F324" s="296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7" t="s">
        <v>12</v>
      </c>
      <c r="B326" s="298"/>
      <c r="C326" s="298"/>
      <c r="D326" s="298"/>
      <c r="E326" s="298"/>
      <c r="F326" s="298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7" t="s">
        <v>25</v>
      </c>
      <c r="B339" s="298"/>
      <c r="C339" s="298"/>
      <c r="D339" s="298"/>
      <c r="E339" s="298"/>
      <c r="F339" s="298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6" t="s">
        <v>8</v>
      </c>
      <c r="B352" s="296"/>
      <c r="C352" s="296"/>
      <c r="D352" s="296"/>
      <c r="E352" s="296"/>
      <c r="F352" s="296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9" t="s">
        <v>113</v>
      </c>
      <c r="B354" s="300"/>
      <c r="C354" s="300"/>
      <c r="D354" s="300"/>
      <c r="E354" s="300"/>
      <c r="F354" s="300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7" t="s">
        <v>25</v>
      </c>
      <c r="B366" s="298"/>
      <c r="C366" s="298"/>
      <c r="D366" s="298"/>
      <c r="E366" s="298"/>
      <c r="F366" s="298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7" t="s">
        <v>124</v>
      </c>
      <c r="B382" s="298"/>
      <c r="C382" s="298"/>
      <c r="D382" s="298"/>
      <c r="E382" s="298"/>
      <c r="F382" s="298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7" t="s">
        <v>29</v>
      </c>
      <c r="B391" s="298"/>
      <c r="C391" s="298"/>
      <c r="D391" s="298"/>
      <c r="E391" s="298"/>
      <c r="F391" s="298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6" t="s">
        <v>125</v>
      </c>
      <c r="B405" s="296"/>
      <c r="C405" s="296"/>
      <c r="D405" s="296"/>
      <c r="E405" s="296"/>
      <c r="F405" s="296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9" t="s">
        <v>19</v>
      </c>
      <c r="B407" s="300"/>
      <c r="C407" s="300"/>
      <c r="D407" s="300"/>
      <c r="E407" s="300"/>
      <c r="F407" s="300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9" t="s">
        <v>122</v>
      </c>
      <c r="B418" s="300"/>
      <c r="C418" s="300"/>
      <c r="D418" s="300"/>
      <c r="E418" s="300"/>
      <c r="F418" s="300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6" t="s">
        <v>374</v>
      </c>
      <c r="B435" s="296"/>
      <c r="C435" s="296"/>
      <c r="D435" s="296"/>
      <c r="E435" s="296"/>
      <c r="F435" s="296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7" t="s">
        <v>375</v>
      </c>
      <c r="B437" s="298"/>
      <c r="C437" s="298"/>
      <c r="D437" s="298"/>
      <c r="E437" s="298"/>
      <c r="F437" s="298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7" t="s">
        <v>31</v>
      </c>
      <c r="B444" s="298"/>
      <c r="C444" s="298"/>
      <c r="D444" s="298"/>
      <c r="E444" s="298"/>
      <c r="F444" s="298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6" t="s">
        <v>180</v>
      </c>
      <c r="B454" s="296"/>
      <c r="C454" s="296"/>
      <c r="D454" s="296"/>
      <c r="E454" s="296"/>
      <c r="F454" s="29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6" t="s">
        <v>87</v>
      </c>
      <c r="B464" s="296"/>
      <c r="C464" s="296"/>
      <c r="D464" s="296"/>
      <c r="E464" s="296"/>
      <c r="F464" s="29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6" t="s">
        <v>151</v>
      </c>
      <c r="B473" s="296"/>
      <c r="C473" s="296"/>
      <c r="D473" s="296"/>
      <c r="E473" s="296"/>
      <c r="F473" s="29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6" t="s">
        <v>152</v>
      </c>
      <c r="B494" s="296"/>
      <c r="C494" s="296"/>
      <c r="D494" s="296"/>
      <c r="E494" s="296"/>
      <c r="F494" s="296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9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9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9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6"/>
      <c r="E1" s="326"/>
      <c r="F1" s="326"/>
      <c r="G1" s="326"/>
      <c r="H1" s="326"/>
      <c r="I1" s="32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0" t="s">
        <v>52</v>
      </c>
      <c r="B6" s="310"/>
      <c r="C6" s="310"/>
      <c r="D6" s="310"/>
      <c r="E6" s="310"/>
      <c r="F6" s="310"/>
      <c r="G6" s="214"/>
      <c r="H6" s="214"/>
      <c r="I6" s="214"/>
    </row>
    <row r="7" spans="1:9" s="36" customFormat="1" ht="21.75" customHeight="1" x14ac:dyDescent="0.45">
      <c r="A7" s="311" t="str">
        <f>'A1 Exploitation'!A8:F8</f>
        <v>CM Hammam Sousse</v>
      </c>
      <c r="B7" s="311"/>
      <c r="C7" s="311"/>
      <c r="D7" s="311"/>
      <c r="E7" s="311"/>
      <c r="F7" s="311"/>
      <c r="G7" s="214"/>
      <c r="H7" s="214"/>
      <c r="I7" s="214"/>
    </row>
    <row r="8" spans="1:9" s="36" customFormat="1" ht="24" x14ac:dyDescent="0.45">
      <c r="A8" s="38" t="s">
        <v>44</v>
      </c>
      <c r="B8" s="327">
        <f>'A5 Exploitation'!B9:F9</f>
        <v>0</v>
      </c>
      <c r="C8" s="327"/>
      <c r="D8" s="327"/>
      <c r="E8" s="327"/>
      <c r="F8" s="327"/>
      <c r="G8" s="214"/>
      <c r="H8" s="214"/>
      <c r="I8" s="214"/>
    </row>
    <row r="9" spans="1:9" s="36" customFormat="1" ht="24" x14ac:dyDescent="0.45">
      <c r="A9" s="39" t="s">
        <v>46</v>
      </c>
      <c r="B9" s="328">
        <f>'A5 Exploitation'!B10:F10</f>
        <v>0</v>
      </c>
      <c r="C9" s="328"/>
      <c r="D9" s="328"/>
      <c r="E9" s="328"/>
      <c r="F9" s="328"/>
      <c r="G9" s="214"/>
      <c r="H9" s="214"/>
      <c r="I9" s="214"/>
    </row>
    <row r="10" spans="1:9" s="36" customFormat="1" ht="24" x14ac:dyDescent="0.45">
      <c r="A10" s="38" t="s">
        <v>45</v>
      </c>
      <c r="B10" s="325">
        <f>'A5 Exploitation'!B11:F11</f>
        <v>0</v>
      </c>
      <c r="C10" s="325"/>
      <c r="D10" s="325"/>
      <c r="E10" s="325"/>
      <c r="F10" s="325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02"/>
      <c r="E12" s="302"/>
      <c r="F12" s="302"/>
      <c r="G12" s="302"/>
      <c r="H12" s="302"/>
      <c r="I12" s="40"/>
    </row>
    <row r="13" spans="1:9" s="36" customFormat="1" ht="11.25" customHeight="1" x14ac:dyDescent="0.3">
      <c r="A13" s="303" t="s">
        <v>32</v>
      </c>
      <c r="B13" s="304" t="s">
        <v>33</v>
      </c>
      <c r="C13" s="304"/>
      <c r="D13" s="304" t="s">
        <v>48</v>
      </c>
      <c r="E13" s="304" t="s">
        <v>213</v>
      </c>
      <c r="F13" s="304" t="s">
        <v>214</v>
      </c>
    </row>
    <row r="14" spans="1:9" s="36" customFormat="1" ht="12.75" customHeight="1" x14ac:dyDescent="0.3">
      <c r="A14" s="303"/>
      <c r="B14" s="69" t="s">
        <v>36</v>
      </c>
      <c r="C14" s="69" t="s">
        <v>35</v>
      </c>
      <c r="D14" s="304"/>
      <c r="E14" s="304"/>
      <c r="F14" s="304"/>
    </row>
    <row r="15" spans="1:9" x14ac:dyDescent="0.3">
      <c r="A15" s="41"/>
      <c r="B15" s="41"/>
      <c r="C15" s="41"/>
      <c r="D15" s="41"/>
    </row>
    <row r="16" spans="1:9" ht="19.5" x14ac:dyDescent="0.4">
      <c r="A16" s="330" t="s">
        <v>0</v>
      </c>
      <c r="B16" s="331"/>
      <c r="C16" s="331"/>
      <c r="D16" s="331"/>
      <c r="E16" s="331"/>
      <c r="F16" s="331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2" t="s">
        <v>38</v>
      </c>
      <c r="B22" s="319"/>
      <c r="C22" s="320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4" t="s">
        <v>4</v>
      </c>
      <c r="B25" s="315"/>
      <c r="C25" s="315"/>
      <c r="D25" s="315"/>
      <c r="E25" s="315"/>
      <c r="F25" s="315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6" x14ac:dyDescent="0.3">
      <c r="A33" s="316" t="s">
        <v>342</v>
      </c>
      <c r="B33" s="317"/>
      <c r="C33" s="31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4" t="s">
        <v>246</v>
      </c>
      <c r="B35" s="315"/>
      <c r="C35" s="315"/>
      <c r="D35" s="315"/>
      <c r="E35" s="315"/>
      <c r="F35" s="315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3" t="s">
        <v>21</v>
      </c>
      <c r="B44" s="324"/>
      <c r="C44" s="324"/>
      <c r="D44" s="324"/>
      <c r="E44" s="324"/>
      <c r="F44" s="324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4" t="s">
        <v>8</v>
      </c>
      <c r="B54" s="315"/>
      <c r="C54" s="315"/>
      <c r="D54" s="315"/>
      <c r="E54" s="315"/>
      <c r="F54" s="315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4" t="s">
        <v>143</v>
      </c>
      <c r="B65" s="315"/>
      <c r="C65" s="315"/>
      <c r="D65" s="315"/>
      <c r="E65" s="315"/>
      <c r="F65" s="315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4" t="s">
        <v>237</v>
      </c>
      <c r="B86" s="315"/>
      <c r="C86" s="315"/>
      <c r="D86" s="315"/>
      <c r="E86" s="315"/>
      <c r="F86" s="315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4" t="s">
        <v>238</v>
      </c>
      <c r="B105" s="315"/>
      <c r="C105" s="315"/>
      <c r="D105" s="315"/>
      <c r="E105" s="315"/>
      <c r="F105" s="315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0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4" t="s">
        <v>208</v>
      </c>
      <c r="B120" s="315"/>
      <c r="C120" s="315"/>
      <c r="D120" s="315"/>
      <c r="E120" s="315"/>
      <c r="F120" s="315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4" t="s">
        <v>78</v>
      </c>
      <c r="B135" s="315"/>
      <c r="C135" s="315"/>
      <c r="D135" s="315"/>
      <c r="E135" s="315"/>
      <c r="F135" s="315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4" t="s">
        <v>243</v>
      </c>
      <c r="B151" s="315"/>
      <c r="C151" s="315"/>
      <c r="D151" s="315"/>
      <c r="E151" s="315"/>
      <c r="F151" s="315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19"/>
      <c r="C160" s="320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4" t="s">
        <v>85</v>
      </c>
      <c r="B163" s="315"/>
      <c r="C163" s="315"/>
      <c r="D163" s="315"/>
      <c r="E163" s="315"/>
      <c r="F163" s="315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0</v>
      </c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4" t="s">
        <v>242</v>
      </c>
      <c r="B188" s="315"/>
      <c r="C188" s="315"/>
      <c r="D188" s="315"/>
      <c r="E188" s="315"/>
      <c r="F188" s="315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A00-000000000000}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9"/>
      <c r="E1" s="309"/>
      <c r="F1" s="309"/>
      <c r="G1" s="309"/>
      <c r="H1" s="309"/>
      <c r="I1" s="30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0" t="s">
        <v>201</v>
      </c>
      <c r="B7" s="310"/>
      <c r="C7" s="310"/>
      <c r="D7" s="310"/>
      <c r="E7" s="310"/>
      <c r="F7" s="310"/>
      <c r="G7" s="211"/>
      <c r="H7" s="211"/>
      <c r="I7" s="211"/>
    </row>
    <row r="8" spans="1:9" ht="29.25" x14ac:dyDescent="0.45">
      <c r="A8" s="311" t="str">
        <f>'Page de garde'!D18</f>
        <v>Hammam Sousse</v>
      </c>
      <c r="B8" s="311"/>
      <c r="C8" s="311"/>
      <c r="D8" s="311"/>
      <c r="E8" s="311"/>
      <c r="F8" s="311"/>
      <c r="G8" s="214"/>
      <c r="H8" s="214"/>
      <c r="I8" s="211"/>
    </row>
    <row r="9" spans="1:9" ht="24" x14ac:dyDescent="0.45">
      <c r="A9" s="38" t="s">
        <v>44</v>
      </c>
      <c r="B9" s="312"/>
      <c r="C9" s="312"/>
      <c r="D9" s="312"/>
      <c r="E9" s="312"/>
      <c r="F9" s="312"/>
      <c r="G9" s="214"/>
      <c r="H9" s="214"/>
      <c r="I9" s="211"/>
    </row>
    <row r="10" spans="1:9" ht="24" x14ac:dyDescent="0.45">
      <c r="A10" s="39" t="s">
        <v>46</v>
      </c>
      <c r="B10" s="313"/>
      <c r="C10" s="313"/>
      <c r="D10" s="313"/>
      <c r="E10" s="313"/>
      <c r="F10" s="313"/>
      <c r="G10" s="214"/>
      <c r="H10" s="214"/>
      <c r="I10" s="211"/>
    </row>
    <row r="11" spans="1:9" ht="24" x14ac:dyDescent="0.45">
      <c r="A11" s="38" t="s">
        <v>45</v>
      </c>
      <c r="B11" s="308"/>
      <c r="C11" s="308"/>
      <c r="D11" s="308"/>
      <c r="E11" s="308"/>
      <c r="F11" s="308"/>
      <c r="G11" s="214"/>
      <c r="H11" s="214"/>
      <c r="I11" s="211"/>
    </row>
    <row r="12" spans="1:9" ht="24" x14ac:dyDescent="0.45">
      <c r="A12" s="38" t="s">
        <v>276</v>
      </c>
      <c r="B12" s="301">
        <f>D505</f>
        <v>0</v>
      </c>
      <c r="C12" s="301"/>
      <c r="D12" s="301"/>
      <c r="E12" s="301"/>
      <c r="F12" s="301"/>
      <c r="G12" s="214"/>
      <c r="H12" s="214"/>
      <c r="I12" s="211"/>
    </row>
    <row r="13" spans="1:9" ht="22.5" x14ac:dyDescent="0.45">
      <c r="A13" s="35"/>
      <c r="B13" s="36"/>
      <c r="C13" s="36"/>
      <c r="D13" s="302"/>
      <c r="E13" s="302"/>
      <c r="F13" s="302"/>
      <c r="G13" s="302"/>
      <c r="H13" s="302"/>
      <c r="I13" s="3"/>
    </row>
    <row r="14" spans="1:9" ht="16.5" customHeight="1" x14ac:dyDescent="0.3">
      <c r="A14" s="303" t="s">
        <v>32</v>
      </c>
      <c r="B14" s="304" t="s">
        <v>33</v>
      </c>
      <c r="C14" s="304"/>
      <c r="D14" s="304" t="s">
        <v>48</v>
      </c>
      <c r="E14" s="305" t="s">
        <v>358</v>
      </c>
      <c r="F14" s="304" t="s">
        <v>214</v>
      </c>
      <c r="G14" s="36"/>
      <c r="H14" s="36"/>
    </row>
    <row r="15" spans="1:9" ht="16.5" customHeight="1" x14ac:dyDescent="0.3">
      <c r="A15" s="303"/>
      <c r="B15" s="76" t="s">
        <v>36</v>
      </c>
      <c r="C15" s="76" t="s">
        <v>35</v>
      </c>
      <c r="D15" s="304"/>
      <c r="E15" s="305"/>
      <c r="F15" s="304"/>
      <c r="G15" s="36"/>
      <c r="H15" s="36"/>
    </row>
    <row r="16" spans="1:9" ht="18" x14ac:dyDescent="0.35">
      <c r="A16" s="296" t="s">
        <v>0</v>
      </c>
      <c r="B16" s="296"/>
      <c r="C16" s="296"/>
      <c r="D16" s="296"/>
      <c r="E16" s="296"/>
      <c r="F16" s="296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6" t="s">
        <v>1</v>
      </c>
      <c r="B18" s="307"/>
      <c r="C18" s="307"/>
      <c r="D18" s="307"/>
      <c r="E18" s="307"/>
      <c r="F18" s="307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7" t="s">
        <v>18</v>
      </c>
      <c r="B26" s="298"/>
      <c r="C26" s="298"/>
      <c r="D26" s="298"/>
      <c r="E26" s="298"/>
      <c r="F26" s="298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6" t="s">
        <v>137</v>
      </c>
      <c r="B43" s="296"/>
      <c r="C43" s="296"/>
      <c r="D43" s="296"/>
      <c r="E43" s="296"/>
      <c r="F43" s="296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9" t="s">
        <v>63</v>
      </c>
      <c r="B45" s="300"/>
      <c r="C45" s="300"/>
      <c r="D45" s="300"/>
      <c r="E45" s="300"/>
      <c r="F45" s="300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7" t="s">
        <v>65</v>
      </c>
      <c r="B57" s="298"/>
      <c r="C57" s="298"/>
      <c r="D57" s="298"/>
      <c r="E57" s="298"/>
      <c r="F57" s="298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7" t="s">
        <v>25</v>
      </c>
      <c r="B84" s="298"/>
      <c r="C84" s="298"/>
      <c r="D84" s="298"/>
      <c r="E84" s="298"/>
      <c r="F84" s="298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6" t="s">
        <v>129</v>
      </c>
      <c r="B99" s="296"/>
      <c r="C99" s="296"/>
      <c r="D99" s="296"/>
      <c r="E99" s="296"/>
      <c r="F99" s="296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9" t="s">
        <v>63</v>
      </c>
      <c r="B101" s="300"/>
      <c r="C101" s="300"/>
      <c r="D101" s="300"/>
      <c r="E101" s="300"/>
      <c r="F101" s="300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7" t="s">
        <v>133</v>
      </c>
      <c r="B113" s="298"/>
      <c r="C113" s="298"/>
      <c r="D113" s="298"/>
      <c r="E113" s="298"/>
      <c r="F113" s="298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7" t="s">
        <v>73</v>
      </c>
      <c r="B137" s="298"/>
      <c r="C137" s="298"/>
      <c r="D137" s="298"/>
      <c r="E137" s="298"/>
      <c r="F137" s="298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6" t="s">
        <v>130</v>
      </c>
      <c r="B152" s="296"/>
      <c r="C152" s="296"/>
      <c r="D152" s="296"/>
      <c r="E152" s="296"/>
      <c r="F152" s="296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9" t="s">
        <v>63</v>
      </c>
      <c r="B154" s="300"/>
      <c r="C154" s="300"/>
      <c r="D154" s="300"/>
      <c r="E154" s="300"/>
      <c r="F154" s="300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7" t="s">
        <v>134</v>
      </c>
      <c r="B166" s="298"/>
      <c r="C166" s="298"/>
      <c r="D166" s="298"/>
      <c r="E166" s="298"/>
      <c r="F166" s="298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6" t="s">
        <v>167</v>
      </c>
      <c r="B192" s="296"/>
      <c r="C192" s="296"/>
      <c r="D192" s="296"/>
      <c r="E192" s="296"/>
      <c r="F192" s="296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7" t="s">
        <v>158</v>
      </c>
      <c r="B194" s="298"/>
      <c r="C194" s="298"/>
      <c r="D194" s="298"/>
      <c r="E194" s="298"/>
      <c r="F194" s="298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7" t="s">
        <v>76</v>
      </c>
      <c r="B209" s="298"/>
      <c r="C209" s="298"/>
      <c r="D209" s="298"/>
      <c r="E209" s="298"/>
      <c r="F209" s="298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3" t="s">
        <v>191</v>
      </c>
      <c r="B232" s="334"/>
      <c r="C232" s="334"/>
      <c r="D232" s="334"/>
      <c r="E232" s="334"/>
      <c r="F232" s="334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6" t="s">
        <v>78</v>
      </c>
      <c r="B248" s="296"/>
      <c r="C248" s="296"/>
      <c r="D248" s="296"/>
      <c r="E248" s="296"/>
      <c r="F248" s="296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7" t="s">
        <v>79</v>
      </c>
      <c r="B250" s="298"/>
      <c r="C250" s="298"/>
      <c r="D250" s="298"/>
      <c r="E250" s="298"/>
      <c r="F250" s="298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7" t="s">
        <v>81</v>
      </c>
      <c r="B266" s="298"/>
      <c r="C266" s="298"/>
      <c r="D266" s="298"/>
      <c r="E266" s="298"/>
      <c r="F266" s="298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6" t="s">
        <v>4</v>
      </c>
      <c r="B291" s="296"/>
      <c r="C291" s="296"/>
      <c r="D291" s="296"/>
      <c r="E291" s="296"/>
      <c r="F291" s="296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7" t="s">
        <v>19</v>
      </c>
      <c r="B293" s="298"/>
      <c r="C293" s="298"/>
      <c r="D293" s="298"/>
      <c r="E293" s="298"/>
      <c r="F293" s="298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7" t="s">
        <v>122</v>
      </c>
      <c r="B305" s="298"/>
      <c r="C305" s="298"/>
      <c r="D305" s="298"/>
      <c r="E305" s="298"/>
      <c r="F305" s="298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6" t="s">
        <v>21</v>
      </c>
      <c r="B324" s="296"/>
      <c r="C324" s="296"/>
      <c r="D324" s="296"/>
      <c r="E324" s="296"/>
      <c r="F324" s="296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7" t="s">
        <v>12</v>
      </c>
      <c r="B326" s="298"/>
      <c r="C326" s="298"/>
      <c r="D326" s="298"/>
      <c r="E326" s="298"/>
      <c r="F326" s="298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7" t="s">
        <v>25</v>
      </c>
      <c r="B339" s="298"/>
      <c r="C339" s="298"/>
      <c r="D339" s="298"/>
      <c r="E339" s="298"/>
      <c r="F339" s="298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6" t="s">
        <v>8</v>
      </c>
      <c r="B352" s="296"/>
      <c r="C352" s="296"/>
      <c r="D352" s="296"/>
      <c r="E352" s="296"/>
      <c r="F352" s="296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9" t="s">
        <v>113</v>
      </c>
      <c r="B354" s="300"/>
      <c r="C354" s="300"/>
      <c r="D354" s="300"/>
      <c r="E354" s="300"/>
      <c r="F354" s="300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7" t="s">
        <v>25</v>
      </c>
      <c r="B366" s="298"/>
      <c r="C366" s="298"/>
      <c r="D366" s="298"/>
      <c r="E366" s="298"/>
      <c r="F366" s="298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7" t="s">
        <v>124</v>
      </c>
      <c r="B382" s="298"/>
      <c r="C382" s="298"/>
      <c r="D382" s="298"/>
      <c r="E382" s="298"/>
      <c r="F382" s="298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7" t="s">
        <v>29</v>
      </c>
      <c r="B391" s="298"/>
      <c r="C391" s="298"/>
      <c r="D391" s="298"/>
      <c r="E391" s="298"/>
      <c r="F391" s="298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6" t="s">
        <v>125</v>
      </c>
      <c r="B405" s="296"/>
      <c r="C405" s="296"/>
      <c r="D405" s="296"/>
      <c r="E405" s="296"/>
      <c r="F405" s="296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9" t="s">
        <v>19</v>
      </c>
      <c r="B407" s="300"/>
      <c r="C407" s="300"/>
      <c r="D407" s="300"/>
      <c r="E407" s="300"/>
      <c r="F407" s="300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8" t="s">
        <v>122</v>
      </c>
      <c r="B418" s="339"/>
      <c r="C418" s="339"/>
      <c r="D418" s="339"/>
      <c r="E418" s="339"/>
      <c r="F418" s="339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6" t="s">
        <v>374</v>
      </c>
      <c r="B435" s="296"/>
      <c r="C435" s="296"/>
      <c r="D435" s="296"/>
      <c r="E435" s="296"/>
      <c r="F435" s="296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7" t="s">
        <v>375</v>
      </c>
      <c r="B437" s="298"/>
      <c r="C437" s="298"/>
      <c r="D437" s="298"/>
      <c r="E437" s="298"/>
      <c r="F437" s="298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7" t="s">
        <v>31</v>
      </c>
      <c r="B444" s="298"/>
      <c r="C444" s="298"/>
      <c r="D444" s="298"/>
      <c r="E444" s="298"/>
      <c r="F444" s="298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6" t="s">
        <v>180</v>
      </c>
      <c r="B454" s="296"/>
      <c r="C454" s="296"/>
      <c r="D454" s="296"/>
      <c r="E454" s="296"/>
      <c r="F454" s="29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6" t="s">
        <v>87</v>
      </c>
      <c r="B464" s="296"/>
      <c r="C464" s="296"/>
      <c r="D464" s="296"/>
      <c r="E464" s="296"/>
      <c r="F464" s="29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6" t="s">
        <v>151</v>
      </c>
      <c r="B473" s="296"/>
      <c r="C473" s="296"/>
      <c r="D473" s="296"/>
      <c r="E473" s="296"/>
      <c r="F473" s="29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6" t="s">
        <v>152</v>
      </c>
      <c r="B494" s="296"/>
      <c r="C494" s="296"/>
      <c r="D494" s="296"/>
      <c r="E494" s="296"/>
      <c r="F494" s="296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B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B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B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6"/>
      <c r="E1" s="326"/>
      <c r="F1" s="326"/>
      <c r="G1" s="326"/>
      <c r="H1" s="326"/>
      <c r="I1" s="32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0" t="s">
        <v>52</v>
      </c>
      <c r="B6" s="310"/>
      <c r="C6" s="310"/>
      <c r="D6" s="310"/>
      <c r="E6" s="310"/>
      <c r="F6" s="310"/>
      <c r="G6" s="214"/>
      <c r="H6" s="214"/>
      <c r="I6" s="214"/>
    </row>
    <row r="7" spans="1:9" s="36" customFormat="1" ht="21.75" customHeight="1" x14ac:dyDescent="0.45">
      <c r="A7" s="311" t="str">
        <f>'A1 Exploitation'!A8:F8</f>
        <v>CM Hammam Sousse</v>
      </c>
      <c r="B7" s="311"/>
      <c r="C7" s="311"/>
      <c r="D7" s="311"/>
      <c r="E7" s="311"/>
      <c r="F7" s="311"/>
      <c r="G7" s="214"/>
      <c r="H7" s="214"/>
      <c r="I7" s="214"/>
    </row>
    <row r="8" spans="1:9" s="36" customFormat="1" ht="24" x14ac:dyDescent="0.45">
      <c r="A8" s="38" t="s">
        <v>44</v>
      </c>
      <c r="B8" s="327">
        <f>'A6 Exploitation'!B9:F9</f>
        <v>0</v>
      </c>
      <c r="C8" s="327"/>
      <c r="D8" s="327"/>
      <c r="E8" s="327"/>
      <c r="F8" s="327"/>
      <c r="G8" s="214"/>
      <c r="H8" s="214"/>
      <c r="I8" s="214"/>
    </row>
    <row r="9" spans="1:9" s="36" customFormat="1" ht="24" x14ac:dyDescent="0.45">
      <c r="A9" s="39" t="s">
        <v>46</v>
      </c>
      <c r="B9" s="328">
        <f>'A6 Exploitation'!B10:F10</f>
        <v>0</v>
      </c>
      <c r="C9" s="328"/>
      <c r="D9" s="328"/>
      <c r="E9" s="328"/>
      <c r="F9" s="328"/>
      <c r="G9" s="214"/>
      <c r="H9" s="214"/>
      <c r="I9" s="214"/>
    </row>
    <row r="10" spans="1:9" s="36" customFormat="1" ht="24" x14ac:dyDescent="0.45">
      <c r="A10" s="38" t="s">
        <v>45</v>
      </c>
      <c r="B10" s="325">
        <f>'A6 Exploitation'!B11:F11</f>
        <v>0</v>
      </c>
      <c r="C10" s="325"/>
      <c r="D10" s="325"/>
      <c r="E10" s="325"/>
      <c r="F10" s="325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02"/>
      <c r="E12" s="302"/>
      <c r="F12" s="302"/>
      <c r="G12" s="302"/>
      <c r="H12" s="302"/>
      <c r="I12" s="40"/>
    </row>
    <row r="13" spans="1:9" s="36" customFormat="1" ht="11.25" customHeight="1" x14ac:dyDescent="0.3">
      <c r="A13" s="303" t="s">
        <v>32</v>
      </c>
      <c r="B13" s="304" t="s">
        <v>33</v>
      </c>
      <c r="C13" s="304"/>
      <c r="D13" s="304" t="s">
        <v>48</v>
      </c>
      <c r="E13" s="304" t="s">
        <v>213</v>
      </c>
      <c r="F13" s="304" t="s">
        <v>214</v>
      </c>
    </row>
    <row r="14" spans="1:9" s="36" customFormat="1" ht="12.75" customHeight="1" x14ac:dyDescent="0.3">
      <c r="A14" s="303"/>
      <c r="B14" s="69" t="s">
        <v>36</v>
      </c>
      <c r="C14" s="69" t="s">
        <v>35</v>
      </c>
      <c r="D14" s="304"/>
      <c r="E14" s="304"/>
      <c r="F14" s="304"/>
    </row>
    <row r="15" spans="1:9" x14ac:dyDescent="0.3">
      <c r="A15" s="41"/>
      <c r="B15" s="41"/>
      <c r="C15" s="41"/>
      <c r="D15" s="41"/>
    </row>
    <row r="16" spans="1:9" ht="19.5" x14ac:dyDescent="0.4">
      <c r="A16" s="330" t="s">
        <v>0</v>
      </c>
      <c r="B16" s="331"/>
      <c r="C16" s="331"/>
      <c r="D16" s="331"/>
      <c r="E16" s="331"/>
      <c r="F16" s="331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2" t="s">
        <v>38</v>
      </c>
      <c r="B22" s="319"/>
      <c r="C22" s="320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4" t="s">
        <v>4</v>
      </c>
      <c r="B25" s="315"/>
      <c r="C25" s="315"/>
      <c r="D25" s="315"/>
      <c r="E25" s="315"/>
      <c r="F25" s="315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6" x14ac:dyDescent="0.3">
      <c r="A33" s="316" t="s">
        <v>342</v>
      </c>
      <c r="B33" s="317"/>
      <c r="C33" s="31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4" t="s">
        <v>246</v>
      </c>
      <c r="B35" s="315"/>
      <c r="C35" s="315"/>
      <c r="D35" s="315"/>
      <c r="E35" s="315"/>
      <c r="F35" s="315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3" t="s">
        <v>21</v>
      </c>
      <c r="B44" s="324"/>
      <c r="C44" s="324"/>
      <c r="D44" s="324"/>
      <c r="E44" s="324"/>
      <c r="F44" s="324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4" t="s">
        <v>8</v>
      </c>
      <c r="B54" s="315"/>
      <c r="C54" s="315"/>
      <c r="D54" s="315"/>
      <c r="E54" s="315"/>
      <c r="F54" s="315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4" t="s">
        <v>143</v>
      </c>
      <c r="B65" s="315"/>
      <c r="C65" s="315"/>
      <c r="D65" s="315"/>
      <c r="E65" s="315"/>
      <c r="F65" s="315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4" t="s">
        <v>237</v>
      </c>
      <c r="B86" s="315"/>
      <c r="C86" s="315"/>
      <c r="D86" s="315"/>
      <c r="E86" s="315"/>
      <c r="F86" s="315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4" t="s">
        <v>238</v>
      </c>
      <c r="B105" s="315"/>
      <c r="C105" s="315"/>
      <c r="D105" s="315"/>
      <c r="E105" s="315"/>
      <c r="F105" s="315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70">
        <f>SUM(B106:C116)</f>
        <v>0</v>
      </c>
      <c r="E117" s="36"/>
      <c r="F117" s="36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4" t="s">
        <v>208</v>
      </c>
      <c r="B120" s="315"/>
      <c r="C120" s="315"/>
      <c r="D120" s="315"/>
      <c r="E120" s="315"/>
      <c r="F120" s="315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4" t="s">
        <v>78</v>
      </c>
      <c r="B135" s="315"/>
      <c r="C135" s="315"/>
      <c r="D135" s="315"/>
      <c r="E135" s="315"/>
      <c r="F135" s="315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4" t="s">
        <v>243</v>
      </c>
      <c r="B151" s="315"/>
      <c r="C151" s="315"/>
      <c r="D151" s="315"/>
      <c r="E151" s="315"/>
      <c r="F151" s="315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19"/>
      <c r="C160" s="320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4" t="s">
        <v>85</v>
      </c>
      <c r="B163" s="315"/>
      <c r="C163" s="315"/>
      <c r="D163" s="315"/>
      <c r="E163" s="315"/>
      <c r="F163" s="315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0</v>
      </c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4" t="s">
        <v>87</v>
      </c>
      <c r="B179" s="315"/>
      <c r="C179" s="315"/>
      <c r="D179" s="315"/>
      <c r="E179" s="315"/>
      <c r="F179" s="315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4" t="s">
        <v>242</v>
      </c>
      <c r="B188" s="315"/>
      <c r="C188" s="315"/>
      <c r="D188" s="315"/>
      <c r="E188" s="315"/>
      <c r="F188" s="315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C00-000000000000}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FD505"/>
  <sheetViews>
    <sheetView topLeftCell="A491" zoomScaleNormal="100" zoomScaleSheetLayoutView="71" workbookViewId="0">
      <selection activeCell="D222" sqref="D22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9"/>
      <c r="E1" s="309"/>
      <c r="F1" s="309"/>
      <c r="G1" s="309"/>
      <c r="H1" s="309"/>
      <c r="I1" s="309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10" t="s">
        <v>201</v>
      </c>
      <c r="B7" s="310"/>
      <c r="C7" s="310"/>
      <c r="D7" s="310"/>
      <c r="E7" s="310"/>
      <c r="F7" s="310"/>
      <c r="G7" s="123"/>
      <c r="H7" s="123"/>
      <c r="I7" s="123"/>
    </row>
    <row r="8" spans="1:9" ht="29.25" x14ac:dyDescent="0.45">
      <c r="A8" s="311" t="s">
        <v>441</v>
      </c>
      <c r="B8" s="311"/>
      <c r="C8" s="311"/>
      <c r="D8" s="311"/>
      <c r="E8" s="311"/>
      <c r="F8" s="311"/>
      <c r="G8" s="125"/>
      <c r="H8" s="125"/>
      <c r="I8" s="123"/>
    </row>
    <row r="9" spans="1:9" ht="24" x14ac:dyDescent="0.45">
      <c r="A9" s="38" t="s">
        <v>44</v>
      </c>
      <c r="B9" s="312" t="s">
        <v>411</v>
      </c>
      <c r="C9" s="312"/>
      <c r="D9" s="312"/>
      <c r="E9" s="312"/>
      <c r="F9" s="312"/>
      <c r="G9" s="125"/>
      <c r="H9" s="125"/>
      <c r="I9" s="123"/>
    </row>
    <row r="10" spans="1:9" ht="24" x14ac:dyDescent="0.45">
      <c r="A10" s="39" t="s">
        <v>46</v>
      </c>
      <c r="B10" s="313" t="s">
        <v>412</v>
      </c>
      <c r="C10" s="313"/>
      <c r="D10" s="313"/>
      <c r="E10" s="313"/>
      <c r="F10" s="313"/>
      <c r="G10" s="125"/>
      <c r="H10" s="125"/>
      <c r="I10" s="123"/>
    </row>
    <row r="11" spans="1:9" ht="24" x14ac:dyDescent="0.45">
      <c r="A11" s="38" t="s">
        <v>45</v>
      </c>
      <c r="B11" s="308">
        <v>42989</v>
      </c>
      <c r="C11" s="308"/>
      <c r="D11" s="308"/>
      <c r="E11" s="308"/>
      <c r="F11" s="308"/>
      <c r="G11" s="125"/>
      <c r="H11" s="125"/>
      <c r="I11" s="123"/>
    </row>
    <row r="12" spans="1:9" ht="24" x14ac:dyDescent="0.45">
      <c r="A12" s="38" t="s">
        <v>276</v>
      </c>
      <c r="B12" s="301">
        <f>D505</f>
        <v>0.97101449275362317</v>
      </c>
      <c r="C12" s="301"/>
      <c r="D12" s="301"/>
      <c r="E12" s="301"/>
      <c r="F12" s="301"/>
      <c r="G12" s="125"/>
      <c r="H12" s="125"/>
      <c r="I12" s="123"/>
    </row>
    <row r="13" spans="1:9" ht="22.5" x14ac:dyDescent="0.45">
      <c r="A13" s="35"/>
      <c r="B13" s="36"/>
      <c r="C13" s="36"/>
      <c r="D13" s="302"/>
      <c r="E13" s="302"/>
      <c r="F13" s="302"/>
      <c r="G13" s="302"/>
      <c r="H13" s="302"/>
      <c r="I13" s="3"/>
    </row>
    <row r="14" spans="1:9" ht="16.5" customHeight="1" x14ac:dyDescent="0.3">
      <c r="A14" s="303" t="s">
        <v>32</v>
      </c>
      <c r="B14" s="304" t="s">
        <v>33</v>
      </c>
      <c r="C14" s="304"/>
      <c r="D14" s="304" t="s">
        <v>48</v>
      </c>
      <c r="E14" s="305" t="s">
        <v>358</v>
      </c>
      <c r="F14" s="304" t="s">
        <v>214</v>
      </c>
      <c r="G14" s="36"/>
      <c r="H14" s="36"/>
    </row>
    <row r="15" spans="1:9" ht="16.5" customHeight="1" x14ac:dyDescent="0.3">
      <c r="A15" s="303"/>
      <c r="B15" s="76" t="s">
        <v>36</v>
      </c>
      <c r="C15" s="76" t="s">
        <v>35</v>
      </c>
      <c r="D15" s="304"/>
      <c r="E15" s="305"/>
      <c r="F15" s="304"/>
      <c r="G15" s="36"/>
      <c r="H15" s="36"/>
    </row>
    <row r="16" spans="1:9" ht="18" x14ac:dyDescent="0.35">
      <c r="A16" s="296" t="s">
        <v>0</v>
      </c>
      <c r="B16" s="296"/>
      <c r="C16" s="296"/>
      <c r="D16" s="296"/>
      <c r="E16" s="296"/>
      <c r="F16" s="296"/>
      <c r="G16" s="36"/>
      <c r="H16" s="36"/>
    </row>
    <row r="17" spans="1:8" ht="18" x14ac:dyDescent="0.3">
      <c r="A17" s="180">
        <f>B11</f>
        <v>42989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6" t="s">
        <v>1</v>
      </c>
      <c r="B18" s="307"/>
      <c r="C18" s="307"/>
      <c r="D18" s="307"/>
      <c r="E18" s="307"/>
      <c r="F18" s="307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>
        <v>2</v>
      </c>
      <c r="C20" s="134"/>
      <c r="D20" s="133"/>
      <c r="E20" s="145"/>
      <c r="F20" s="65"/>
    </row>
    <row r="21" spans="1:8" ht="30" x14ac:dyDescent="0.25">
      <c r="A21" s="17" t="s">
        <v>98</v>
      </c>
      <c r="B21" s="168">
        <v>2</v>
      </c>
      <c r="C21" s="134"/>
      <c r="D21" s="133" t="s">
        <v>422</v>
      </c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D22" s="170" t="s">
        <v>423</v>
      </c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7" t="s">
        <v>18</v>
      </c>
      <c r="B26" s="298"/>
      <c r="C26" s="298"/>
      <c r="D26" s="298"/>
      <c r="E26" s="298"/>
      <c r="F26" s="298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 t="s">
        <v>34</v>
      </c>
      <c r="C36" s="130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26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6" t="s">
        <v>137</v>
      </c>
      <c r="B43" s="296"/>
      <c r="C43" s="296"/>
      <c r="D43" s="296"/>
      <c r="E43" s="296"/>
      <c r="F43" s="296"/>
    </row>
    <row r="44" spans="1:7" x14ac:dyDescent="0.25">
      <c r="A44" s="181">
        <f>B11</f>
        <v>42989</v>
      </c>
      <c r="B44" s="6"/>
      <c r="C44" s="7"/>
      <c r="D44" s="6"/>
    </row>
    <row r="45" spans="1:7" ht="16.5" x14ac:dyDescent="0.25">
      <c r="A45" s="299" t="s">
        <v>63</v>
      </c>
      <c r="B45" s="300"/>
      <c r="C45" s="300"/>
      <c r="D45" s="300"/>
      <c r="E45" s="300"/>
      <c r="F45" s="300"/>
    </row>
    <row r="46" spans="1:7" x14ac:dyDescent="0.25">
      <c r="A46" s="33" t="s">
        <v>109</v>
      </c>
      <c r="B46" s="135" t="s">
        <v>34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 t="s">
        <v>413</v>
      </c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7" t="s">
        <v>65</v>
      </c>
      <c r="B57" s="298"/>
      <c r="C57" s="298"/>
      <c r="D57" s="298"/>
      <c r="E57" s="298"/>
      <c r="F57" s="298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1</v>
      </c>
      <c r="C60" s="142"/>
      <c r="D60" s="141" t="s">
        <v>424</v>
      </c>
      <c r="E60" s="141"/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66"/>
      <c r="F62" s="282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2">
        <f>D81/(COUNT(B58:C80)*2)</f>
        <v>0.97368421052631582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7" t="s">
        <v>25</v>
      </c>
      <c r="B84" s="298"/>
      <c r="C84" s="298"/>
      <c r="D84" s="298"/>
      <c r="E84" s="298"/>
      <c r="F84" s="298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156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 t="s">
        <v>34</v>
      </c>
      <c r="C92" s="152"/>
      <c r="D92" s="252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65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0.98484848484848486</v>
      </c>
    </row>
    <row r="98" spans="1:6" x14ac:dyDescent="0.25">
      <c r="A98" s="5"/>
      <c r="B98" s="6"/>
      <c r="C98" s="7"/>
      <c r="D98" s="6"/>
    </row>
    <row r="99" spans="1:6" ht="18" x14ac:dyDescent="0.35">
      <c r="A99" s="296" t="s">
        <v>129</v>
      </c>
      <c r="B99" s="296"/>
      <c r="C99" s="296"/>
      <c r="D99" s="296"/>
      <c r="E99" s="296"/>
      <c r="F99" s="296"/>
    </row>
    <row r="100" spans="1:6" x14ac:dyDescent="0.25">
      <c r="A100" s="181">
        <f>B11</f>
        <v>42989</v>
      </c>
      <c r="B100" s="6"/>
      <c r="C100" s="7"/>
      <c r="D100" s="6"/>
    </row>
    <row r="101" spans="1:6" ht="16.5" x14ac:dyDescent="0.25">
      <c r="A101" s="299" t="s">
        <v>63</v>
      </c>
      <c r="B101" s="300"/>
      <c r="C101" s="300"/>
      <c r="D101" s="300"/>
      <c r="E101" s="300"/>
      <c r="F101" s="300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1</v>
      </c>
      <c r="C106" s="151"/>
      <c r="D106" s="128" t="s">
        <v>425</v>
      </c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15</v>
      </c>
    </row>
    <row r="111" spans="1:6" x14ac:dyDescent="0.25">
      <c r="A111" s="19" t="s">
        <v>37</v>
      </c>
      <c r="B111" s="20"/>
      <c r="C111" s="21"/>
      <c r="D111" s="62">
        <f>D110/(COUNT(B102:C109)*2)</f>
        <v>0.9375</v>
      </c>
    </row>
    <row r="112" spans="1:6" x14ac:dyDescent="0.25">
      <c r="A112" s="9"/>
      <c r="B112" s="6"/>
      <c r="C112" s="7"/>
      <c r="D112" s="6"/>
    </row>
    <row r="113" spans="1:6" ht="18" x14ac:dyDescent="0.25">
      <c r="A113" s="297" t="s">
        <v>133</v>
      </c>
      <c r="B113" s="298"/>
      <c r="C113" s="298"/>
      <c r="D113" s="298"/>
      <c r="E113" s="298"/>
      <c r="F113" s="298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ht="45" x14ac:dyDescent="0.25">
      <c r="A115" s="18" t="s">
        <v>294</v>
      </c>
      <c r="B115" s="168">
        <v>1</v>
      </c>
      <c r="C115" s="151"/>
      <c r="D115" s="141" t="s">
        <v>426</v>
      </c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1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ht="24.75" customHeight="1" x14ac:dyDescent="0.25">
      <c r="A132" s="24" t="s">
        <v>248</v>
      </c>
      <c r="B132" s="169">
        <v>2</v>
      </c>
      <c r="C132" s="151"/>
      <c r="D132" s="150"/>
      <c r="E132" s="144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39</v>
      </c>
    </row>
    <row r="135" spans="1:6" x14ac:dyDescent="0.25">
      <c r="A135" s="19" t="s">
        <v>37</v>
      </c>
      <c r="B135" s="20"/>
      <c r="C135" s="21"/>
      <c r="D135" s="62">
        <f>D134/(COUNT(B114:C133)*2)</f>
        <v>0.97499999999999998</v>
      </c>
    </row>
    <row r="136" spans="1:6" x14ac:dyDescent="0.25">
      <c r="A136" s="9"/>
      <c r="B136" s="6"/>
      <c r="C136" s="7"/>
      <c r="D136" s="6"/>
    </row>
    <row r="137" spans="1:6" ht="18" x14ac:dyDescent="0.25">
      <c r="A137" s="297" t="s">
        <v>73</v>
      </c>
      <c r="B137" s="298"/>
      <c r="C137" s="298"/>
      <c r="D137" s="298"/>
      <c r="E137" s="298"/>
      <c r="F137" s="298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1</v>
      </c>
      <c r="C141" s="215" t="str">
        <f>IF(B141=0, -5, "0")</f>
        <v>0</v>
      </c>
      <c r="D141" s="156"/>
      <c r="E141" s="156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61.5" x14ac:dyDescent="0.35">
      <c r="A143" s="82" t="s">
        <v>273</v>
      </c>
      <c r="B143" s="168">
        <v>1</v>
      </c>
      <c r="C143" s="215" t="str">
        <f>IF(B143=0, -5, "0")</f>
        <v>0</v>
      </c>
      <c r="D143" s="140" t="s">
        <v>427</v>
      </c>
      <c r="E143" s="140"/>
      <c r="F143" s="145"/>
    </row>
    <row r="144" spans="1:6" ht="16.5" x14ac:dyDescent="0.25">
      <c r="A144" s="184" t="s">
        <v>75</v>
      </c>
      <c r="B144" s="168" t="s">
        <v>34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 t="s">
        <v>34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10</v>
      </c>
    </row>
    <row r="147" spans="1:6" x14ac:dyDescent="0.25">
      <c r="A147" s="19" t="s">
        <v>37</v>
      </c>
      <c r="B147" s="20"/>
      <c r="C147" s="21"/>
      <c r="D147" s="62">
        <f>D146/(COUNT(B138:C144)*2)</f>
        <v>0.83333333333333337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0.94117647058823528</v>
      </c>
    </row>
    <row r="151" spans="1:6" x14ac:dyDescent="0.25">
      <c r="A151" s="9"/>
      <c r="B151" s="6"/>
      <c r="C151" s="7"/>
      <c r="D151" s="6"/>
    </row>
    <row r="152" spans="1:6" ht="18" x14ac:dyDescent="0.35">
      <c r="A152" s="296" t="s">
        <v>130</v>
      </c>
      <c r="B152" s="296"/>
      <c r="C152" s="296"/>
      <c r="D152" s="296"/>
      <c r="E152" s="296"/>
      <c r="F152" s="296"/>
    </row>
    <row r="153" spans="1:6" x14ac:dyDescent="0.25">
      <c r="A153" s="181">
        <f>B11</f>
        <v>42989</v>
      </c>
      <c r="B153" s="6"/>
      <c r="C153" s="7"/>
      <c r="D153" s="59"/>
    </row>
    <row r="154" spans="1:6" ht="16.5" x14ac:dyDescent="0.25">
      <c r="A154" s="299" t="s">
        <v>63</v>
      </c>
      <c r="B154" s="300"/>
      <c r="C154" s="300"/>
      <c r="D154" s="300"/>
      <c r="E154" s="300"/>
      <c r="F154" s="300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7" t="s">
        <v>134</v>
      </c>
      <c r="B166" s="298"/>
      <c r="C166" s="298"/>
      <c r="D166" s="298"/>
      <c r="E166" s="298"/>
      <c r="F166" s="298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30" x14ac:dyDescent="0.25">
      <c r="A169" s="18" t="s">
        <v>135</v>
      </c>
      <c r="B169" s="168">
        <v>1</v>
      </c>
      <c r="C169" s="151"/>
      <c r="D169" s="141" t="s">
        <v>428</v>
      </c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56"/>
      <c r="E172" s="156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 t="s">
        <v>34</v>
      </c>
      <c r="C185" s="152"/>
      <c r="D185" s="132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2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51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96" t="s">
        <v>167</v>
      </c>
      <c r="B192" s="296"/>
      <c r="C192" s="296"/>
      <c r="D192" s="296"/>
      <c r="E192" s="296"/>
      <c r="F192" s="296"/>
    </row>
    <row r="193" spans="1:7" x14ac:dyDescent="0.25">
      <c r="A193" s="187">
        <f>B11</f>
        <v>42989</v>
      </c>
      <c r="B193" s="6"/>
      <c r="C193" s="7"/>
      <c r="D193" s="6"/>
    </row>
    <row r="194" spans="1:7" ht="18" x14ac:dyDescent="0.25">
      <c r="A194" s="297" t="s">
        <v>158</v>
      </c>
      <c r="B194" s="298"/>
      <c r="C194" s="298"/>
      <c r="D194" s="298"/>
      <c r="E194" s="298"/>
      <c r="F194" s="298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>
        <v>2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7" t="s">
        <v>76</v>
      </c>
      <c r="B209" s="298"/>
      <c r="C209" s="298"/>
      <c r="D209" s="298"/>
      <c r="E209" s="298"/>
      <c r="F209" s="298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>
        <v>1</v>
      </c>
      <c r="C213" s="151"/>
      <c r="D213" s="141" t="s">
        <v>429</v>
      </c>
      <c r="E213" s="140"/>
      <c r="F213" s="6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65"/>
    </row>
    <row r="215" spans="1:7" ht="30" x14ac:dyDescent="0.25">
      <c r="A215" s="17" t="s">
        <v>64</v>
      </c>
      <c r="B215" s="168">
        <v>1</v>
      </c>
      <c r="C215" s="151"/>
      <c r="D215" s="11" t="s">
        <v>431</v>
      </c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3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3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>
        <v>2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30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430</v>
      </c>
      <c r="E222" s="145"/>
      <c r="F222" s="65"/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35</v>
      </c>
    </row>
    <row r="230" spans="1:6" x14ac:dyDescent="0.25">
      <c r="A230" s="19" t="s">
        <v>37</v>
      </c>
      <c r="B230" s="20"/>
      <c r="C230" s="21"/>
      <c r="D230" s="62">
        <f>D229/(COUNT(B210:C228)*2)</f>
        <v>0.92105263157894735</v>
      </c>
    </row>
    <row r="231" spans="1:6" x14ac:dyDescent="0.25">
      <c r="A231" s="9"/>
      <c r="B231" s="6"/>
      <c r="C231" s="7"/>
      <c r="D231" s="6"/>
    </row>
    <row r="232" spans="1:6" ht="18" x14ac:dyDescent="0.25">
      <c r="A232" s="297" t="s">
        <v>191</v>
      </c>
      <c r="B232" s="298"/>
      <c r="C232" s="298"/>
      <c r="D232" s="298"/>
      <c r="E232" s="298"/>
      <c r="F232" s="298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23.2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ht="30" x14ac:dyDescent="0.25">
      <c r="A240" s="17" t="s">
        <v>156</v>
      </c>
      <c r="B240" s="169">
        <v>1</v>
      </c>
      <c r="C240" s="151"/>
      <c r="D240" s="154" t="s">
        <v>432</v>
      </c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15</v>
      </c>
    </row>
    <row r="243" spans="1:6" x14ac:dyDescent="0.25">
      <c r="A243" s="19" t="s">
        <v>37</v>
      </c>
      <c r="B243" s="20"/>
      <c r="C243" s="21"/>
      <c r="D243" s="62">
        <f>D242/(COUNT(B233:C240)*2)</f>
        <v>0.9375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72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0.94736842105263153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6" t="s">
        <v>78</v>
      </c>
      <c r="B248" s="296"/>
      <c r="C248" s="296"/>
      <c r="D248" s="296"/>
      <c r="E248" s="296"/>
      <c r="F248" s="296"/>
    </row>
    <row r="249" spans="1:6" s="3" customFormat="1" x14ac:dyDescent="0.25">
      <c r="A249" s="181">
        <f>B11</f>
        <v>42989</v>
      </c>
      <c r="B249" s="6"/>
      <c r="C249" s="7"/>
      <c r="D249" s="6"/>
    </row>
    <row r="250" spans="1:6" s="3" customFormat="1" ht="18" x14ac:dyDescent="0.25">
      <c r="A250" s="297" t="s">
        <v>79</v>
      </c>
      <c r="B250" s="298"/>
      <c r="C250" s="298"/>
      <c r="D250" s="298"/>
      <c r="E250" s="298"/>
      <c r="F250" s="298"/>
    </row>
    <row r="251" spans="1:6" s="3" customFormat="1" ht="36" x14ac:dyDescent="0.35">
      <c r="A251" s="82" t="s">
        <v>27</v>
      </c>
      <c r="B251" s="27">
        <v>2</v>
      </c>
      <c r="C251" s="215" t="str">
        <f>IF(B251=0, -5, "0")</f>
        <v>0</v>
      </c>
      <c r="D251" s="4"/>
      <c r="E251" s="66"/>
      <c r="F251" s="66"/>
    </row>
    <row r="252" spans="1:6" s="3" customFormat="1" ht="32.25" customHeight="1" x14ac:dyDescent="0.25">
      <c r="A252" s="23" t="s">
        <v>148</v>
      </c>
      <c r="B252" s="168">
        <v>1</v>
      </c>
      <c r="C252" s="27"/>
      <c r="D252" s="4" t="s">
        <v>433</v>
      </c>
      <c r="E252" s="166"/>
      <c r="F252" s="66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>
        <v>2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>
        <v>2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>
        <v>2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7" t="s">
        <v>81</v>
      </c>
      <c r="B266" s="298"/>
      <c r="C266" s="298"/>
      <c r="D266" s="298"/>
      <c r="E266" s="298"/>
      <c r="F266" s="298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6"/>
    </row>
    <row r="268" spans="1:6" s="3" customFormat="1" x14ac:dyDescent="0.25">
      <c r="A268" s="18" t="s">
        <v>206</v>
      </c>
      <c r="B268" s="169">
        <v>2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>
        <v>2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>
        <v>2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>
        <v>2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>
        <v>2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57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0.98275862068965514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6" t="s">
        <v>4</v>
      </c>
      <c r="B291" s="296"/>
      <c r="C291" s="296"/>
      <c r="D291" s="296"/>
      <c r="E291" s="296"/>
      <c r="F291" s="296"/>
    </row>
    <row r="292" spans="1:7" x14ac:dyDescent="0.25">
      <c r="A292" s="190">
        <f>B11</f>
        <v>42989</v>
      </c>
      <c r="B292" s="6"/>
      <c r="C292" s="7"/>
      <c r="D292" s="59"/>
    </row>
    <row r="293" spans="1:7" ht="18" x14ac:dyDescent="0.25">
      <c r="A293" s="297" t="s">
        <v>19</v>
      </c>
      <c r="B293" s="298"/>
      <c r="C293" s="298"/>
      <c r="D293" s="298"/>
      <c r="E293" s="298"/>
      <c r="F293" s="298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166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7" t="s">
        <v>122</v>
      </c>
      <c r="B305" s="298"/>
      <c r="C305" s="298"/>
      <c r="D305" s="298"/>
      <c r="E305" s="298"/>
      <c r="F305" s="298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1</v>
      </c>
      <c r="C307" s="151"/>
      <c r="D307" s="140" t="s">
        <v>435</v>
      </c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18" x14ac:dyDescent="0.35">
      <c r="A309" s="75" t="s">
        <v>367</v>
      </c>
      <c r="B309" s="169">
        <v>1</v>
      </c>
      <c r="C309" s="215" t="str">
        <f>IF(B309=0, -5, "0")</f>
        <v>0</v>
      </c>
      <c r="D309" s="97" t="s">
        <v>434</v>
      </c>
      <c r="E309" s="166"/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 t="s">
        <v>34</v>
      </c>
      <c r="C317" s="152"/>
      <c r="D317" s="132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20</v>
      </c>
    </row>
    <row r="319" spans="1:6" x14ac:dyDescent="0.25">
      <c r="A319" s="19" t="s">
        <v>37</v>
      </c>
      <c r="B319" s="20"/>
      <c r="C319" s="21"/>
      <c r="D319" s="62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36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96" t="s">
        <v>21</v>
      </c>
      <c r="B324" s="296"/>
      <c r="C324" s="296"/>
      <c r="D324" s="296"/>
      <c r="E324" s="296"/>
      <c r="F324" s="296"/>
    </row>
    <row r="325" spans="1:9" x14ac:dyDescent="0.25">
      <c r="A325" s="191">
        <f>B11</f>
        <v>42989</v>
      </c>
      <c r="B325" s="6"/>
      <c r="C325" s="7"/>
      <c r="D325" s="6"/>
    </row>
    <row r="326" spans="1:9" ht="18" x14ac:dyDescent="0.25">
      <c r="A326" s="297" t="s">
        <v>12</v>
      </c>
      <c r="B326" s="298"/>
      <c r="C326" s="298"/>
      <c r="D326" s="298"/>
      <c r="E326" s="298"/>
      <c r="F326" s="298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x14ac:dyDescent="0.25">
      <c r="A328" s="17" t="s">
        <v>51</v>
      </c>
      <c r="B328" s="168">
        <v>2</v>
      </c>
      <c r="C328" s="151"/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 t="s">
        <v>437</v>
      </c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18</v>
      </c>
    </row>
    <row r="337" spans="1:6" x14ac:dyDescent="0.25">
      <c r="A337" s="19" t="s">
        <v>37</v>
      </c>
      <c r="B337" s="20"/>
      <c r="C337" s="21"/>
      <c r="D337" s="62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7" t="s">
        <v>25</v>
      </c>
      <c r="B339" s="298"/>
      <c r="C339" s="298"/>
      <c r="D339" s="298"/>
      <c r="E339" s="298"/>
      <c r="F339" s="298"/>
    </row>
    <row r="340" spans="1:6" ht="43.5" customHeight="1" x14ac:dyDescent="0.25">
      <c r="A340" s="17" t="s">
        <v>110</v>
      </c>
      <c r="B340" s="151">
        <v>1</v>
      </c>
      <c r="C340" s="151"/>
      <c r="D340" s="140" t="s">
        <v>436</v>
      </c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 t="s">
        <v>34</v>
      </c>
      <c r="C345" s="152"/>
      <c r="D345" s="256"/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2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27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6" t="s">
        <v>8</v>
      </c>
      <c r="B352" s="296"/>
      <c r="C352" s="296"/>
      <c r="D352" s="296"/>
      <c r="E352" s="296"/>
      <c r="F352" s="296"/>
    </row>
    <row r="353" spans="1:6" x14ac:dyDescent="0.25">
      <c r="A353" s="181">
        <f>B11</f>
        <v>42989</v>
      </c>
      <c r="B353" s="6"/>
      <c r="C353" s="7"/>
      <c r="D353" s="59"/>
    </row>
    <row r="354" spans="1:6" ht="16.5" x14ac:dyDescent="0.25">
      <c r="A354" s="299" t="s">
        <v>113</v>
      </c>
      <c r="B354" s="300"/>
      <c r="C354" s="300"/>
      <c r="D354" s="300"/>
      <c r="E354" s="300"/>
      <c r="F354" s="300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7" t="s">
        <v>25</v>
      </c>
      <c r="B366" s="298"/>
      <c r="C366" s="298"/>
      <c r="D366" s="298"/>
      <c r="E366" s="298"/>
      <c r="F366" s="298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7" t="s">
        <v>124</v>
      </c>
      <c r="B382" s="298"/>
      <c r="C382" s="298"/>
      <c r="D382" s="298"/>
      <c r="E382" s="298"/>
      <c r="F382" s="298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7" t="s">
        <v>29</v>
      </c>
      <c r="B391" s="298"/>
      <c r="C391" s="298"/>
      <c r="D391" s="298"/>
      <c r="E391" s="298"/>
      <c r="F391" s="298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 t="s">
        <v>34</v>
      </c>
      <c r="C398" s="152"/>
      <c r="D398" s="257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62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6" t="s">
        <v>125</v>
      </c>
      <c r="B405" s="296"/>
      <c r="C405" s="296"/>
      <c r="D405" s="296"/>
      <c r="E405" s="296"/>
      <c r="F405" s="296"/>
    </row>
    <row r="406" spans="1:6" x14ac:dyDescent="0.25">
      <c r="A406" s="190">
        <f>B11</f>
        <v>42989</v>
      </c>
      <c r="B406" s="6"/>
      <c r="C406" s="7"/>
      <c r="D406" s="6"/>
    </row>
    <row r="407" spans="1:6" ht="16.5" x14ac:dyDescent="0.25">
      <c r="A407" s="299" t="s">
        <v>19</v>
      </c>
      <c r="B407" s="300"/>
      <c r="C407" s="300"/>
      <c r="D407" s="300"/>
      <c r="E407" s="300"/>
      <c r="F407" s="300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9" t="s">
        <v>122</v>
      </c>
      <c r="B418" s="300"/>
      <c r="C418" s="300"/>
      <c r="D418" s="300"/>
      <c r="E418" s="300"/>
      <c r="F418" s="300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1</v>
      </c>
      <c r="C422" s="27"/>
      <c r="D422" s="154" t="s">
        <v>438</v>
      </c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 t="s">
        <v>34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17</v>
      </c>
    </row>
    <row r="430" spans="1:6" x14ac:dyDescent="0.25">
      <c r="A430" s="19" t="s">
        <v>37</v>
      </c>
      <c r="B430" s="20"/>
      <c r="C430" s="21"/>
      <c r="D430" s="62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31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6" t="s">
        <v>374</v>
      </c>
      <c r="B435" s="296"/>
      <c r="C435" s="296"/>
      <c r="D435" s="296"/>
      <c r="E435" s="296"/>
      <c r="F435" s="296"/>
    </row>
    <row r="436" spans="1:7" s="165" customFormat="1" x14ac:dyDescent="0.25">
      <c r="A436" s="193">
        <f>+B11</f>
        <v>42989</v>
      </c>
      <c r="B436" s="6"/>
      <c r="C436" s="7"/>
      <c r="D436" s="6"/>
    </row>
    <row r="437" spans="1:7" ht="18" x14ac:dyDescent="0.25">
      <c r="A437" s="297" t="s">
        <v>375</v>
      </c>
      <c r="B437" s="298"/>
      <c r="C437" s="298"/>
      <c r="D437" s="298"/>
      <c r="E437" s="298"/>
      <c r="F437" s="298"/>
    </row>
    <row r="438" spans="1:7" ht="30" x14ac:dyDescent="0.25">
      <c r="A438" s="18" t="s">
        <v>305</v>
      </c>
      <c r="B438" s="151">
        <v>1</v>
      </c>
      <c r="C438" s="151"/>
      <c r="D438" s="140" t="s">
        <v>439</v>
      </c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297" t="s">
        <v>31</v>
      </c>
      <c r="B444" s="298"/>
      <c r="C444" s="298"/>
      <c r="D444" s="298"/>
      <c r="E444" s="298"/>
      <c r="F444" s="298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1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 t="s">
        <v>34</v>
      </c>
      <c r="C447" s="152"/>
      <c r="D447" s="140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3</v>
      </c>
    </row>
    <row r="449" spans="1:6" x14ac:dyDescent="0.25">
      <c r="A449" s="19" t="s">
        <v>37</v>
      </c>
      <c r="B449" s="20"/>
      <c r="C449" s="21"/>
      <c r="D449" s="62">
        <f>D448/(COUNT(B445:C446)*2)</f>
        <v>0.75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0.83333333333333337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6" t="s">
        <v>180</v>
      </c>
      <c r="B454" s="296"/>
      <c r="C454" s="296"/>
      <c r="D454" s="296"/>
      <c r="E454" s="296"/>
      <c r="F454" s="29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1</v>
      </c>
      <c r="C457" s="151"/>
      <c r="D457" s="147" t="s">
        <v>440</v>
      </c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 t="s">
        <v>34</v>
      </c>
      <c r="C460" s="152"/>
      <c r="D460" s="254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2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6" t="s">
        <v>87</v>
      </c>
      <c r="B464" s="296"/>
      <c r="C464" s="296"/>
      <c r="D464" s="296"/>
      <c r="E464" s="296"/>
      <c r="F464" s="29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 t="s">
        <v>34</v>
      </c>
      <c r="C469" s="152"/>
      <c r="D469" s="256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6" t="s">
        <v>151</v>
      </c>
      <c r="B473" s="296"/>
      <c r="C473" s="296"/>
      <c r="D473" s="296"/>
      <c r="E473" s="296"/>
      <c r="F473" s="29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 t="s">
        <v>34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 t="s">
        <v>34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 t="s">
        <v>34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 t="s">
        <v>34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 t="s">
        <v>34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 t="s">
        <v>34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16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6" t="s">
        <v>152</v>
      </c>
      <c r="B494" s="296"/>
      <c r="C494" s="296"/>
      <c r="D494" s="296"/>
      <c r="E494" s="296"/>
      <c r="F494" s="296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 t="s">
        <v>34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 t="e">
        <f>AVERAGE(D36,D92,D145,D185,D241,D284,D317,D345,D398,D428,D447,D460,D469,D490,D499)</f>
        <v>#DIV/0!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536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0.97101449275362317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100-000001000000}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100-000002000000}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I198"/>
  <sheetViews>
    <sheetView topLeftCell="A150" zoomScaleNormal="100" zoomScaleSheetLayoutView="110" workbookViewId="0">
      <selection activeCell="D159" sqref="D15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271">
        <v>0</v>
      </c>
      <c r="D1" s="326"/>
      <c r="E1" s="326"/>
      <c r="F1" s="326"/>
      <c r="G1" s="326"/>
      <c r="H1" s="326"/>
      <c r="I1" s="326"/>
    </row>
    <row r="2" spans="1:9" s="36" customFormat="1" ht="24" x14ac:dyDescent="0.45">
      <c r="A2" s="35"/>
      <c r="B2" s="271">
        <v>1</v>
      </c>
      <c r="D2" s="125"/>
      <c r="E2" s="125"/>
      <c r="F2" s="125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125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125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125"/>
      <c r="G5" s="125"/>
      <c r="H5" s="125"/>
      <c r="I5" s="125"/>
    </row>
    <row r="6" spans="1:9" s="36" customFormat="1" ht="37.5" customHeight="1" x14ac:dyDescent="0.45">
      <c r="A6" s="310" t="s">
        <v>52</v>
      </c>
      <c r="B6" s="310"/>
      <c r="C6" s="310"/>
      <c r="D6" s="310"/>
      <c r="E6" s="310"/>
      <c r="F6" s="310"/>
      <c r="G6" s="125"/>
      <c r="H6" s="125"/>
      <c r="I6" s="125"/>
    </row>
    <row r="7" spans="1:9" s="36" customFormat="1" ht="21.75" customHeight="1" x14ac:dyDescent="0.45">
      <c r="A7" s="311" t="str">
        <f>'A1 Exploitation'!A8:F8</f>
        <v>CM Hammam Sousse</v>
      </c>
      <c r="B7" s="311"/>
      <c r="C7" s="311"/>
      <c r="D7" s="311"/>
      <c r="E7" s="311"/>
      <c r="F7" s="311"/>
      <c r="G7" s="125"/>
      <c r="H7" s="125"/>
      <c r="I7" s="125"/>
    </row>
    <row r="8" spans="1:9" s="36" customFormat="1" ht="24" x14ac:dyDescent="0.45">
      <c r="A8" s="38" t="s">
        <v>44</v>
      </c>
      <c r="B8" s="327" t="str">
        <f>'A1 Exploitation'!B9:F9</f>
        <v>Dr Hatem KARAA</v>
      </c>
      <c r="C8" s="327"/>
      <c r="D8" s="327"/>
      <c r="E8" s="327"/>
      <c r="F8" s="327"/>
      <c r="G8" s="125"/>
      <c r="H8" s="125"/>
      <c r="I8" s="125"/>
    </row>
    <row r="9" spans="1:9" s="36" customFormat="1" ht="24" x14ac:dyDescent="0.45">
      <c r="A9" s="39" t="s">
        <v>46</v>
      </c>
      <c r="B9" s="328" t="str">
        <f>'A1 Exploitation'!B10:F10</f>
        <v>Directeur du magasin et chefs de rayons</v>
      </c>
      <c r="C9" s="328"/>
      <c r="D9" s="328"/>
      <c r="E9" s="328"/>
      <c r="F9" s="328"/>
      <c r="G9" s="125"/>
      <c r="H9" s="125"/>
      <c r="I9" s="125"/>
    </row>
    <row r="10" spans="1:9" s="36" customFormat="1" ht="24" x14ac:dyDescent="0.45">
      <c r="A10" s="38" t="s">
        <v>45</v>
      </c>
      <c r="B10" s="325">
        <f>'A1 Exploitation'!B11:F11</f>
        <v>42989</v>
      </c>
      <c r="C10" s="325"/>
      <c r="D10" s="325"/>
      <c r="E10" s="325"/>
      <c r="F10" s="325"/>
      <c r="G10" s="125"/>
      <c r="H10" s="125"/>
      <c r="I10" s="125"/>
    </row>
    <row r="11" spans="1:9" s="36" customFormat="1" ht="24" x14ac:dyDescent="0.45">
      <c r="A11" s="38" t="s">
        <v>341</v>
      </c>
      <c r="B11" s="329">
        <f>D198</f>
        <v>0.89130434782608692</v>
      </c>
      <c r="C11" s="329"/>
      <c r="D11" s="329"/>
      <c r="E11" s="329"/>
      <c r="F11" s="329"/>
      <c r="G11" s="125"/>
      <c r="H11" s="125"/>
      <c r="I11" s="125"/>
    </row>
    <row r="12" spans="1:9" s="36" customFormat="1" ht="22.5" x14ac:dyDescent="0.45">
      <c r="A12" s="35"/>
      <c r="B12" s="272"/>
      <c r="D12" s="302"/>
      <c r="E12" s="302"/>
      <c r="F12" s="302"/>
      <c r="G12" s="302"/>
      <c r="H12" s="302"/>
      <c r="I12" s="40"/>
    </row>
    <row r="13" spans="1:9" s="36" customFormat="1" ht="11.25" customHeight="1" x14ac:dyDescent="0.3">
      <c r="A13" s="303" t="s">
        <v>32</v>
      </c>
      <c r="B13" s="304" t="s">
        <v>33</v>
      </c>
      <c r="C13" s="304"/>
      <c r="D13" s="304" t="s">
        <v>48</v>
      </c>
      <c r="E13" s="304" t="s">
        <v>213</v>
      </c>
      <c r="F13" s="304" t="s">
        <v>214</v>
      </c>
    </row>
    <row r="14" spans="1:9" s="36" customFormat="1" ht="12.75" customHeight="1" x14ac:dyDescent="0.3">
      <c r="A14" s="303"/>
      <c r="B14" s="69" t="s">
        <v>36</v>
      </c>
      <c r="C14" s="69" t="s">
        <v>35</v>
      </c>
      <c r="D14" s="304"/>
      <c r="E14" s="304"/>
      <c r="F14" s="304"/>
    </row>
    <row r="15" spans="1:9" x14ac:dyDescent="0.3">
      <c r="A15" s="41"/>
      <c r="B15" s="273"/>
      <c r="C15" s="41"/>
      <c r="D15" s="41"/>
    </row>
    <row r="16" spans="1:9" ht="19.5" x14ac:dyDescent="0.4">
      <c r="A16" s="330" t="s">
        <v>0</v>
      </c>
      <c r="B16" s="331"/>
      <c r="C16" s="331"/>
      <c r="D16" s="331"/>
      <c r="E16" s="331"/>
      <c r="F16" s="331"/>
    </row>
    <row r="17" spans="1:6" x14ac:dyDescent="0.3">
      <c r="A17" s="41" t="s">
        <v>316</v>
      </c>
      <c r="B17" s="274">
        <v>2</v>
      </c>
      <c r="C17" s="219"/>
      <c r="D17" s="156"/>
      <c r="E17" s="156"/>
      <c r="F17" s="219"/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74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19"/>
    </row>
    <row r="22" spans="1:6" x14ac:dyDescent="0.3">
      <c r="A22" s="332" t="s">
        <v>38</v>
      </c>
      <c r="B22" s="319"/>
      <c r="C22" s="320"/>
      <c r="D22" s="126">
        <f>SUM(B17:C21)</f>
        <v>10</v>
      </c>
    </row>
    <row r="23" spans="1:6" x14ac:dyDescent="0.3">
      <c r="A23" s="316" t="s">
        <v>342</v>
      </c>
      <c r="B23" s="317"/>
      <c r="C23" s="318"/>
      <c r="D23" s="64">
        <f>D22/(COUNT(B17:C21)*2)</f>
        <v>1</v>
      </c>
    </row>
    <row r="24" spans="1:6" s="50" customFormat="1" x14ac:dyDescent="0.3">
      <c r="A24" s="54"/>
      <c r="B24" s="275"/>
      <c r="C24" s="55"/>
      <c r="D24" s="56"/>
    </row>
    <row r="25" spans="1:6" ht="19.5" x14ac:dyDescent="0.4">
      <c r="A25" s="314" t="s">
        <v>4</v>
      </c>
      <c r="B25" s="315"/>
      <c r="C25" s="315"/>
      <c r="D25" s="315"/>
      <c r="E25" s="315"/>
      <c r="F25" s="315"/>
    </row>
    <row r="26" spans="1:6" ht="18" x14ac:dyDescent="0.35">
      <c r="A26" s="75" t="s">
        <v>107</v>
      </c>
      <c r="B26" s="274">
        <v>2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74">
        <v>2</v>
      </c>
      <c r="C27" s="219"/>
      <c r="D27" s="156" t="s">
        <v>414</v>
      </c>
      <c r="E27" s="219"/>
      <c r="F27" s="219"/>
    </row>
    <row r="28" spans="1:6" ht="30" x14ac:dyDescent="0.3">
      <c r="A28" s="41" t="s">
        <v>327</v>
      </c>
      <c r="B28" s="274">
        <v>2</v>
      </c>
      <c r="C28" s="219"/>
      <c r="D28" s="156" t="s">
        <v>415</v>
      </c>
      <c r="E28" s="219"/>
      <c r="F28" s="219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124">
        <f>SUM(B26:C31)</f>
        <v>12</v>
      </c>
    </row>
    <row r="33" spans="1:6" x14ac:dyDescent="0.3">
      <c r="A33" s="316" t="s">
        <v>342</v>
      </c>
      <c r="B33" s="317"/>
      <c r="C33" s="318"/>
      <c r="D33" s="64">
        <f>D32/(COUNT(B26:C31)*2)</f>
        <v>1</v>
      </c>
    </row>
    <row r="34" spans="1:6" s="50" customFormat="1" x14ac:dyDescent="0.3">
      <c r="A34" s="54"/>
      <c r="B34" s="275"/>
      <c r="C34" s="55"/>
      <c r="D34" s="56"/>
    </row>
    <row r="35" spans="1:6" s="50" customFormat="1" ht="19.5" x14ac:dyDescent="0.4">
      <c r="A35" s="314" t="s">
        <v>246</v>
      </c>
      <c r="B35" s="315"/>
      <c r="C35" s="315"/>
      <c r="D35" s="315"/>
      <c r="E35" s="315"/>
      <c r="F35" s="315"/>
    </row>
    <row r="36" spans="1:6" s="50" customFormat="1" ht="18" x14ac:dyDescent="0.35">
      <c r="A36" s="75" t="s">
        <v>107</v>
      </c>
      <c r="B36" s="274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124">
        <f>SUM(B36:C40)</f>
        <v>10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1</v>
      </c>
      <c r="E42" s="37"/>
      <c r="F42" s="37"/>
    </row>
    <row r="43" spans="1:6" s="50" customFormat="1" x14ac:dyDescent="0.3">
      <c r="A43" s="89"/>
      <c r="B43" s="276"/>
      <c r="C43" s="90"/>
      <c r="D43" s="91"/>
    </row>
    <row r="44" spans="1:6" ht="19.5" x14ac:dyDescent="0.4">
      <c r="A44" s="323" t="s">
        <v>21</v>
      </c>
      <c r="B44" s="324"/>
      <c r="C44" s="324"/>
      <c r="D44" s="324"/>
      <c r="E44" s="324"/>
      <c r="F44" s="324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74">
        <v>2</v>
      </c>
      <c r="C49" s="219"/>
      <c r="D49" s="258" t="s">
        <v>442</v>
      </c>
      <c r="E49" s="219"/>
      <c r="F49" s="219"/>
    </row>
    <row r="50" spans="1:6" ht="18" x14ac:dyDescent="0.35">
      <c r="A50" s="75" t="s">
        <v>343</v>
      </c>
      <c r="B50" s="274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124">
        <f>SUM(B45:C50)</f>
        <v>10</v>
      </c>
    </row>
    <row r="52" spans="1:6" x14ac:dyDescent="0.3">
      <c r="A52" s="316" t="s">
        <v>342</v>
      </c>
      <c r="B52" s="317"/>
      <c r="C52" s="318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</row>
    <row r="54" spans="1:6" ht="19.5" x14ac:dyDescent="0.4">
      <c r="A54" s="314" t="s">
        <v>8</v>
      </c>
      <c r="B54" s="315"/>
      <c r="C54" s="315"/>
      <c r="D54" s="315"/>
      <c r="E54" s="315"/>
      <c r="F54" s="315"/>
    </row>
    <row r="55" spans="1:6" ht="36" x14ac:dyDescent="0.35">
      <c r="A55" s="82" t="s">
        <v>197</v>
      </c>
      <c r="B55" s="277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78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156" t="s">
        <v>416</v>
      </c>
      <c r="E59" s="219"/>
      <c r="F59" s="219"/>
    </row>
    <row r="60" spans="1:6" ht="30" x14ac:dyDescent="0.35">
      <c r="A60" s="75" t="s">
        <v>344</v>
      </c>
      <c r="B60" s="274">
        <v>0</v>
      </c>
      <c r="C60" s="246">
        <f>IF(B60=0, -5, "0")</f>
        <v>-5</v>
      </c>
      <c r="D60" s="156" t="s">
        <v>419</v>
      </c>
      <c r="E60" s="219"/>
      <c r="F60" s="219"/>
    </row>
    <row r="61" spans="1:6" x14ac:dyDescent="0.3">
      <c r="A61" s="41" t="s">
        <v>340</v>
      </c>
      <c r="B61" s="274">
        <v>2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124">
        <f>SUM(B55:C61)</f>
        <v>7</v>
      </c>
    </row>
    <row r="63" spans="1:6" x14ac:dyDescent="0.3">
      <c r="A63" s="316" t="s">
        <v>342</v>
      </c>
      <c r="B63" s="317"/>
      <c r="C63" s="318"/>
      <c r="D63" s="64">
        <f>D62/(COUNT(B55:C61)*2)</f>
        <v>0.4375</v>
      </c>
    </row>
    <row r="64" spans="1:6" s="50" customFormat="1" x14ac:dyDescent="0.3">
      <c r="A64" s="54"/>
      <c r="B64" s="275"/>
      <c r="C64" s="55"/>
      <c r="D64" s="56"/>
    </row>
    <row r="65" spans="1:6" ht="19.5" x14ac:dyDescent="0.4">
      <c r="A65" s="314" t="s">
        <v>143</v>
      </c>
      <c r="B65" s="315"/>
      <c r="C65" s="315"/>
      <c r="D65" s="315"/>
      <c r="E65" s="315"/>
      <c r="F65" s="315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78">
        <v>2</v>
      </c>
      <c r="C67" s="226"/>
      <c r="D67" s="230"/>
      <c r="E67" s="227"/>
      <c r="F67" s="219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78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46.5" x14ac:dyDescent="0.35">
      <c r="A76" s="88" t="s">
        <v>332</v>
      </c>
      <c r="B76" s="225">
        <v>2</v>
      </c>
      <c r="C76" s="246" t="str">
        <f>IF(B76=0, -5, "0")</f>
        <v>0</v>
      </c>
      <c r="D76" s="232" t="s">
        <v>445</v>
      </c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 t="s">
        <v>443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 t="s">
        <v>444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124">
        <f>SUM(B66:C82)</f>
        <v>32</v>
      </c>
    </row>
    <row r="84" spans="1:6" x14ac:dyDescent="0.3">
      <c r="A84" s="316" t="s">
        <v>342</v>
      </c>
      <c r="B84" s="317"/>
      <c r="C84" s="318"/>
      <c r="D84" s="64">
        <f>D83/(COUNT(B66:C82)*2)</f>
        <v>1</v>
      </c>
    </row>
    <row r="85" spans="1:6" s="50" customFormat="1" x14ac:dyDescent="0.3">
      <c r="A85" s="54"/>
      <c r="B85" s="275"/>
      <c r="C85" s="55"/>
      <c r="D85" s="56"/>
    </row>
    <row r="86" spans="1:6" ht="19.5" x14ac:dyDescent="0.4">
      <c r="A86" s="314" t="s">
        <v>237</v>
      </c>
      <c r="B86" s="315"/>
      <c r="C86" s="315"/>
      <c r="D86" s="315"/>
      <c r="E86" s="315"/>
      <c r="F86" s="315"/>
    </row>
    <row r="87" spans="1:6" ht="34.5" x14ac:dyDescent="0.4">
      <c r="A87" s="92" t="s">
        <v>320</v>
      </c>
      <c r="B87" s="279">
        <v>2</v>
      </c>
      <c r="C87" s="226"/>
      <c r="D87" s="232" t="s">
        <v>447</v>
      </c>
      <c r="E87" s="220"/>
      <c r="F87" s="219"/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79">
        <v>2</v>
      </c>
      <c r="C90" s="226"/>
      <c r="D90" s="232" t="s">
        <v>418</v>
      </c>
      <c r="E90" s="219"/>
      <c r="F90" s="219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19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232" t="s">
        <v>446</v>
      </c>
      <c r="E92" s="219"/>
      <c r="F92" s="219"/>
    </row>
    <row r="93" spans="1:6" ht="18" x14ac:dyDescent="0.35">
      <c r="A93" s="75" t="s">
        <v>266</v>
      </c>
      <c r="B93" s="279" t="s">
        <v>34</v>
      </c>
      <c r="C93" s="236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19"/>
    </row>
    <row r="97" spans="1:6" x14ac:dyDescent="0.3">
      <c r="A97" s="41" t="s">
        <v>147</v>
      </c>
      <c r="B97" s="279">
        <v>0</v>
      </c>
      <c r="C97" s="219"/>
      <c r="D97" s="232" t="s">
        <v>448</v>
      </c>
      <c r="E97" s="219"/>
      <c r="F97" s="219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19"/>
    </row>
    <row r="99" spans="1:6" ht="31.5" x14ac:dyDescent="0.35">
      <c r="A99" s="87" t="s">
        <v>344</v>
      </c>
      <c r="B99" s="279" t="s">
        <v>34</v>
      </c>
      <c r="C99" s="246" t="str">
        <f>IF(B99=0, -5, "0")</f>
        <v>0</v>
      </c>
      <c r="D99" s="232" t="s">
        <v>417</v>
      </c>
      <c r="E99" s="219"/>
      <c r="F99" s="219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124">
        <f>SUM(B87:C100)</f>
        <v>22</v>
      </c>
    </row>
    <row r="102" spans="1:6" x14ac:dyDescent="0.3">
      <c r="A102" s="316" t="s">
        <v>342</v>
      </c>
      <c r="B102" s="317"/>
      <c r="C102" s="318"/>
      <c r="D102" s="64">
        <f>D101/(COUNT(B87:C100)*2)</f>
        <v>0.91666666666666663</v>
      </c>
    </row>
    <row r="103" spans="1:6" s="50" customFormat="1" x14ac:dyDescent="0.3">
      <c r="A103" s="54"/>
      <c r="B103" s="275"/>
      <c r="C103" s="55"/>
      <c r="D103" s="56"/>
    </row>
    <row r="104" spans="1:6" s="50" customFormat="1" x14ac:dyDescent="0.3">
      <c r="A104" s="89"/>
      <c r="B104" s="276"/>
      <c r="C104" s="90"/>
      <c r="D104" s="91"/>
    </row>
    <row r="105" spans="1:6" s="50" customFormat="1" ht="19.5" x14ac:dyDescent="0.4">
      <c r="A105" s="314" t="s">
        <v>238</v>
      </c>
      <c r="B105" s="315"/>
      <c r="C105" s="315"/>
      <c r="D105" s="315"/>
      <c r="E105" s="315"/>
      <c r="F105" s="315"/>
    </row>
    <row r="106" spans="1:6" s="50" customFormat="1" ht="34.5" x14ac:dyDescent="0.4">
      <c r="A106" s="92" t="s">
        <v>321</v>
      </c>
      <c r="B106" s="279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79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79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79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79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79">
        <v>2</v>
      </c>
      <c r="C111" s="246" t="str">
        <f>IF(B111=0, -5, "0")</f>
        <v>0</v>
      </c>
      <c r="D111" s="232" t="s">
        <v>420</v>
      </c>
      <c r="E111" s="219"/>
      <c r="F111" s="219"/>
    </row>
    <row r="112" spans="1:6" s="50" customFormat="1" x14ac:dyDescent="0.3">
      <c r="A112" s="49" t="s">
        <v>182</v>
      </c>
      <c r="B112" s="279">
        <v>2</v>
      </c>
      <c r="C112" s="219"/>
      <c r="D112" s="232"/>
      <c r="E112" s="219"/>
      <c r="F112" s="219"/>
    </row>
    <row r="113" spans="1:6" s="50" customFormat="1" x14ac:dyDescent="0.3">
      <c r="A113" s="121" t="s">
        <v>329</v>
      </c>
      <c r="B113" s="279">
        <v>2</v>
      </c>
      <c r="C113" s="219"/>
      <c r="D113" s="232"/>
      <c r="E113" s="219"/>
      <c r="F113" s="219"/>
    </row>
    <row r="114" spans="1:6" s="50" customFormat="1" ht="36" x14ac:dyDescent="0.35">
      <c r="A114" s="88" t="s">
        <v>361</v>
      </c>
      <c r="B114" s="279">
        <v>1</v>
      </c>
      <c r="C114" s="246" t="str">
        <f>IF(B114=0, -5, "0")</f>
        <v>0</v>
      </c>
      <c r="D114" s="232" t="s">
        <v>449</v>
      </c>
      <c r="E114" s="219"/>
      <c r="F114" s="219"/>
    </row>
    <row r="115" spans="1:6" s="50" customFormat="1" ht="18" x14ac:dyDescent="0.35">
      <c r="A115" s="88" t="s">
        <v>366</v>
      </c>
      <c r="B115" s="279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124">
        <f>SUM(B106:C116)</f>
        <v>19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0.95</v>
      </c>
      <c r="E118" s="37"/>
      <c r="F118" s="37"/>
    </row>
    <row r="119" spans="1:6" s="50" customFormat="1" x14ac:dyDescent="0.3">
      <c r="A119" s="54"/>
      <c r="B119" s="275"/>
      <c r="C119" s="55"/>
      <c r="D119" s="56"/>
    </row>
    <row r="120" spans="1:6" ht="19.5" x14ac:dyDescent="0.4">
      <c r="A120" s="314" t="s">
        <v>208</v>
      </c>
      <c r="B120" s="315"/>
      <c r="C120" s="315"/>
      <c r="D120" s="315"/>
      <c r="E120" s="315"/>
      <c r="F120" s="315"/>
    </row>
    <row r="121" spans="1:6" x14ac:dyDescent="0.3">
      <c r="A121" s="86" t="s">
        <v>322</v>
      </c>
      <c r="B121" s="274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74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74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74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74">
        <v>2</v>
      </c>
      <c r="C125" s="226"/>
      <c r="D125" s="232"/>
      <c r="E125" s="227"/>
      <c r="F125" s="219"/>
    </row>
    <row r="126" spans="1:6" ht="46.5" x14ac:dyDescent="0.35">
      <c r="A126" s="82" t="s">
        <v>239</v>
      </c>
      <c r="B126" s="274">
        <v>2</v>
      </c>
      <c r="C126" s="247" t="str">
        <f>IF(B126=0, -5, "0")</f>
        <v>0</v>
      </c>
      <c r="D126" s="232" t="s">
        <v>450</v>
      </c>
      <c r="E126" s="227"/>
      <c r="F126" s="219"/>
    </row>
    <row r="127" spans="1:6" ht="18" x14ac:dyDescent="0.35">
      <c r="A127" s="75" t="s">
        <v>267</v>
      </c>
      <c r="B127" s="274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74">
        <v>2</v>
      </c>
      <c r="C128" s="239"/>
      <c r="D128" s="220"/>
      <c r="E128" s="220"/>
      <c r="F128" s="219"/>
    </row>
    <row r="129" spans="1:6" ht="46.5" x14ac:dyDescent="0.35">
      <c r="A129" s="82" t="s">
        <v>217</v>
      </c>
      <c r="B129" s="274">
        <v>2</v>
      </c>
      <c r="C129" s="247" t="str">
        <f>IF(B129=0, -5, "0")</f>
        <v>0</v>
      </c>
      <c r="D129" s="232" t="s">
        <v>451</v>
      </c>
      <c r="E129" s="220"/>
      <c r="F129" s="219"/>
    </row>
    <row r="130" spans="1:6" x14ac:dyDescent="0.3">
      <c r="A130" s="51" t="s">
        <v>323</v>
      </c>
      <c r="B130" s="274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74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124">
        <f>SUM(B121:C131)</f>
        <v>22</v>
      </c>
    </row>
    <row r="133" spans="1:6" x14ac:dyDescent="0.3">
      <c r="A133" s="316" t="s">
        <v>342</v>
      </c>
      <c r="B133" s="317"/>
      <c r="C133" s="318"/>
      <c r="D133" s="62">
        <f>D132/(COUNT(B121:C131)*2)</f>
        <v>1</v>
      </c>
    </row>
    <row r="134" spans="1:6" s="50" customFormat="1" x14ac:dyDescent="0.3">
      <c r="A134" s="54"/>
      <c r="B134" s="275"/>
      <c r="C134" s="55"/>
      <c r="D134" s="61"/>
    </row>
    <row r="135" spans="1:6" ht="24.75" customHeight="1" x14ac:dyDescent="0.4">
      <c r="A135" s="314" t="s">
        <v>78</v>
      </c>
      <c r="B135" s="315"/>
      <c r="C135" s="315"/>
      <c r="D135" s="315"/>
      <c r="E135" s="315"/>
      <c r="F135" s="315"/>
    </row>
    <row r="136" spans="1:6" ht="19.5" x14ac:dyDescent="0.4">
      <c r="A136" s="51" t="s">
        <v>349</v>
      </c>
      <c r="B136" s="279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79">
        <v>2</v>
      </c>
      <c r="C137" s="248" t="str">
        <f>IF(B137=0, -5, "0")</f>
        <v>0</v>
      </c>
      <c r="D137" s="240"/>
      <c r="E137" s="219"/>
      <c r="F137" s="219"/>
    </row>
    <row r="138" spans="1:6" ht="45.75" x14ac:dyDescent="0.3">
      <c r="A138" s="49" t="s">
        <v>324</v>
      </c>
      <c r="B138" s="279">
        <v>0</v>
      </c>
      <c r="C138" s="220"/>
      <c r="D138" s="232" t="s">
        <v>452</v>
      </c>
      <c r="E138" s="232" t="s">
        <v>453</v>
      </c>
      <c r="F138" s="219"/>
    </row>
    <row r="139" spans="1:6" x14ac:dyDescent="0.3">
      <c r="A139" s="94" t="s">
        <v>325</v>
      </c>
      <c r="B139" s="279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79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79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79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79">
        <v>2</v>
      </c>
      <c r="C143" s="248" t="str">
        <f>IF(B143=0, -5, "0")</f>
        <v>0</v>
      </c>
      <c r="D143" s="232" t="s">
        <v>454</v>
      </c>
      <c r="E143" s="219"/>
      <c r="F143" s="219"/>
    </row>
    <row r="144" spans="1:6" ht="18" x14ac:dyDescent="0.35">
      <c r="A144" s="75" t="s">
        <v>218</v>
      </c>
      <c r="B144" s="279">
        <v>2</v>
      </c>
      <c r="C144" s="248" t="str">
        <f>IF(B144=0, -5, "0")</f>
        <v>0</v>
      </c>
      <c r="D144" s="232" t="s">
        <v>455</v>
      </c>
      <c r="E144" s="219"/>
      <c r="F144" s="219"/>
    </row>
    <row r="145" spans="1:6" x14ac:dyDescent="0.3">
      <c r="A145" s="51" t="s">
        <v>104</v>
      </c>
      <c r="B145" s="279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79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79">
        <v>2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124">
        <f>SUM(B136:C147)</f>
        <v>22</v>
      </c>
    </row>
    <row r="149" spans="1:6" x14ac:dyDescent="0.3">
      <c r="A149" s="316" t="s">
        <v>342</v>
      </c>
      <c r="B149" s="317"/>
      <c r="C149" s="318"/>
      <c r="D149" s="64">
        <f>D148/(COUNT(B136:C147)*2)</f>
        <v>0.91666666666666663</v>
      </c>
    </row>
    <row r="150" spans="1:6" s="50" customFormat="1" x14ac:dyDescent="0.3">
      <c r="A150" s="54"/>
      <c r="B150" s="275"/>
      <c r="C150" s="55"/>
      <c r="D150" s="56"/>
    </row>
    <row r="151" spans="1:6" ht="19.5" x14ac:dyDescent="0.4">
      <c r="A151" s="314" t="s">
        <v>243</v>
      </c>
      <c r="B151" s="315"/>
      <c r="C151" s="315"/>
      <c r="D151" s="315"/>
      <c r="E151" s="315"/>
      <c r="F151" s="315"/>
    </row>
    <row r="152" spans="1:6" x14ac:dyDescent="0.3">
      <c r="A152" s="92" t="s">
        <v>326</v>
      </c>
      <c r="B152" s="274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74">
        <v>2</v>
      </c>
      <c r="C155" s="246" t="str">
        <f>IF(B155=0, -5, "0")</f>
        <v>0</v>
      </c>
      <c r="D155" s="220"/>
      <c r="E155" s="219"/>
      <c r="F155" s="219"/>
    </row>
    <row r="156" spans="1:6" ht="61.5" x14ac:dyDescent="0.35">
      <c r="A156" s="75" t="s">
        <v>355</v>
      </c>
      <c r="B156" s="274">
        <v>0</v>
      </c>
      <c r="C156" s="246">
        <f>IF(B156=0, -5, "0")</f>
        <v>-5</v>
      </c>
      <c r="D156" s="232" t="s">
        <v>456</v>
      </c>
      <c r="E156" s="219"/>
      <c r="F156" s="219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74">
        <v>0</v>
      </c>
      <c r="C159" s="219"/>
      <c r="D159" s="232" t="s">
        <v>457</v>
      </c>
      <c r="E159" s="219"/>
      <c r="F159" s="219"/>
    </row>
    <row r="160" spans="1:6" x14ac:dyDescent="0.3">
      <c r="A160" s="316" t="s">
        <v>38</v>
      </c>
      <c r="B160" s="319"/>
      <c r="C160" s="320"/>
      <c r="D160" s="186">
        <f>SUM(B152:C159)</f>
        <v>7</v>
      </c>
    </row>
    <row r="161" spans="1:6" x14ac:dyDescent="0.3">
      <c r="A161" s="316" t="s">
        <v>342</v>
      </c>
      <c r="B161" s="317"/>
      <c r="C161" s="318"/>
      <c r="D161" s="64">
        <f>D160/(COUNT(B152:C159)*2)</f>
        <v>0.3888888888888889</v>
      </c>
    </row>
    <row r="162" spans="1:6" s="50" customFormat="1" ht="28.15" customHeight="1" x14ac:dyDescent="0.3">
      <c r="A162" s="54"/>
      <c r="B162" s="275"/>
      <c r="C162" s="57"/>
      <c r="D162" s="58"/>
    </row>
    <row r="163" spans="1:6" ht="19.5" x14ac:dyDescent="0.4">
      <c r="A163" s="314" t="s">
        <v>85</v>
      </c>
      <c r="B163" s="315"/>
      <c r="C163" s="315"/>
      <c r="D163" s="315"/>
      <c r="E163" s="315"/>
      <c r="F163" s="315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219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219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219"/>
    </row>
    <row r="168" spans="1:6" ht="17.25" customHeight="1" x14ac:dyDescent="0.3">
      <c r="A168" s="316" t="s">
        <v>38</v>
      </c>
      <c r="B168" s="317"/>
      <c r="C168" s="318"/>
      <c r="D168" s="124">
        <f>SUM(B164:C167)</f>
        <v>8</v>
      </c>
    </row>
    <row r="169" spans="1:6" x14ac:dyDescent="0.3">
      <c r="A169" s="316" t="s">
        <v>342</v>
      </c>
      <c r="B169" s="317"/>
      <c r="C169" s="318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74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74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219"/>
    </row>
    <row r="175" spans="1:6" ht="18" customHeight="1" x14ac:dyDescent="0.3">
      <c r="A175" s="41" t="s">
        <v>163</v>
      </c>
      <c r="B175" s="274">
        <v>2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124">
        <f>SUM(B172:C175)</f>
        <v>8</v>
      </c>
    </row>
    <row r="177" spans="1:6" x14ac:dyDescent="0.3">
      <c r="A177" s="316" t="s">
        <v>342</v>
      </c>
      <c r="B177" s="317"/>
      <c r="C177" s="318"/>
      <c r="D177" s="64">
        <f>D176/(COUNT(B172:C175)*2)</f>
        <v>1</v>
      </c>
    </row>
    <row r="178" spans="1:6" s="50" customFormat="1" x14ac:dyDescent="0.3">
      <c r="A178" s="54"/>
      <c r="B178" s="275"/>
      <c r="C178" s="55"/>
      <c r="D178" s="56"/>
    </row>
    <row r="179" spans="1:6" ht="19.5" x14ac:dyDescent="0.4">
      <c r="A179" s="314" t="s">
        <v>87</v>
      </c>
      <c r="B179" s="315"/>
      <c r="C179" s="315"/>
      <c r="D179" s="315"/>
      <c r="E179" s="315"/>
      <c r="F179" s="315"/>
    </row>
    <row r="180" spans="1:6" x14ac:dyDescent="0.3">
      <c r="A180" s="86" t="s">
        <v>364</v>
      </c>
      <c r="B180" s="274">
        <v>2</v>
      </c>
      <c r="C180" s="219"/>
      <c r="D180" s="245"/>
      <c r="E180" s="245"/>
      <c r="F180" s="219"/>
    </row>
    <row r="181" spans="1:6" x14ac:dyDescent="0.3">
      <c r="A181" s="94" t="s">
        <v>247</v>
      </c>
      <c r="B181" s="274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124">
        <f>SUM(B180:C184)</f>
        <v>10</v>
      </c>
    </row>
    <row r="186" spans="1:6" x14ac:dyDescent="0.3">
      <c r="A186" s="316" t="s">
        <v>342</v>
      </c>
      <c r="B186" s="317"/>
      <c r="C186" s="318"/>
      <c r="D186" s="64">
        <f>D185/(COUNT(B180:C184)*2)</f>
        <v>1</v>
      </c>
    </row>
    <row r="187" spans="1:6" s="50" customFormat="1" x14ac:dyDescent="0.3">
      <c r="A187" s="54"/>
      <c r="B187" s="275"/>
      <c r="C187" s="55"/>
      <c r="D187" s="56"/>
    </row>
    <row r="188" spans="1:6" ht="19.5" x14ac:dyDescent="0.4">
      <c r="A188" s="314" t="s">
        <v>242</v>
      </c>
      <c r="B188" s="315"/>
      <c r="C188" s="315"/>
      <c r="D188" s="315"/>
      <c r="E188" s="315"/>
      <c r="F188" s="315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19"/>
    </row>
    <row r="190" spans="1:6" ht="18" x14ac:dyDescent="0.35">
      <c r="A190" s="177" t="s">
        <v>365</v>
      </c>
      <c r="B190" s="274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74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74">
        <v>2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6</v>
      </c>
    </row>
    <row r="194" spans="1:4" x14ac:dyDescent="0.3">
      <c r="A194" s="316" t="s">
        <v>342</v>
      </c>
      <c r="B194" s="317"/>
      <c r="C194" s="318"/>
      <c r="D194" s="64">
        <f>D193/(COUNT(B189:C192)*2)</f>
        <v>1</v>
      </c>
    </row>
    <row r="196" spans="1:4" ht="18" x14ac:dyDescent="0.35">
      <c r="A196" s="120" t="s">
        <v>284</v>
      </c>
      <c r="B196" s="280"/>
      <c r="C196" s="119"/>
      <c r="D196" s="218" t="s">
        <v>34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205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0.89130434782608692</v>
      </c>
    </row>
  </sheetData>
  <sheetProtection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106:B116 B121:B131 B60:B61 B136:B147 B164:B167 B172:B175 B180:B184 B72:B82" xr:uid="{00000000-0002-0000-0200-000000000000}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XFD505"/>
  <sheetViews>
    <sheetView view="pageBreakPreview" topLeftCell="A488" zoomScale="80" zoomScaleNormal="100" zoomScaleSheetLayoutView="80" workbookViewId="0">
      <selection activeCell="D506" sqref="D506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9"/>
      <c r="E1" s="309"/>
      <c r="F1" s="309"/>
      <c r="G1" s="309"/>
      <c r="H1" s="309"/>
      <c r="I1" s="30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0" t="s">
        <v>201</v>
      </c>
      <c r="B7" s="310"/>
      <c r="C7" s="310"/>
      <c r="D7" s="310"/>
      <c r="E7" s="310"/>
      <c r="F7" s="310"/>
      <c r="G7" s="211"/>
      <c r="H7" s="211"/>
      <c r="I7" s="211"/>
    </row>
    <row r="8" spans="1:9" ht="29.25" x14ac:dyDescent="0.45">
      <c r="A8" s="311" t="str">
        <f>'Page de garde'!D18</f>
        <v>Hammam Sousse</v>
      </c>
      <c r="B8" s="311"/>
      <c r="C8" s="311"/>
      <c r="D8" s="311"/>
      <c r="E8" s="311"/>
      <c r="F8" s="311"/>
      <c r="G8" s="214"/>
      <c r="H8" s="214"/>
      <c r="I8" s="211"/>
    </row>
    <row r="9" spans="1:9" ht="24" x14ac:dyDescent="0.45">
      <c r="A9" s="38" t="s">
        <v>44</v>
      </c>
      <c r="B9" s="312" t="s">
        <v>458</v>
      </c>
      <c r="C9" s="312"/>
      <c r="D9" s="312"/>
      <c r="E9" s="312"/>
      <c r="F9" s="312"/>
      <c r="G9" s="214"/>
      <c r="H9" s="214"/>
      <c r="I9" s="211"/>
    </row>
    <row r="10" spans="1:9" ht="24" x14ac:dyDescent="0.45">
      <c r="A10" s="39" t="s">
        <v>46</v>
      </c>
      <c r="B10" s="313" t="s">
        <v>459</v>
      </c>
      <c r="C10" s="313"/>
      <c r="D10" s="313"/>
      <c r="E10" s="313"/>
      <c r="F10" s="313"/>
      <c r="G10" s="214"/>
      <c r="H10" s="214"/>
      <c r="I10" s="211"/>
    </row>
    <row r="11" spans="1:9" ht="24" x14ac:dyDescent="0.45">
      <c r="A11" s="38" t="s">
        <v>45</v>
      </c>
      <c r="B11" s="308">
        <v>43067</v>
      </c>
      <c r="C11" s="308"/>
      <c r="D11" s="308"/>
      <c r="E11" s="308"/>
      <c r="F11" s="308"/>
      <c r="G11" s="214"/>
      <c r="H11" s="214"/>
      <c r="I11" s="211"/>
    </row>
    <row r="12" spans="1:9" ht="24" x14ac:dyDescent="0.45">
      <c r="A12" s="38" t="s">
        <v>276</v>
      </c>
      <c r="B12" s="301">
        <f>D505</f>
        <v>0.94346289752650181</v>
      </c>
      <c r="C12" s="301"/>
      <c r="D12" s="301"/>
      <c r="E12" s="301"/>
      <c r="F12" s="301"/>
      <c r="G12" s="214"/>
      <c r="H12" s="214"/>
      <c r="I12" s="211"/>
    </row>
    <row r="13" spans="1:9" ht="22.5" x14ac:dyDescent="0.45">
      <c r="A13" s="35"/>
      <c r="B13" s="36"/>
      <c r="C13" s="36"/>
      <c r="D13" s="302"/>
      <c r="E13" s="302"/>
      <c r="F13" s="302"/>
      <c r="G13" s="302"/>
      <c r="H13" s="302"/>
      <c r="I13" s="3"/>
    </row>
    <row r="14" spans="1:9" ht="16.5" customHeight="1" x14ac:dyDescent="0.3">
      <c r="A14" s="303" t="s">
        <v>32</v>
      </c>
      <c r="B14" s="304" t="s">
        <v>33</v>
      </c>
      <c r="C14" s="304"/>
      <c r="D14" s="304" t="s">
        <v>48</v>
      </c>
      <c r="E14" s="305" t="s">
        <v>358</v>
      </c>
      <c r="F14" s="304" t="s">
        <v>214</v>
      </c>
      <c r="G14" s="36"/>
      <c r="H14" s="36"/>
    </row>
    <row r="15" spans="1:9" ht="16.5" customHeight="1" x14ac:dyDescent="0.3">
      <c r="A15" s="303"/>
      <c r="B15" s="76" t="s">
        <v>36</v>
      </c>
      <c r="C15" s="76" t="s">
        <v>35</v>
      </c>
      <c r="D15" s="304"/>
      <c r="E15" s="305"/>
      <c r="F15" s="304"/>
      <c r="G15" s="36"/>
      <c r="H15" s="36"/>
    </row>
    <row r="16" spans="1:9" ht="18" x14ac:dyDescent="0.35">
      <c r="A16" s="296" t="s">
        <v>0</v>
      </c>
      <c r="B16" s="296"/>
      <c r="C16" s="296"/>
      <c r="D16" s="296"/>
      <c r="E16" s="296"/>
      <c r="F16" s="296"/>
      <c r="G16" s="36"/>
      <c r="H16" s="36"/>
    </row>
    <row r="17" spans="1:8" ht="18" x14ac:dyDescent="0.3">
      <c r="A17" s="180">
        <f>B11</f>
        <v>43067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6" t="s">
        <v>1</v>
      </c>
      <c r="B18" s="307"/>
      <c r="C18" s="307"/>
      <c r="D18" s="307"/>
      <c r="E18" s="307"/>
      <c r="F18" s="307"/>
    </row>
    <row r="19" spans="1:8" x14ac:dyDescent="0.25">
      <c r="A19" s="167" t="s">
        <v>10</v>
      </c>
      <c r="B19" s="168">
        <v>2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2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7" t="s">
        <v>18</v>
      </c>
      <c r="B26" s="298"/>
      <c r="C26" s="298"/>
      <c r="D26" s="298"/>
      <c r="E26" s="298"/>
      <c r="F26" s="298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1</v>
      </c>
      <c r="C32" s="168"/>
      <c r="D32" s="154" t="s">
        <v>460</v>
      </c>
      <c r="E32" s="145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2</v>
      </c>
      <c r="C36" s="152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2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25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96" t="s">
        <v>137</v>
      </c>
      <c r="B43" s="296"/>
      <c r="C43" s="296"/>
      <c r="D43" s="296"/>
      <c r="E43" s="296"/>
      <c r="F43" s="296"/>
    </row>
    <row r="44" spans="1:7" x14ac:dyDescent="0.25">
      <c r="A44" s="181">
        <f>B11</f>
        <v>43067</v>
      </c>
      <c r="B44" s="6"/>
      <c r="C44" s="7"/>
      <c r="D44" s="6"/>
    </row>
    <row r="45" spans="1:7" ht="16.5" x14ac:dyDescent="0.25">
      <c r="A45" s="299" t="s">
        <v>63</v>
      </c>
      <c r="B45" s="300"/>
      <c r="C45" s="300"/>
      <c r="D45" s="300"/>
      <c r="E45" s="300"/>
      <c r="F45" s="300"/>
    </row>
    <row r="46" spans="1:7" x14ac:dyDescent="0.25">
      <c r="A46" s="33" t="s">
        <v>109</v>
      </c>
      <c r="B46" s="168">
        <v>2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7" t="s">
        <v>65</v>
      </c>
      <c r="B57" s="298"/>
      <c r="C57" s="298"/>
      <c r="D57" s="298"/>
      <c r="E57" s="298"/>
      <c r="F57" s="298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>
        <v>1</v>
      </c>
      <c r="C64" s="215" t="str">
        <f>IF(B64=0, -5, "0")</f>
        <v>0</v>
      </c>
      <c r="D64" s="161" t="s">
        <v>462</v>
      </c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2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2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2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39</v>
      </c>
    </row>
    <row r="82" spans="1:6" x14ac:dyDescent="0.25">
      <c r="A82" s="19" t="s">
        <v>37</v>
      </c>
      <c r="B82" s="20"/>
      <c r="C82" s="21"/>
      <c r="D82" s="62">
        <f>D81/(COUNT(B58:C80)*2)</f>
        <v>0.97499999999999998</v>
      </c>
    </row>
    <row r="83" spans="1:6" x14ac:dyDescent="0.25">
      <c r="A83" s="9"/>
      <c r="B83" s="6"/>
      <c r="C83" s="7"/>
      <c r="D83" s="6"/>
    </row>
    <row r="84" spans="1:6" ht="18" x14ac:dyDescent="0.25">
      <c r="A84" s="297" t="s">
        <v>25</v>
      </c>
      <c r="B84" s="298"/>
      <c r="C84" s="298"/>
      <c r="D84" s="298"/>
      <c r="E84" s="298"/>
      <c r="F84" s="298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45"/>
      <c r="F89" s="145"/>
    </row>
    <row r="90" spans="1:6" ht="45" x14ac:dyDescent="0.25">
      <c r="A90" s="167" t="s">
        <v>293</v>
      </c>
      <c r="B90" s="168">
        <v>1</v>
      </c>
      <c r="C90" s="168"/>
      <c r="D90" s="154" t="s">
        <v>461</v>
      </c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7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2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68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0.97142857142857142</v>
      </c>
    </row>
    <row r="98" spans="1:6" x14ac:dyDescent="0.25">
      <c r="A98" s="5"/>
      <c r="B98" s="6"/>
      <c r="C98" s="7"/>
      <c r="D98" s="6"/>
    </row>
    <row r="99" spans="1:6" ht="18" x14ac:dyDescent="0.35">
      <c r="A99" s="296" t="s">
        <v>129</v>
      </c>
      <c r="B99" s="296"/>
      <c r="C99" s="296"/>
      <c r="D99" s="296"/>
      <c r="E99" s="296"/>
      <c r="F99" s="296"/>
    </row>
    <row r="100" spans="1:6" x14ac:dyDescent="0.25">
      <c r="A100" s="181">
        <f>B11</f>
        <v>43067</v>
      </c>
      <c r="B100" s="6"/>
      <c r="C100" s="7"/>
      <c r="D100" s="6"/>
    </row>
    <row r="101" spans="1:6" x14ac:dyDescent="0.25">
      <c r="A101" s="283" t="s">
        <v>63</v>
      </c>
      <c r="B101" s="284">
        <v>2</v>
      </c>
      <c r="C101" s="283"/>
      <c r="D101" s="283"/>
      <c r="E101" s="283"/>
      <c r="F101" s="283"/>
    </row>
    <row r="102" spans="1:6" x14ac:dyDescent="0.25">
      <c r="A102" s="283" t="s">
        <v>57</v>
      </c>
      <c r="B102" s="285">
        <v>2</v>
      </c>
      <c r="C102" s="166"/>
      <c r="D102" s="166"/>
      <c r="E102" s="166"/>
      <c r="F102" s="166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31.5" x14ac:dyDescent="0.35">
      <c r="A107" s="75" t="s">
        <v>59</v>
      </c>
      <c r="B107" s="168">
        <v>0</v>
      </c>
      <c r="C107" s="215">
        <f>IF(B107=0, -5, "0")</f>
        <v>-5</v>
      </c>
      <c r="D107" s="128" t="s">
        <v>466</v>
      </c>
      <c r="E107" s="166" t="s">
        <v>467</v>
      </c>
      <c r="F107" s="145"/>
    </row>
    <row r="108" spans="1:6" ht="66.75" customHeight="1" x14ac:dyDescent="0.25">
      <c r="A108" s="23" t="s">
        <v>131</v>
      </c>
      <c r="B108" s="168">
        <v>0</v>
      </c>
      <c r="C108" s="136"/>
      <c r="D108" s="166" t="s">
        <v>465</v>
      </c>
      <c r="E108" s="166" t="s">
        <v>464</v>
      </c>
      <c r="F108" s="145"/>
    </row>
    <row r="109" spans="1:6" ht="36" x14ac:dyDescent="0.35">
      <c r="A109" s="82" t="s">
        <v>27</v>
      </c>
      <c r="B109" s="168">
        <v>1</v>
      </c>
      <c r="C109" s="215" t="str">
        <f>IF(B109=0, -5, "0")</f>
        <v>0</v>
      </c>
      <c r="D109" s="10" t="s">
        <v>469</v>
      </c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6</v>
      </c>
    </row>
    <row r="111" spans="1:6" x14ac:dyDescent="0.25">
      <c r="A111" s="19" t="s">
        <v>37</v>
      </c>
      <c r="B111" s="20"/>
      <c r="C111" s="21"/>
      <c r="D111" s="62">
        <f>D110/(COUNT(B102:C109)*2)</f>
        <v>0.33333333333333331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7" t="s">
        <v>133</v>
      </c>
      <c r="B113" s="298"/>
      <c r="C113" s="298"/>
      <c r="D113" s="298"/>
      <c r="E113" s="298"/>
      <c r="F113" s="298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7" t="s">
        <v>73</v>
      </c>
      <c r="B137" s="298"/>
      <c r="C137" s="298"/>
      <c r="D137" s="298"/>
      <c r="E137" s="298"/>
      <c r="F137" s="298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2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30" x14ac:dyDescent="0.25">
      <c r="A144" s="184" t="s">
        <v>75</v>
      </c>
      <c r="B144" s="168">
        <v>1</v>
      </c>
      <c r="C144" s="175"/>
      <c r="D144" s="166" t="s">
        <v>468</v>
      </c>
      <c r="E144" s="166"/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13</v>
      </c>
    </row>
    <row r="147" spans="1:6" x14ac:dyDescent="0.25">
      <c r="A147" s="19" t="s">
        <v>37</v>
      </c>
      <c r="B147" s="20"/>
      <c r="C147" s="21"/>
      <c r="D147" s="62">
        <f>D146/(COUNT(B138:C144)*2)</f>
        <v>0.9285714285714286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59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0.81944444444444442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96" t="s">
        <v>130</v>
      </c>
      <c r="B152" s="296"/>
      <c r="C152" s="296"/>
      <c r="D152" s="296"/>
      <c r="E152" s="296"/>
      <c r="F152" s="296"/>
    </row>
    <row r="153" spans="1:6" x14ac:dyDescent="0.25">
      <c r="A153" s="181">
        <f>B11</f>
        <v>43067</v>
      </c>
      <c r="B153" s="6"/>
      <c r="C153" s="7"/>
      <c r="D153" s="59"/>
    </row>
    <row r="154" spans="1:6" ht="16.5" x14ac:dyDescent="0.25">
      <c r="A154" s="299" t="s">
        <v>63</v>
      </c>
      <c r="B154" s="300"/>
      <c r="C154" s="300"/>
      <c r="D154" s="300"/>
      <c r="E154" s="300"/>
      <c r="F154" s="300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7" t="s">
        <v>134</v>
      </c>
      <c r="B166" s="298"/>
      <c r="C166" s="298"/>
      <c r="D166" s="298"/>
      <c r="E166" s="298"/>
      <c r="F166" s="298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2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2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6" t="s">
        <v>167</v>
      </c>
      <c r="B192" s="296"/>
      <c r="C192" s="296"/>
      <c r="D192" s="296"/>
      <c r="E192" s="296"/>
      <c r="F192" s="296"/>
    </row>
    <row r="193" spans="1:7" x14ac:dyDescent="0.25">
      <c r="A193" s="187">
        <f>B11</f>
        <v>43067</v>
      </c>
      <c r="B193" s="6"/>
      <c r="C193" s="7"/>
      <c r="D193" s="6"/>
    </row>
    <row r="194" spans="1:7" ht="18" x14ac:dyDescent="0.25">
      <c r="A194" s="297" t="s">
        <v>158</v>
      </c>
      <c r="B194" s="298"/>
      <c r="C194" s="298"/>
      <c r="D194" s="298"/>
      <c r="E194" s="298"/>
      <c r="F194" s="298"/>
    </row>
    <row r="195" spans="1:7" ht="36" x14ac:dyDescent="0.35">
      <c r="A195" s="82" t="s">
        <v>27</v>
      </c>
      <c r="B195" s="168">
        <v>2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2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2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2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2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2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2</v>
      </c>
      <c r="C201" s="168"/>
      <c r="D201" s="166"/>
      <c r="E201" s="145"/>
      <c r="F201" s="145"/>
    </row>
    <row r="202" spans="1:7" ht="60" x14ac:dyDescent="0.25">
      <c r="A202" s="33" t="s">
        <v>155</v>
      </c>
      <c r="B202" s="168">
        <v>1</v>
      </c>
      <c r="C202" s="168"/>
      <c r="D202" s="154" t="s">
        <v>474</v>
      </c>
      <c r="E202" s="145"/>
      <c r="F202" s="14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2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97" t="s">
        <v>76</v>
      </c>
      <c r="B209" s="298"/>
      <c r="C209" s="298"/>
      <c r="D209" s="298"/>
      <c r="E209" s="298"/>
      <c r="F209" s="298"/>
    </row>
    <row r="210" spans="1:7" x14ac:dyDescent="0.25">
      <c r="A210" s="167" t="s">
        <v>314</v>
      </c>
      <c r="B210" s="168">
        <v>2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2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2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2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2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2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2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2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2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2</v>
      </c>
      <c r="C221" s="168"/>
      <c r="D221" s="166"/>
      <c r="E221" s="145"/>
      <c r="F221" s="145"/>
    </row>
    <row r="222" spans="1:7" ht="45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475</v>
      </c>
      <c r="E222" s="145"/>
      <c r="F222" s="145"/>
    </row>
    <row r="223" spans="1:7" ht="18" x14ac:dyDescent="0.35">
      <c r="A223" s="48" t="s">
        <v>289</v>
      </c>
      <c r="B223" s="168" t="s">
        <v>34</v>
      </c>
      <c r="C223" s="168"/>
      <c r="D223" s="166" t="s">
        <v>479</v>
      </c>
      <c r="E223" s="158"/>
      <c r="F223" s="14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2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2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2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2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35</v>
      </c>
    </row>
    <row r="230" spans="1:6" x14ac:dyDescent="0.25">
      <c r="A230" s="19" t="s">
        <v>37</v>
      </c>
      <c r="B230" s="20"/>
      <c r="C230" s="21"/>
      <c r="D230" s="62">
        <f>D229/(COUNT(B210:C228)*2)</f>
        <v>0.97222222222222221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7" t="s">
        <v>191</v>
      </c>
      <c r="B232" s="298"/>
      <c r="C232" s="298"/>
      <c r="D232" s="298"/>
      <c r="E232" s="298"/>
      <c r="F232" s="298"/>
    </row>
    <row r="233" spans="1:6" x14ac:dyDescent="0.25">
      <c r="A233" s="167" t="s">
        <v>314</v>
      </c>
      <c r="B233" s="168">
        <v>2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8">
        <v>2</v>
      </c>
      <c r="C234" s="168"/>
      <c r="D234" s="153"/>
      <c r="E234" s="145"/>
      <c r="F234" s="145"/>
    </row>
    <row r="235" spans="1:6" ht="61.5" x14ac:dyDescent="0.35">
      <c r="A235" s="75" t="s">
        <v>59</v>
      </c>
      <c r="B235" s="168">
        <v>1</v>
      </c>
      <c r="C235" s="215" t="str">
        <f>IF(B235=0, -5, "0")</f>
        <v>0</v>
      </c>
      <c r="D235" s="155" t="s">
        <v>476</v>
      </c>
      <c r="E235" s="145"/>
      <c r="F235" s="145"/>
    </row>
    <row r="236" spans="1:6" ht="36" x14ac:dyDescent="0.35">
      <c r="A236" s="82" t="s">
        <v>177</v>
      </c>
      <c r="B236" s="168">
        <v>2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8">
        <v>2</v>
      </c>
      <c r="C237" s="168"/>
      <c r="D237" s="155"/>
      <c r="E237" s="145"/>
      <c r="F237" s="145"/>
    </row>
    <row r="238" spans="1:6" x14ac:dyDescent="0.25">
      <c r="A238" s="18" t="s">
        <v>55</v>
      </c>
      <c r="B238" s="168">
        <v>2</v>
      </c>
      <c r="C238" s="168"/>
      <c r="D238" s="156"/>
      <c r="E238" s="145"/>
      <c r="F238" s="145"/>
    </row>
    <row r="239" spans="1:6" x14ac:dyDescent="0.25">
      <c r="A239" s="167" t="s">
        <v>299</v>
      </c>
      <c r="B239" s="168">
        <v>2</v>
      </c>
      <c r="C239" s="169"/>
      <c r="D239" s="163"/>
      <c r="E239" s="171"/>
      <c r="F239" s="145"/>
    </row>
    <row r="240" spans="1:6" x14ac:dyDescent="0.25">
      <c r="A240" s="167" t="s">
        <v>156</v>
      </c>
      <c r="B240" s="168">
        <v>2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8">
        <v>1</v>
      </c>
      <c r="C241" s="152"/>
      <c r="D241" s="254">
        <v>0.75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15</v>
      </c>
    </row>
    <row r="243" spans="1:6" x14ac:dyDescent="0.25">
      <c r="A243" s="19" t="s">
        <v>37</v>
      </c>
      <c r="B243" s="20"/>
      <c r="C243" s="21"/>
      <c r="D243" s="62">
        <f>D242/(COUNT(B233:C240)*2)</f>
        <v>0.9375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71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0.95945945945945943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6" t="s">
        <v>78</v>
      </c>
      <c r="B248" s="296"/>
      <c r="C248" s="296"/>
      <c r="D248" s="296"/>
      <c r="E248" s="296"/>
      <c r="F248" s="296"/>
    </row>
    <row r="249" spans="1:6" s="3" customFormat="1" x14ac:dyDescent="0.25">
      <c r="A249" s="181">
        <f>B11</f>
        <v>43067</v>
      </c>
      <c r="B249" s="6"/>
      <c r="C249" s="7"/>
      <c r="D249" s="6"/>
    </row>
    <row r="250" spans="1:6" s="3" customFormat="1" ht="18" x14ac:dyDescent="0.25">
      <c r="A250" s="297" t="s">
        <v>79</v>
      </c>
      <c r="B250" s="298"/>
      <c r="C250" s="298"/>
      <c r="D250" s="298"/>
      <c r="E250" s="298"/>
      <c r="F250" s="298"/>
    </row>
    <row r="251" spans="1:6" s="3" customFormat="1" ht="36" x14ac:dyDescent="0.35">
      <c r="A251" s="82" t="s">
        <v>27</v>
      </c>
      <c r="B251" s="168">
        <v>2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2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2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2</v>
      </c>
      <c r="C254" s="168"/>
      <c r="D254" s="166"/>
      <c r="E254" s="171"/>
      <c r="F254" s="171"/>
    </row>
    <row r="255" spans="1:6" s="3" customFormat="1" x14ac:dyDescent="0.25">
      <c r="A255" s="33" t="s">
        <v>28</v>
      </c>
      <c r="B255" s="168">
        <v>2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2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2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2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2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2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7" t="s">
        <v>81</v>
      </c>
      <c r="B266" s="298"/>
      <c r="C266" s="298"/>
      <c r="D266" s="298"/>
      <c r="E266" s="298"/>
      <c r="F266" s="298"/>
    </row>
    <row r="267" spans="1:6" s="3" customFormat="1" x14ac:dyDescent="0.25">
      <c r="A267" s="150" t="s">
        <v>368</v>
      </c>
      <c r="B267" s="168">
        <v>2</v>
      </c>
      <c r="C267" s="169"/>
      <c r="E267" s="171"/>
      <c r="F267" s="171"/>
    </row>
    <row r="268" spans="1:6" s="3" customFormat="1" x14ac:dyDescent="0.25">
      <c r="A268" s="18" t="s">
        <v>206</v>
      </c>
      <c r="B268" s="168">
        <v>2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8">
        <v>2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8">
        <v>2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8">
        <v>2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8">
        <v>2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8">
        <v>2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8">
        <v>1</v>
      </c>
      <c r="C274" s="168"/>
      <c r="D274" s="11" t="s">
        <v>484</v>
      </c>
      <c r="E274" s="171"/>
      <c r="F274" s="171"/>
    </row>
    <row r="275" spans="1:6" s="3" customFormat="1" x14ac:dyDescent="0.25">
      <c r="A275" s="167" t="s">
        <v>188</v>
      </c>
      <c r="B275" s="168">
        <v>2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8">
        <v>2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8">
        <v>2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8">
        <v>2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8">
        <v>2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8">
        <v>2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8">
        <v>1</v>
      </c>
      <c r="C281" s="168"/>
      <c r="D281" s="11" t="s">
        <v>483</v>
      </c>
      <c r="E281" s="171"/>
      <c r="F281" s="171"/>
    </row>
    <row r="282" spans="1:6" s="3" customFormat="1" x14ac:dyDescent="0.25">
      <c r="A282" s="24" t="s">
        <v>248</v>
      </c>
      <c r="B282" s="168">
        <v>2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8">
        <v>2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8">
        <v>2</v>
      </c>
      <c r="C284" s="152"/>
      <c r="D284" s="255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0.94117647058823528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56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6" t="s">
        <v>4</v>
      </c>
      <c r="B291" s="296"/>
      <c r="C291" s="296"/>
      <c r="D291" s="296"/>
      <c r="E291" s="296"/>
      <c r="F291" s="296"/>
    </row>
    <row r="292" spans="1:7" x14ac:dyDescent="0.25">
      <c r="A292" s="190">
        <f>B11</f>
        <v>43067</v>
      </c>
      <c r="B292" s="6"/>
      <c r="C292" s="7"/>
      <c r="D292" s="59"/>
    </row>
    <row r="293" spans="1:7" ht="18" x14ac:dyDescent="0.25">
      <c r="A293" s="297" t="s">
        <v>19</v>
      </c>
      <c r="B293" s="298"/>
      <c r="C293" s="298"/>
      <c r="D293" s="298"/>
      <c r="E293" s="298"/>
      <c r="F293" s="298"/>
    </row>
    <row r="294" spans="1:7" x14ac:dyDescent="0.25">
      <c r="A294" s="32" t="s">
        <v>62</v>
      </c>
      <c r="B294" s="168">
        <v>2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7" t="s">
        <v>122</v>
      </c>
      <c r="B305" s="298"/>
      <c r="C305" s="298"/>
      <c r="D305" s="298"/>
      <c r="E305" s="298"/>
      <c r="F305" s="298"/>
    </row>
    <row r="306" spans="1:6" x14ac:dyDescent="0.25">
      <c r="A306" s="167" t="s">
        <v>303</v>
      </c>
      <c r="B306" s="168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8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8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8">
        <v>2</v>
      </c>
      <c r="C309" s="215" t="str">
        <f>IF(B309=0, -5, "0")</f>
        <v>0</v>
      </c>
      <c r="D309" s="97"/>
      <c r="E309" s="145"/>
      <c r="F309" s="145"/>
    </row>
    <row r="310" spans="1:6" ht="45" x14ac:dyDescent="0.25">
      <c r="A310" s="167" t="s">
        <v>108</v>
      </c>
      <c r="B310" s="168">
        <v>1</v>
      </c>
      <c r="C310" s="168"/>
      <c r="D310" s="154" t="s">
        <v>486</v>
      </c>
      <c r="E310" s="166"/>
      <c r="F310" s="145"/>
    </row>
    <row r="311" spans="1:6" ht="18" x14ac:dyDescent="0.35">
      <c r="A311" s="75" t="s">
        <v>61</v>
      </c>
      <c r="B311" s="168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8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8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8">
        <v>2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8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8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8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21</v>
      </c>
    </row>
    <row r="319" spans="1:6" x14ac:dyDescent="0.25">
      <c r="A319" s="19" t="s">
        <v>37</v>
      </c>
      <c r="B319" s="20"/>
      <c r="C319" s="21"/>
      <c r="D319" s="62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37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96" t="s">
        <v>21</v>
      </c>
      <c r="B324" s="296"/>
      <c r="C324" s="296"/>
      <c r="D324" s="296"/>
      <c r="E324" s="296"/>
      <c r="F324" s="296"/>
    </row>
    <row r="325" spans="1:9" x14ac:dyDescent="0.25">
      <c r="A325" s="191">
        <f>B11</f>
        <v>43067</v>
      </c>
      <c r="B325" s="6"/>
      <c r="C325" s="7"/>
      <c r="D325" s="6"/>
    </row>
    <row r="326" spans="1:9" ht="18" x14ac:dyDescent="0.25">
      <c r="A326" s="297" t="s">
        <v>12</v>
      </c>
      <c r="B326" s="298"/>
      <c r="C326" s="298"/>
      <c r="D326" s="298"/>
      <c r="E326" s="298"/>
      <c r="F326" s="298"/>
    </row>
    <row r="327" spans="1:9" x14ac:dyDescent="0.25">
      <c r="A327" s="167" t="s">
        <v>109</v>
      </c>
      <c r="B327" s="168">
        <v>2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2</v>
      </c>
      <c r="C328" s="168"/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18</v>
      </c>
    </row>
    <row r="337" spans="1:6" x14ac:dyDescent="0.25">
      <c r="A337" s="19" t="s">
        <v>37</v>
      </c>
      <c r="B337" s="20"/>
      <c r="C337" s="21"/>
      <c r="D337" s="62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7" t="s">
        <v>25</v>
      </c>
      <c r="B339" s="298"/>
      <c r="C339" s="298"/>
      <c r="D339" s="298"/>
      <c r="E339" s="298"/>
      <c r="F339" s="298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31.5" x14ac:dyDescent="0.35">
      <c r="A341" s="75" t="s">
        <v>7</v>
      </c>
      <c r="B341" s="168">
        <v>0</v>
      </c>
      <c r="C341" s="215">
        <f>IF(B341=0, -5, "0")</f>
        <v>-5</v>
      </c>
      <c r="D341" s="166" t="s">
        <v>487</v>
      </c>
      <c r="E341" s="171" t="s">
        <v>488</v>
      </c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2</v>
      </c>
      <c r="C345" s="152"/>
      <c r="D345" s="256">
        <v>1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2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21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0.7</v>
      </c>
    </row>
    <row r="351" spans="1:6" x14ac:dyDescent="0.25">
      <c r="A351" s="9"/>
      <c r="B351" s="6"/>
      <c r="C351" s="7"/>
      <c r="D351" s="6"/>
    </row>
    <row r="352" spans="1:6" ht="18" x14ac:dyDescent="0.35">
      <c r="A352" s="296" t="s">
        <v>8</v>
      </c>
      <c r="B352" s="296"/>
      <c r="C352" s="296"/>
      <c r="D352" s="296"/>
      <c r="E352" s="296"/>
      <c r="F352" s="296"/>
    </row>
    <row r="353" spans="1:6" x14ac:dyDescent="0.25">
      <c r="A353" s="181">
        <f>B11</f>
        <v>43067</v>
      </c>
      <c r="B353" s="6"/>
      <c r="C353" s="7"/>
      <c r="D353" s="59"/>
    </row>
    <row r="354" spans="1:6" ht="16.5" x14ac:dyDescent="0.25">
      <c r="A354" s="299" t="s">
        <v>113</v>
      </c>
      <c r="B354" s="300"/>
      <c r="C354" s="300"/>
      <c r="D354" s="300"/>
      <c r="E354" s="300"/>
      <c r="F354" s="300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2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7" t="s">
        <v>25</v>
      </c>
      <c r="B366" s="298"/>
      <c r="C366" s="298"/>
      <c r="D366" s="298"/>
      <c r="E366" s="298"/>
      <c r="F366" s="298"/>
    </row>
    <row r="367" spans="1:6" x14ac:dyDescent="0.25">
      <c r="A367" s="167" t="s">
        <v>314</v>
      </c>
      <c r="B367" s="168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8">
        <v>2</v>
      </c>
      <c r="C368" s="168"/>
      <c r="D368" s="141"/>
      <c r="E368" s="145"/>
      <c r="F368" s="145"/>
    </row>
    <row r="369" spans="1:6" ht="31.5" x14ac:dyDescent="0.35">
      <c r="A369" s="75" t="s">
        <v>59</v>
      </c>
      <c r="B369" s="168">
        <v>2</v>
      </c>
      <c r="C369" s="215" t="str">
        <f>IF(B369=0, -5, "0")</f>
        <v>0</v>
      </c>
      <c r="D369" s="166" t="s">
        <v>490</v>
      </c>
      <c r="E369" s="145"/>
      <c r="F369" s="145"/>
    </row>
    <row r="370" spans="1:6" x14ac:dyDescent="0.25">
      <c r="A370" s="18" t="s">
        <v>253</v>
      </c>
      <c r="B370" s="168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8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8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8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8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8">
        <v>2</v>
      </c>
      <c r="C375" s="168"/>
      <c r="D375" s="166"/>
      <c r="E375" s="145"/>
      <c r="F375" s="145"/>
    </row>
    <row r="376" spans="1:6" x14ac:dyDescent="0.25">
      <c r="A376" s="18" t="s">
        <v>248</v>
      </c>
      <c r="B376" s="168">
        <v>2</v>
      </c>
      <c r="C376" s="168"/>
      <c r="D376" s="166"/>
      <c r="E376" s="145"/>
      <c r="F376" s="145"/>
    </row>
    <row r="377" spans="1:6" x14ac:dyDescent="0.25">
      <c r="A377" s="24" t="s">
        <v>168</v>
      </c>
      <c r="B377" s="168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8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7" t="s">
        <v>124</v>
      </c>
      <c r="B382" s="298"/>
      <c r="C382" s="298"/>
      <c r="D382" s="298"/>
      <c r="E382" s="298"/>
      <c r="F382" s="298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7" t="s">
        <v>29</v>
      </c>
      <c r="B391" s="298"/>
      <c r="C391" s="298"/>
      <c r="D391" s="298"/>
      <c r="E391" s="298"/>
      <c r="F391" s="298"/>
    </row>
    <row r="392" spans="1:16384" x14ac:dyDescent="0.25">
      <c r="A392" s="167" t="s">
        <v>314</v>
      </c>
      <c r="B392" s="168">
        <v>2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8">
        <v>2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8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8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8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8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8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62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6" t="s">
        <v>125</v>
      </c>
      <c r="B405" s="296"/>
      <c r="C405" s="296"/>
      <c r="D405" s="296"/>
      <c r="E405" s="296"/>
      <c r="F405" s="296"/>
    </row>
    <row r="406" spans="1:6" x14ac:dyDescent="0.25">
      <c r="A406" s="190">
        <f>B11</f>
        <v>43067</v>
      </c>
      <c r="B406" s="6"/>
      <c r="C406" s="7"/>
      <c r="D406" s="6"/>
    </row>
    <row r="407" spans="1:6" ht="16.5" x14ac:dyDescent="0.25">
      <c r="A407" s="299" t="s">
        <v>19</v>
      </c>
      <c r="B407" s="300"/>
      <c r="C407" s="300"/>
      <c r="D407" s="300"/>
      <c r="E407" s="300"/>
      <c r="F407" s="300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9" t="s">
        <v>122</v>
      </c>
      <c r="B418" s="300"/>
      <c r="C418" s="300"/>
      <c r="D418" s="300"/>
      <c r="E418" s="300"/>
      <c r="F418" s="300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2</v>
      </c>
      <c r="C428" s="152"/>
      <c r="D428" s="132">
        <v>1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6" t="s">
        <v>374</v>
      </c>
      <c r="B435" s="296"/>
      <c r="C435" s="296"/>
      <c r="D435" s="296"/>
      <c r="E435" s="296"/>
      <c r="F435" s="296"/>
    </row>
    <row r="436" spans="1:7" x14ac:dyDescent="0.25">
      <c r="A436" s="193">
        <f>+B11</f>
        <v>43067</v>
      </c>
      <c r="B436" s="6"/>
      <c r="C436" s="7"/>
      <c r="D436" s="6"/>
    </row>
    <row r="437" spans="1:7" ht="18" x14ac:dyDescent="0.25">
      <c r="A437" s="297" t="s">
        <v>375</v>
      </c>
      <c r="B437" s="298"/>
      <c r="C437" s="298"/>
      <c r="D437" s="298"/>
      <c r="E437" s="298"/>
      <c r="F437" s="298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2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297" t="s">
        <v>31</v>
      </c>
      <c r="B444" s="298"/>
      <c r="C444" s="298"/>
      <c r="D444" s="298"/>
      <c r="E444" s="298"/>
      <c r="F444" s="298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2</v>
      </c>
      <c r="C447" s="152"/>
      <c r="D447" s="132">
        <v>1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12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6" t="s">
        <v>180</v>
      </c>
      <c r="B454" s="296"/>
      <c r="C454" s="296"/>
      <c r="D454" s="296"/>
      <c r="E454" s="296"/>
      <c r="F454" s="29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 t="s">
        <v>34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6" t="s">
        <v>87</v>
      </c>
      <c r="B464" s="296"/>
      <c r="C464" s="296"/>
      <c r="D464" s="296"/>
      <c r="E464" s="296"/>
      <c r="F464" s="29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8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8">
        <v>2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8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8" t="s">
        <v>34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6" t="s">
        <v>151</v>
      </c>
      <c r="B473" s="296"/>
      <c r="C473" s="296"/>
      <c r="D473" s="296"/>
      <c r="E473" s="296"/>
      <c r="F473" s="29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1</v>
      </c>
      <c r="C476" s="215" t="str">
        <f>IF(B476=0, -5, "0")</f>
        <v>0</v>
      </c>
      <c r="D476" s="166" t="s">
        <v>489</v>
      </c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 t="s">
        <v>492</v>
      </c>
      <c r="E480" s="145"/>
      <c r="F480" s="145"/>
    </row>
    <row r="481" spans="1:7" ht="48" customHeight="1" x14ac:dyDescent="0.25">
      <c r="A481" s="18" t="s">
        <v>258</v>
      </c>
      <c r="B481" s="168" t="s">
        <v>34</v>
      </c>
      <c r="C481" s="168"/>
      <c r="D481" s="166" t="s">
        <v>495</v>
      </c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1</v>
      </c>
      <c r="C484" s="168"/>
      <c r="D484" s="166" t="s">
        <v>493</v>
      </c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 t="s">
        <v>34</v>
      </c>
      <c r="C486" s="168"/>
      <c r="D486" s="166"/>
      <c r="E486" s="145"/>
      <c r="F486" s="145"/>
    </row>
    <row r="487" spans="1:7" x14ac:dyDescent="0.25">
      <c r="A487" s="99" t="s">
        <v>408</v>
      </c>
      <c r="B487" s="168" t="s">
        <v>34</v>
      </c>
      <c r="C487" s="145"/>
      <c r="D487" s="145" t="s">
        <v>491</v>
      </c>
      <c r="E487" s="145"/>
      <c r="F487" s="145"/>
      <c r="G487" s="170"/>
    </row>
    <row r="488" spans="1:7" ht="30" x14ac:dyDescent="0.25">
      <c r="A488" s="99" t="s">
        <v>409</v>
      </c>
      <c r="B488" s="168">
        <v>1</v>
      </c>
      <c r="C488" s="175"/>
      <c r="D488" s="173" t="s">
        <v>494</v>
      </c>
      <c r="E488" s="174"/>
      <c r="F488" s="174"/>
    </row>
    <row r="489" spans="1:7" ht="45" x14ac:dyDescent="0.25">
      <c r="A489" s="99" t="s">
        <v>410</v>
      </c>
      <c r="B489" s="168" t="s">
        <v>34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19</v>
      </c>
    </row>
    <row r="492" spans="1:7" x14ac:dyDescent="0.25">
      <c r="A492" s="19" t="s">
        <v>37</v>
      </c>
      <c r="B492" s="20"/>
      <c r="C492" s="21"/>
      <c r="D492" s="62">
        <f>D491/(COUNT(B475:C489)*2)</f>
        <v>0.86363636363636365</v>
      </c>
    </row>
    <row r="493" spans="1:7" x14ac:dyDescent="0.25">
      <c r="A493" s="9"/>
      <c r="B493" s="6"/>
      <c r="C493" s="7"/>
      <c r="D493" s="6"/>
    </row>
    <row r="494" spans="1:7" ht="18" x14ac:dyDescent="0.35">
      <c r="A494" s="296" t="s">
        <v>152</v>
      </c>
      <c r="B494" s="296"/>
      <c r="C494" s="296"/>
      <c r="D494" s="296"/>
      <c r="E494" s="296"/>
      <c r="F494" s="296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 t="s">
        <v>34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0.97916666666666663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534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0.94346289752650181</v>
      </c>
    </row>
  </sheetData>
  <sheetProtection formatCells="0"/>
  <mergeCells count="54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3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3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300-000002000000}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I198"/>
  <sheetViews>
    <sheetView topLeftCell="A176" zoomScale="80" zoomScaleNormal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6"/>
      <c r="E1" s="326"/>
      <c r="F1" s="326"/>
      <c r="G1" s="326"/>
      <c r="H1" s="326"/>
      <c r="I1" s="32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0" t="s">
        <v>52</v>
      </c>
      <c r="B6" s="310"/>
      <c r="C6" s="310"/>
      <c r="D6" s="310"/>
      <c r="E6" s="310"/>
      <c r="F6" s="310"/>
      <c r="G6" s="214"/>
      <c r="H6" s="214"/>
      <c r="I6" s="214"/>
    </row>
    <row r="7" spans="1:9" s="36" customFormat="1" ht="21.75" customHeight="1" x14ac:dyDescent="0.45">
      <c r="A7" s="311" t="str">
        <f>'A1 Exploitation'!A8:F8</f>
        <v>CM Hammam Sousse</v>
      </c>
      <c r="B7" s="311"/>
      <c r="C7" s="311"/>
      <c r="D7" s="311"/>
      <c r="E7" s="311"/>
      <c r="F7" s="311"/>
      <c r="G7" s="214"/>
      <c r="H7" s="214"/>
      <c r="I7" s="214"/>
    </row>
    <row r="8" spans="1:9" s="36" customFormat="1" ht="24" x14ac:dyDescent="0.45">
      <c r="A8" s="38" t="s">
        <v>44</v>
      </c>
      <c r="B8" s="327" t="str">
        <f>'A2 Exploitation'!B9:F9</f>
        <v>Dr Hend KAMOUN</v>
      </c>
      <c r="C8" s="327"/>
      <c r="D8" s="327"/>
      <c r="E8" s="327"/>
      <c r="F8" s="327"/>
      <c r="G8" s="214"/>
      <c r="H8" s="214"/>
      <c r="I8" s="214"/>
    </row>
    <row r="9" spans="1:9" s="36" customFormat="1" ht="24" x14ac:dyDescent="0.45">
      <c r="A9" s="39" t="s">
        <v>46</v>
      </c>
      <c r="B9" s="328" t="str">
        <f>'A2 Exploitation'!B10:F10</f>
        <v>Directeur du magasin et chefs rayons</v>
      </c>
      <c r="C9" s="328"/>
      <c r="D9" s="328"/>
      <c r="E9" s="328"/>
      <c r="F9" s="328"/>
      <c r="G9" s="214"/>
      <c r="H9" s="214"/>
      <c r="I9" s="214"/>
    </row>
    <row r="10" spans="1:9" s="36" customFormat="1" ht="24" x14ac:dyDescent="0.45">
      <c r="A10" s="38" t="s">
        <v>45</v>
      </c>
      <c r="B10" s="325">
        <f>'A2 Exploitation'!B11:F11</f>
        <v>43067</v>
      </c>
      <c r="C10" s="325"/>
      <c r="D10" s="325"/>
      <c r="E10" s="325"/>
      <c r="F10" s="325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0.94782608695652171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02"/>
      <c r="E12" s="302"/>
      <c r="F12" s="302"/>
      <c r="G12" s="302"/>
      <c r="H12" s="302"/>
      <c r="I12" s="40"/>
    </row>
    <row r="13" spans="1:9" s="36" customFormat="1" ht="11.25" customHeight="1" x14ac:dyDescent="0.3">
      <c r="A13" s="303" t="s">
        <v>32</v>
      </c>
      <c r="B13" s="304" t="s">
        <v>33</v>
      </c>
      <c r="C13" s="304"/>
      <c r="D13" s="304" t="s">
        <v>48</v>
      </c>
      <c r="E13" s="304" t="s">
        <v>213</v>
      </c>
      <c r="F13" s="304" t="s">
        <v>214</v>
      </c>
    </row>
    <row r="14" spans="1:9" s="36" customFormat="1" ht="12.75" customHeight="1" x14ac:dyDescent="0.3">
      <c r="A14" s="303"/>
      <c r="B14" s="69" t="s">
        <v>36</v>
      </c>
      <c r="C14" s="69" t="s">
        <v>35</v>
      </c>
      <c r="D14" s="304"/>
      <c r="E14" s="304"/>
      <c r="F14" s="304"/>
    </row>
    <row r="15" spans="1:9" x14ac:dyDescent="0.3">
      <c r="A15" s="41"/>
      <c r="B15" s="41"/>
      <c r="C15" s="41"/>
      <c r="D15" s="41"/>
    </row>
    <row r="16" spans="1:9" ht="19.5" x14ac:dyDescent="0.4">
      <c r="A16" s="330" t="s">
        <v>0</v>
      </c>
      <c r="B16" s="331"/>
      <c r="C16" s="331"/>
      <c r="D16" s="331"/>
      <c r="E16" s="331"/>
      <c r="F16" s="331"/>
    </row>
    <row r="17" spans="1:6" x14ac:dyDescent="0.3">
      <c r="A17" s="41" t="s">
        <v>316</v>
      </c>
      <c r="B17" s="219">
        <v>2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32" t="s">
        <v>38</v>
      </c>
      <c r="B22" s="319"/>
      <c r="C22" s="320"/>
      <c r="D22" s="213">
        <f>SUM(B17:C21)</f>
        <v>10</v>
      </c>
    </row>
    <row r="23" spans="1:6" x14ac:dyDescent="0.3">
      <c r="A23" s="316" t="s">
        <v>342</v>
      </c>
      <c r="B23" s="317"/>
      <c r="C23" s="318"/>
      <c r="D23" s="64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4" t="s">
        <v>4</v>
      </c>
      <c r="B25" s="315"/>
      <c r="C25" s="315"/>
      <c r="D25" s="315"/>
      <c r="E25" s="315"/>
      <c r="F25" s="315"/>
    </row>
    <row r="26" spans="1:6" ht="18" x14ac:dyDescent="0.35">
      <c r="A26" s="75" t="s">
        <v>107</v>
      </c>
      <c r="B26" s="219">
        <v>2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12</v>
      </c>
    </row>
    <row r="33" spans="1:6" x14ac:dyDescent="0.3">
      <c r="A33" s="316" t="s">
        <v>342</v>
      </c>
      <c r="B33" s="317"/>
      <c r="C33" s="318"/>
      <c r="D33" s="64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4" t="s">
        <v>246</v>
      </c>
      <c r="B35" s="315"/>
      <c r="C35" s="315"/>
      <c r="D35" s="315"/>
      <c r="E35" s="315"/>
      <c r="F35" s="315"/>
    </row>
    <row r="36" spans="1:6" s="50" customFormat="1" ht="18" x14ac:dyDescent="0.35">
      <c r="A36" s="75" t="s">
        <v>107</v>
      </c>
      <c r="B36" s="219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10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1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3" t="s">
        <v>21</v>
      </c>
      <c r="B44" s="324"/>
      <c r="C44" s="324"/>
      <c r="D44" s="324"/>
      <c r="E44" s="324"/>
      <c r="F44" s="324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12</v>
      </c>
    </row>
    <row r="52" spans="1:6" x14ac:dyDescent="0.3">
      <c r="A52" s="316" t="s">
        <v>342</v>
      </c>
      <c r="B52" s="317"/>
      <c r="C52" s="318"/>
      <c r="D52" s="64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4" t="s">
        <v>8</v>
      </c>
      <c r="B54" s="315"/>
      <c r="C54" s="315"/>
      <c r="D54" s="315"/>
      <c r="E54" s="315"/>
      <c r="F54" s="315"/>
    </row>
    <row r="55" spans="1:6" ht="36" x14ac:dyDescent="0.35">
      <c r="A55" s="82" t="s">
        <v>197</v>
      </c>
      <c r="B55" s="219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>
        <v>2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14</v>
      </c>
    </row>
    <row r="63" spans="1:6" x14ac:dyDescent="0.3">
      <c r="A63" s="316" t="s">
        <v>342</v>
      </c>
      <c r="B63" s="317"/>
      <c r="C63" s="318"/>
      <c r="D63" s="64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4" t="s">
        <v>143</v>
      </c>
      <c r="B65" s="315"/>
      <c r="C65" s="315"/>
      <c r="D65" s="315"/>
      <c r="E65" s="315"/>
      <c r="F65" s="315"/>
    </row>
    <row r="66" spans="1:6" ht="19.5" x14ac:dyDescent="0.4">
      <c r="A66" s="41" t="s">
        <v>318</v>
      </c>
      <c r="B66" s="219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19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19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19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19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19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19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19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19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19">
        <v>2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19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19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19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19">
        <v>2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19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19">
        <v>2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19">
        <v>2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28</v>
      </c>
    </row>
    <row r="84" spans="1:6" x14ac:dyDescent="0.3">
      <c r="A84" s="316" t="s">
        <v>342</v>
      </c>
      <c r="B84" s="317"/>
      <c r="C84" s="318"/>
      <c r="D84" s="64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4" t="s">
        <v>237</v>
      </c>
      <c r="B86" s="315"/>
      <c r="C86" s="315"/>
      <c r="D86" s="315"/>
      <c r="E86" s="315"/>
      <c r="F86" s="315"/>
    </row>
    <row r="87" spans="1:6" ht="34.5" x14ac:dyDescent="0.4">
      <c r="A87" s="92" t="s">
        <v>320</v>
      </c>
      <c r="B87" s="219">
        <v>2</v>
      </c>
      <c r="C87" s="226"/>
      <c r="D87" s="232" t="s">
        <v>447</v>
      </c>
      <c r="E87" s="220"/>
      <c r="F87" s="219"/>
    </row>
    <row r="88" spans="1:6" ht="19.5" x14ac:dyDescent="0.4">
      <c r="A88" s="41" t="s">
        <v>319</v>
      </c>
      <c r="B88" s="219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19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19">
        <v>2</v>
      </c>
      <c r="C90" s="226"/>
      <c r="D90" s="232" t="s">
        <v>418</v>
      </c>
      <c r="E90" s="219"/>
      <c r="F90" s="219"/>
    </row>
    <row r="91" spans="1:6" ht="19.5" x14ac:dyDescent="0.4">
      <c r="A91" s="48" t="s">
        <v>286</v>
      </c>
      <c r="B91" s="219">
        <v>2</v>
      </c>
      <c r="C91" s="226"/>
      <c r="D91" s="260"/>
      <c r="E91" s="219"/>
      <c r="F91" s="219"/>
    </row>
    <row r="92" spans="1:6" ht="36" x14ac:dyDescent="0.35">
      <c r="A92" s="88" t="s">
        <v>261</v>
      </c>
      <c r="B92" s="219">
        <v>2</v>
      </c>
      <c r="C92" s="246" t="str">
        <f>IF(B92=0, -5, "0")</f>
        <v>0</v>
      </c>
      <c r="D92" s="232" t="s">
        <v>446</v>
      </c>
      <c r="E92" s="219"/>
      <c r="F92" s="219"/>
    </row>
    <row r="93" spans="1:6" ht="18" x14ac:dyDescent="0.35">
      <c r="A93" s="75" t="s">
        <v>266</v>
      </c>
      <c r="B93" s="219">
        <v>2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19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19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19">
        <v>2</v>
      </c>
      <c r="C96" s="219"/>
      <c r="D96" s="233"/>
      <c r="E96" s="219"/>
      <c r="F96" s="219"/>
    </row>
    <row r="97" spans="1:6" x14ac:dyDescent="0.3">
      <c r="A97" s="41" t="s">
        <v>147</v>
      </c>
      <c r="B97" s="219">
        <v>1</v>
      </c>
      <c r="C97" s="219"/>
      <c r="D97" s="232" t="s">
        <v>448</v>
      </c>
      <c r="E97" s="219"/>
      <c r="F97" s="219"/>
    </row>
    <row r="98" spans="1:6" ht="36" x14ac:dyDescent="0.35">
      <c r="A98" s="88" t="s">
        <v>216</v>
      </c>
      <c r="B98" s="219">
        <v>2</v>
      </c>
      <c r="C98" s="246" t="str">
        <f>IF(B98=0, -5, "0")</f>
        <v>0</v>
      </c>
      <c r="D98" s="232" t="s">
        <v>471</v>
      </c>
      <c r="E98" s="219"/>
      <c r="F98" s="219"/>
    </row>
    <row r="99" spans="1:6" ht="31.5" x14ac:dyDescent="0.35">
      <c r="A99" s="87" t="s">
        <v>344</v>
      </c>
      <c r="B99" s="219">
        <v>2</v>
      </c>
      <c r="C99" s="246" t="str">
        <f>IF(B99=0, -5, "0")</f>
        <v>0</v>
      </c>
      <c r="D99" s="232" t="s">
        <v>470</v>
      </c>
      <c r="E99" s="219"/>
      <c r="F99" s="219"/>
    </row>
    <row r="100" spans="1:6" x14ac:dyDescent="0.3">
      <c r="A100" s="93" t="s">
        <v>263</v>
      </c>
      <c r="B100" s="219">
        <v>2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27</v>
      </c>
    </row>
    <row r="102" spans="1:6" x14ac:dyDescent="0.3">
      <c r="A102" s="316" t="s">
        <v>342</v>
      </c>
      <c r="B102" s="317"/>
      <c r="C102" s="318"/>
      <c r="D102" s="64">
        <f>D101/(COUNT(B87:C100)*2)</f>
        <v>0.9642857142857143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4" t="s">
        <v>238</v>
      </c>
      <c r="B105" s="315"/>
      <c r="C105" s="315"/>
      <c r="D105" s="315"/>
      <c r="E105" s="315"/>
      <c r="F105" s="315"/>
    </row>
    <row r="106" spans="1:6" s="50" customFormat="1" ht="34.5" x14ac:dyDescent="0.4">
      <c r="A106" s="92" t="s">
        <v>321</v>
      </c>
      <c r="B106" s="219">
        <v>2</v>
      </c>
      <c r="C106" s="226"/>
      <c r="D106" s="232"/>
      <c r="E106" s="219"/>
      <c r="F106" s="219"/>
    </row>
    <row r="107" spans="1:6" s="50" customFormat="1" ht="32.25" x14ac:dyDescent="0.4">
      <c r="A107" s="41" t="s">
        <v>207</v>
      </c>
      <c r="B107" s="219">
        <v>1</v>
      </c>
      <c r="C107" s="226"/>
      <c r="D107" s="232" t="s">
        <v>473</v>
      </c>
      <c r="E107" s="219"/>
      <c r="F107" s="219"/>
    </row>
    <row r="108" spans="1:6" s="50" customFormat="1" ht="19.5" x14ac:dyDescent="0.4">
      <c r="A108" s="41" t="s">
        <v>337</v>
      </c>
      <c r="B108" s="219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19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19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19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19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19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19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19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19">
        <v>2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21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4" t="s">
        <v>208</v>
      </c>
      <c r="B120" s="315"/>
      <c r="C120" s="315"/>
      <c r="D120" s="315"/>
      <c r="E120" s="315"/>
      <c r="F120" s="315"/>
    </row>
    <row r="121" spans="1:6" x14ac:dyDescent="0.3">
      <c r="A121" s="86" t="s">
        <v>322</v>
      </c>
      <c r="B121" s="219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19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19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19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19">
        <v>2</v>
      </c>
      <c r="C125" s="226"/>
      <c r="D125" s="232"/>
      <c r="E125" s="227"/>
      <c r="F125" s="219"/>
    </row>
    <row r="126" spans="1:6" ht="46.5" x14ac:dyDescent="0.35">
      <c r="A126" s="82" t="s">
        <v>239</v>
      </c>
      <c r="B126" s="219">
        <v>2</v>
      </c>
      <c r="C126" s="247" t="str">
        <f>IF(B126=0, -5, "0")</f>
        <v>0</v>
      </c>
      <c r="D126" s="232" t="s">
        <v>477</v>
      </c>
      <c r="E126" s="227"/>
      <c r="F126" s="219"/>
    </row>
    <row r="127" spans="1:6" ht="18" x14ac:dyDescent="0.35">
      <c r="A127" s="75" t="s">
        <v>267</v>
      </c>
      <c r="B127" s="219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19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19">
        <v>2</v>
      </c>
      <c r="C129" s="247" t="str">
        <f>IF(B129=0, -5, "0")</f>
        <v>0</v>
      </c>
      <c r="D129" s="232"/>
      <c r="E129" s="220"/>
      <c r="F129" s="219"/>
    </row>
    <row r="130" spans="1:6" x14ac:dyDescent="0.3">
      <c r="A130" s="51" t="s">
        <v>323</v>
      </c>
      <c r="B130" s="219">
        <v>2</v>
      </c>
      <c r="C130" s="239"/>
      <c r="D130" s="220"/>
      <c r="E130" s="220"/>
      <c r="F130" s="219"/>
    </row>
    <row r="131" spans="1:6" ht="31.5" x14ac:dyDescent="0.35">
      <c r="A131" s="87" t="s">
        <v>366</v>
      </c>
      <c r="B131" s="219">
        <v>2</v>
      </c>
      <c r="C131" s="247" t="str">
        <f>IF(B131=0, -5, "0")</f>
        <v>0</v>
      </c>
      <c r="D131" s="232" t="s">
        <v>478</v>
      </c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22</v>
      </c>
    </row>
    <row r="133" spans="1:6" x14ac:dyDescent="0.3">
      <c r="A133" s="316" t="s">
        <v>342</v>
      </c>
      <c r="B133" s="317"/>
      <c r="C133" s="318"/>
      <c r="D133" s="62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4" t="s">
        <v>78</v>
      </c>
      <c r="B135" s="315"/>
      <c r="C135" s="315"/>
      <c r="D135" s="315"/>
      <c r="E135" s="315"/>
      <c r="F135" s="315"/>
    </row>
    <row r="136" spans="1:6" ht="19.5" x14ac:dyDescent="0.4">
      <c r="A136" s="51" t="s">
        <v>349</v>
      </c>
      <c r="B136" s="219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19">
        <v>2</v>
      </c>
      <c r="C137" s="248" t="str">
        <f>IF(B137=0, -5, "0")</f>
        <v>0</v>
      </c>
      <c r="D137" s="240"/>
      <c r="E137" s="219"/>
      <c r="F137" s="219"/>
    </row>
    <row r="138" spans="1:6" ht="45.75" x14ac:dyDescent="0.3">
      <c r="A138" s="49" t="s">
        <v>324</v>
      </c>
      <c r="B138" s="219">
        <v>0</v>
      </c>
      <c r="C138" s="220"/>
      <c r="D138" s="286" t="s">
        <v>452</v>
      </c>
      <c r="E138" s="287" t="s">
        <v>453</v>
      </c>
      <c r="F138" s="219"/>
    </row>
    <row r="139" spans="1:6" x14ac:dyDescent="0.3">
      <c r="A139" s="94" t="s">
        <v>325</v>
      </c>
      <c r="B139" s="219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19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19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19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19">
        <v>2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19">
        <v>2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19">
        <v>2</v>
      </c>
      <c r="C145" s="220"/>
      <c r="D145" s="223"/>
      <c r="E145" s="219"/>
      <c r="F145" s="219"/>
    </row>
    <row r="146" spans="1:6" ht="45.75" x14ac:dyDescent="0.3">
      <c r="A146" s="92" t="s">
        <v>240</v>
      </c>
      <c r="B146" s="219">
        <v>1</v>
      </c>
      <c r="C146" s="220"/>
      <c r="D146" s="223" t="s">
        <v>485</v>
      </c>
      <c r="E146" s="219"/>
      <c r="F146" s="219"/>
    </row>
    <row r="147" spans="1:6" x14ac:dyDescent="0.3">
      <c r="A147" s="41" t="s">
        <v>352</v>
      </c>
      <c r="B147" s="219">
        <v>2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21</v>
      </c>
    </row>
    <row r="149" spans="1:6" x14ac:dyDescent="0.3">
      <c r="A149" s="316" t="s">
        <v>342</v>
      </c>
      <c r="B149" s="317"/>
      <c r="C149" s="318"/>
      <c r="D149" s="64">
        <f>D148/(COUNT(B136:C147)*2)</f>
        <v>0.875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4" t="s">
        <v>243</v>
      </c>
      <c r="B151" s="315"/>
      <c r="C151" s="315"/>
      <c r="D151" s="315"/>
      <c r="E151" s="315"/>
      <c r="F151" s="315"/>
    </row>
    <row r="152" spans="1:6" x14ac:dyDescent="0.3">
      <c r="A152" s="92" t="s">
        <v>326</v>
      </c>
      <c r="B152" s="219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33.75" x14ac:dyDescent="0.35">
      <c r="A154" s="75" t="s">
        <v>353</v>
      </c>
      <c r="B154" s="219">
        <v>1</v>
      </c>
      <c r="C154" s="246" t="str">
        <f>IF(B154=0, -5, "0")</f>
        <v>0</v>
      </c>
      <c r="D154" s="220" t="s">
        <v>482</v>
      </c>
      <c r="E154" s="219"/>
      <c r="F154" s="219"/>
    </row>
    <row r="155" spans="1:6" ht="33.75" x14ac:dyDescent="0.35">
      <c r="A155" s="75" t="s">
        <v>354</v>
      </c>
      <c r="B155" s="219">
        <v>1</v>
      </c>
      <c r="C155" s="246" t="str">
        <f>IF(B155=0, -5, "0")</f>
        <v>0</v>
      </c>
      <c r="D155" s="220" t="s">
        <v>481</v>
      </c>
      <c r="E155" s="219"/>
      <c r="F155" s="219"/>
    </row>
    <row r="156" spans="1:6" ht="83.25" x14ac:dyDescent="0.35">
      <c r="A156" s="75" t="s">
        <v>355</v>
      </c>
      <c r="B156" s="219">
        <v>1</v>
      </c>
      <c r="C156" s="246" t="str">
        <f>IF(B156=0, -5, "0")</f>
        <v>0</v>
      </c>
      <c r="D156" s="220" t="s">
        <v>480</v>
      </c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32" t="s">
        <v>457</v>
      </c>
      <c r="E159" s="219" t="s">
        <v>496</v>
      </c>
      <c r="F159" s="219"/>
    </row>
    <row r="160" spans="1:6" x14ac:dyDescent="0.3">
      <c r="A160" s="316" t="s">
        <v>38</v>
      </c>
      <c r="B160" s="319"/>
      <c r="C160" s="320"/>
      <c r="D160" s="213">
        <f>SUM(B152:C159)</f>
        <v>11</v>
      </c>
    </row>
    <row r="161" spans="1:6" x14ac:dyDescent="0.3">
      <c r="A161" s="316" t="s">
        <v>342</v>
      </c>
      <c r="B161" s="317"/>
      <c r="C161" s="318"/>
      <c r="D161" s="64">
        <f>D160/(COUNT(B152:C159)*2)</f>
        <v>0.6875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4" t="s">
        <v>85</v>
      </c>
      <c r="B163" s="315"/>
      <c r="C163" s="315"/>
      <c r="D163" s="315"/>
      <c r="E163" s="315"/>
      <c r="F163" s="315"/>
    </row>
    <row r="164" spans="1:6" ht="18" x14ac:dyDescent="0.35">
      <c r="A164" s="75" t="s">
        <v>333</v>
      </c>
      <c r="B164" s="219">
        <v>2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2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8</v>
      </c>
    </row>
    <row r="169" spans="1:6" x14ac:dyDescent="0.3">
      <c r="A169" s="316" t="s">
        <v>342</v>
      </c>
      <c r="B169" s="317"/>
      <c r="C169" s="318"/>
      <c r="D169" s="64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8</v>
      </c>
    </row>
    <row r="177" spans="1:6" x14ac:dyDescent="0.3">
      <c r="A177" s="316" t="s">
        <v>342</v>
      </c>
      <c r="B177" s="317"/>
      <c r="C177" s="318"/>
      <c r="D177" s="64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4" t="s">
        <v>87</v>
      </c>
      <c r="B179" s="315"/>
      <c r="C179" s="315"/>
      <c r="D179" s="315"/>
      <c r="E179" s="315"/>
      <c r="F179" s="315"/>
    </row>
    <row r="180" spans="1:6" x14ac:dyDescent="0.3">
      <c r="A180" s="86" t="s">
        <v>364</v>
      </c>
      <c r="B180" s="219">
        <v>2</v>
      </c>
      <c r="C180" s="219"/>
      <c r="D180" s="220"/>
      <c r="E180" s="220"/>
      <c r="F180" s="219"/>
    </row>
    <row r="181" spans="1:6" ht="33" x14ac:dyDescent="0.3">
      <c r="A181" s="94" t="s">
        <v>247</v>
      </c>
      <c r="B181" s="219">
        <v>1</v>
      </c>
      <c r="C181" s="219"/>
      <c r="D181" s="220" t="s">
        <v>472</v>
      </c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9</v>
      </c>
    </row>
    <row r="186" spans="1:6" x14ac:dyDescent="0.3">
      <c r="A186" s="316" t="s">
        <v>342</v>
      </c>
      <c r="B186" s="317"/>
      <c r="C186" s="318"/>
      <c r="D186" s="64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4" t="s">
        <v>242</v>
      </c>
      <c r="B188" s="315"/>
      <c r="C188" s="315"/>
      <c r="D188" s="315"/>
      <c r="E188" s="315"/>
      <c r="F188" s="315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ht="66" x14ac:dyDescent="0.3">
      <c r="A191" s="48" t="s">
        <v>360</v>
      </c>
      <c r="B191" s="219">
        <v>1</v>
      </c>
      <c r="C191" s="219"/>
      <c r="D191" s="220" t="s">
        <v>463</v>
      </c>
      <c r="E191" s="219"/>
      <c r="F191" s="219"/>
    </row>
    <row r="192" spans="1:6" x14ac:dyDescent="0.3">
      <c r="A192" s="95" t="s">
        <v>212</v>
      </c>
      <c r="B192" s="219">
        <v>2</v>
      </c>
      <c r="C192" s="219"/>
      <c r="D192" s="220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5</v>
      </c>
    </row>
    <row r="194" spans="1:4" x14ac:dyDescent="0.3">
      <c r="A194" s="316" t="s">
        <v>342</v>
      </c>
      <c r="B194" s="317"/>
      <c r="C194" s="318"/>
      <c r="D194" s="64">
        <f>D193/(COUNT(B189:C192)*2)</f>
        <v>0.83333333333333337</v>
      </c>
    </row>
    <row r="196" spans="1:4" ht="18" x14ac:dyDescent="0.35">
      <c r="A196" s="120" t="s">
        <v>284</v>
      </c>
      <c r="B196" s="119"/>
      <c r="C196" s="119"/>
      <c r="D196" s="218">
        <v>0.65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218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0.94782608695652171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400-000000000000}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9"/>
      <c r="E1" s="309"/>
      <c r="F1" s="309"/>
      <c r="G1" s="309"/>
      <c r="H1" s="309"/>
      <c r="I1" s="30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0" t="s">
        <v>201</v>
      </c>
      <c r="B7" s="310"/>
      <c r="C7" s="310"/>
      <c r="D7" s="310"/>
      <c r="E7" s="310"/>
      <c r="F7" s="310"/>
      <c r="G7" s="211"/>
      <c r="H7" s="211"/>
      <c r="I7" s="211"/>
    </row>
    <row r="8" spans="1:9" ht="29.25" x14ac:dyDescent="0.45">
      <c r="A8" s="311" t="str">
        <f>'Page de garde'!D18</f>
        <v>Hammam Sousse</v>
      </c>
      <c r="B8" s="311"/>
      <c r="C8" s="311"/>
      <c r="D8" s="311"/>
      <c r="E8" s="311"/>
      <c r="F8" s="311"/>
      <c r="G8" s="214"/>
      <c r="H8" s="214"/>
      <c r="I8" s="211"/>
    </row>
    <row r="9" spans="1:9" ht="24" x14ac:dyDescent="0.45">
      <c r="A9" s="38" t="s">
        <v>44</v>
      </c>
      <c r="B9" s="312"/>
      <c r="C9" s="312"/>
      <c r="D9" s="312"/>
      <c r="E9" s="312"/>
      <c r="F9" s="312"/>
      <c r="G9" s="214"/>
      <c r="H9" s="214"/>
      <c r="I9" s="211"/>
    </row>
    <row r="10" spans="1:9" ht="24" x14ac:dyDescent="0.45">
      <c r="A10" s="39" t="s">
        <v>46</v>
      </c>
      <c r="B10" s="313"/>
      <c r="C10" s="313"/>
      <c r="D10" s="313"/>
      <c r="E10" s="313"/>
      <c r="F10" s="313"/>
      <c r="G10" s="214"/>
      <c r="H10" s="214"/>
      <c r="I10" s="211"/>
    </row>
    <row r="11" spans="1:9" ht="24" x14ac:dyDescent="0.45">
      <c r="A11" s="38" t="s">
        <v>45</v>
      </c>
      <c r="B11" s="308"/>
      <c r="C11" s="308"/>
      <c r="D11" s="308"/>
      <c r="E11" s="308"/>
      <c r="F11" s="308"/>
      <c r="G11" s="214"/>
      <c r="H11" s="214"/>
      <c r="I11" s="211"/>
    </row>
    <row r="12" spans="1:9" ht="24" x14ac:dyDescent="0.45">
      <c r="A12" s="38" t="s">
        <v>276</v>
      </c>
      <c r="B12" s="301">
        <f>D505</f>
        <v>0</v>
      </c>
      <c r="C12" s="301"/>
      <c r="D12" s="301"/>
      <c r="E12" s="301"/>
      <c r="F12" s="301"/>
      <c r="G12" s="214"/>
      <c r="H12" s="214"/>
      <c r="I12" s="211"/>
    </row>
    <row r="13" spans="1:9" ht="22.5" x14ac:dyDescent="0.45">
      <c r="A13" s="35"/>
      <c r="B13" s="36"/>
      <c r="C13" s="36"/>
      <c r="D13" s="302"/>
      <c r="E13" s="302"/>
      <c r="F13" s="302"/>
      <c r="G13" s="302"/>
      <c r="H13" s="302"/>
      <c r="I13" s="3"/>
    </row>
    <row r="14" spans="1:9" ht="16.5" customHeight="1" x14ac:dyDescent="0.3">
      <c r="A14" s="303" t="s">
        <v>32</v>
      </c>
      <c r="B14" s="304" t="s">
        <v>33</v>
      </c>
      <c r="C14" s="304"/>
      <c r="D14" s="304" t="s">
        <v>48</v>
      </c>
      <c r="E14" s="305" t="s">
        <v>358</v>
      </c>
      <c r="F14" s="304" t="s">
        <v>214</v>
      </c>
      <c r="G14" s="36"/>
      <c r="H14" s="36"/>
    </row>
    <row r="15" spans="1:9" ht="16.5" customHeight="1" x14ac:dyDescent="0.3">
      <c r="A15" s="303"/>
      <c r="B15" s="76" t="s">
        <v>36</v>
      </c>
      <c r="C15" s="76" t="s">
        <v>35</v>
      </c>
      <c r="D15" s="304"/>
      <c r="E15" s="305"/>
      <c r="F15" s="304"/>
      <c r="G15" s="36"/>
      <c r="H15" s="36"/>
    </row>
    <row r="16" spans="1:9" ht="18" x14ac:dyDescent="0.35">
      <c r="A16" s="296" t="s">
        <v>0</v>
      </c>
      <c r="B16" s="296"/>
      <c r="C16" s="296"/>
      <c r="D16" s="296"/>
      <c r="E16" s="296"/>
      <c r="F16" s="296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6" t="s">
        <v>1</v>
      </c>
      <c r="B18" s="307"/>
      <c r="C18" s="307"/>
      <c r="D18" s="307"/>
      <c r="E18" s="307"/>
      <c r="F18" s="307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7" t="s">
        <v>18</v>
      </c>
      <c r="B26" s="298"/>
      <c r="C26" s="298"/>
      <c r="D26" s="298"/>
      <c r="E26" s="298"/>
      <c r="F26" s="298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6" t="s">
        <v>137</v>
      </c>
      <c r="B43" s="296"/>
      <c r="C43" s="296"/>
      <c r="D43" s="296"/>
      <c r="E43" s="296"/>
      <c r="F43" s="296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9" t="s">
        <v>63</v>
      </c>
      <c r="B45" s="300"/>
      <c r="C45" s="300"/>
      <c r="D45" s="300"/>
      <c r="E45" s="300"/>
      <c r="F45" s="300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7" t="s">
        <v>65</v>
      </c>
      <c r="B57" s="298"/>
      <c r="C57" s="298"/>
      <c r="D57" s="298"/>
      <c r="E57" s="298"/>
      <c r="F57" s="298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7" t="s">
        <v>25</v>
      </c>
      <c r="B84" s="298"/>
      <c r="C84" s="298"/>
      <c r="D84" s="298"/>
      <c r="E84" s="298"/>
      <c r="F84" s="298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6" t="s">
        <v>129</v>
      </c>
      <c r="B99" s="296"/>
      <c r="C99" s="296"/>
      <c r="D99" s="296"/>
      <c r="E99" s="296"/>
      <c r="F99" s="296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9" t="s">
        <v>63</v>
      </c>
      <c r="B101" s="300"/>
      <c r="C101" s="300"/>
      <c r="D101" s="300"/>
      <c r="E101" s="300"/>
      <c r="F101" s="300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7" t="s">
        <v>133</v>
      </c>
      <c r="B113" s="298"/>
      <c r="C113" s="298"/>
      <c r="D113" s="298"/>
      <c r="E113" s="298"/>
      <c r="F113" s="298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7" t="s">
        <v>73</v>
      </c>
      <c r="B137" s="298"/>
      <c r="C137" s="298"/>
      <c r="D137" s="298"/>
      <c r="E137" s="298"/>
      <c r="F137" s="298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6" t="s">
        <v>130</v>
      </c>
      <c r="B152" s="296"/>
      <c r="C152" s="296"/>
      <c r="D152" s="296"/>
      <c r="E152" s="296"/>
      <c r="F152" s="296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9" t="s">
        <v>63</v>
      </c>
      <c r="B154" s="300"/>
      <c r="C154" s="300"/>
      <c r="D154" s="300"/>
      <c r="E154" s="300"/>
      <c r="F154" s="300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7" t="s">
        <v>134</v>
      </c>
      <c r="B166" s="298"/>
      <c r="C166" s="298"/>
      <c r="D166" s="298"/>
      <c r="E166" s="298"/>
      <c r="F166" s="298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6" t="s">
        <v>167</v>
      </c>
      <c r="B192" s="296"/>
      <c r="C192" s="296"/>
      <c r="D192" s="296"/>
      <c r="E192" s="296"/>
      <c r="F192" s="296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7" t="s">
        <v>158</v>
      </c>
      <c r="B194" s="298"/>
      <c r="C194" s="298"/>
      <c r="D194" s="298"/>
      <c r="E194" s="298"/>
      <c r="F194" s="298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7" t="s">
        <v>76</v>
      </c>
      <c r="B209" s="298"/>
      <c r="C209" s="298"/>
      <c r="D209" s="298"/>
      <c r="E209" s="298"/>
      <c r="F209" s="298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3" t="s">
        <v>191</v>
      </c>
      <c r="B232" s="334"/>
      <c r="C232" s="334"/>
      <c r="D232" s="334"/>
      <c r="E232" s="334"/>
      <c r="F232" s="334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6" t="s">
        <v>78</v>
      </c>
      <c r="B248" s="296"/>
      <c r="C248" s="296"/>
      <c r="D248" s="296"/>
      <c r="E248" s="296"/>
      <c r="F248" s="296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7" t="s">
        <v>79</v>
      </c>
      <c r="B250" s="298"/>
      <c r="C250" s="298"/>
      <c r="D250" s="298"/>
      <c r="E250" s="298"/>
      <c r="F250" s="298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7" t="s">
        <v>81</v>
      </c>
      <c r="B266" s="298"/>
      <c r="C266" s="298"/>
      <c r="D266" s="298"/>
      <c r="E266" s="298"/>
      <c r="F266" s="298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6" t="s">
        <v>4</v>
      </c>
      <c r="B291" s="296"/>
      <c r="C291" s="296"/>
      <c r="D291" s="296"/>
      <c r="E291" s="296"/>
      <c r="F291" s="296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7" t="s">
        <v>19</v>
      </c>
      <c r="B293" s="298"/>
      <c r="C293" s="298"/>
      <c r="D293" s="298"/>
      <c r="E293" s="298"/>
      <c r="F293" s="298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7" t="s">
        <v>122</v>
      </c>
      <c r="B305" s="298"/>
      <c r="C305" s="298"/>
      <c r="D305" s="298"/>
      <c r="E305" s="298"/>
      <c r="F305" s="298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6" t="s">
        <v>21</v>
      </c>
      <c r="B324" s="296"/>
      <c r="C324" s="296"/>
      <c r="D324" s="296"/>
      <c r="E324" s="296"/>
      <c r="F324" s="296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7" t="s">
        <v>12</v>
      </c>
      <c r="B326" s="298"/>
      <c r="C326" s="298"/>
      <c r="D326" s="298"/>
      <c r="E326" s="298"/>
      <c r="F326" s="298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7" t="s">
        <v>25</v>
      </c>
      <c r="B339" s="298"/>
      <c r="C339" s="298"/>
      <c r="D339" s="298"/>
      <c r="E339" s="298"/>
      <c r="F339" s="298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6" t="s">
        <v>8</v>
      </c>
      <c r="B352" s="296"/>
      <c r="C352" s="296"/>
      <c r="D352" s="296"/>
      <c r="E352" s="296"/>
      <c r="F352" s="296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9" t="s">
        <v>113</v>
      </c>
      <c r="B354" s="300"/>
      <c r="C354" s="300"/>
      <c r="D354" s="300"/>
      <c r="E354" s="300"/>
      <c r="F354" s="300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7" t="s">
        <v>25</v>
      </c>
      <c r="B366" s="298"/>
      <c r="C366" s="298"/>
      <c r="D366" s="298"/>
      <c r="E366" s="298"/>
      <c r="F366" s="298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7" t="s">
        <v>124</v>
      </c>
      <c r="B382" s="298"/>
      <c r="C382" s="298"/>
      <c r="D382" s="298"/>
      <c r="E382" s="298"/>
      <c r="F382" s="298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7" t="s">
        <v>29</v>
      </c>
      <c r="B391" s="298"/>
      <c r="C391" s="298"/>
      <c r="D391" s="298"/>
      <c r="E391" s="298"/>
      <c r="F391" s="298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6" t="s">
        <v>125</v>
      </c>
      <c r="B405" s="296"/>
      <c r="C405" s="296"/>
      <c r="D405" s="296"/>
      <c r="E405" s="296"/>
      <c r="F405" s="296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9" t="s">
        <v>19</v>
      </c>
      <c r="B407" s="300"/>
      <c r="C407" s="300"/>
      <c r="D407" s="300"/>
      <c r="E407" s="300"/>
      <c r="F407" s="300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9" t="s">
        <v>122</v>
      </c>
      <c r="B418" s="300"/>
      <c r="C418" s="300"/>
      <c r="D418" s="300"/>
      <c r="E418" s="300"/>
      <c r="F418" s="300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6" t="s">
        <v>374</v>
      </c>
      <c r="B435" s="296"/>
      <c r="C435" s="296"/>
      <c r="D435" s="296"/>
      <c r="E435" s="296"/>
      <c r="F435" s="296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7" t="s">
        <v>375</v>
      </c>
      <c r="B437" s="298"/>
      <c r="C437" s="298"/>
      <c r="D437" s="298"/>
      <c r="E437" s="298"/>
      <c r="F437" s="298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7" t="s">
        <v>31</v>
      </c>
      <c r="B444" s="298"/>
      <c r="C444" s="298"/>
      <c r="D444" s="298"/>
      <c r="E444" s="298"/>
      <c r="F444" s="298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6" t="s">
        <v>180</v>
      </c>
      <c r="B454" s="296"/>
      <c r="C454" s="296"/>
      <c r="D454" s="296"/>
      <c r="E454" s="296"/>
      <c r="F454" s="29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6" t="s">
        <v>87</v>
      </c>
      <c r="B464" s="296"/>
      <c r="C464" s="296"/>
      <c r="D464" s="296"/>
      <c r="E464" s="296"/>
      <c r="F464" s="29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6" t="s">
        <v>151</v>
      </c>
      <c r="B473" s="296"/>
      <c r="C473" s="296"/>
      <c r="D473" s="296"/>
      <c r="E473" s="296"/>
      <c r="F473" s="29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6" t="s">
        <v>152</v>
      </c>
      <c r="B494" s="296"/>
      <c r="C494" s="296"/>
      <c r="D494" s="296"/>
      <c r="E494" s="296"/>
      <c r="F494" s="296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5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5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500-000002000000}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6"/>
      <c r="E1" s="326"/>
      <c r="F1" s="326"/>
      <c r="G1" s="326"/>
      <c r="H1" s="326"/>
      <c r="I1" s="32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0" t="s">
        <v>52</v>
      </c>
      <c r="B6" s="310"/>
      <c r="C6" s="310"/>
      <c r="D6" s="310"/>
      <c r="E6" s="310"/>
      <c r="F6" s="310"/>
      <c r="G6" s="214"/>
      <c r="H6" s="214"/>
      <c r="I6" s="214"/>
    </row>
    <row r="7" spans="1:9" s="36" customFormat="1" ht="21.75" customHeight="1" x14ac:dyDescent="0.45">
      <c r="A7" s="311" t="str">
        <f>'A1 Exploitation'!A8:F8</f>
        <v>CM Hammam Sousse</v>
      </c>
      <c r="B7" s="311"/>
      <c r="C7" s="311"/>
      <c r="D7" s="311"/>
      <c r="E7" s="311"/>
      <c r="F7" s="311"/>
      <c r="G7" s="214"/>
      <c r="H7" s="214"/>
      <c r="I7" s="214"/>
    </row>
    <row r="8" spans="1:9" s="36" customFormat="1" ht="24" x14ac:dyDescent="0.45">
      <c r="A8" s="38" t="s">
        <v>44</v>
      </c>
      <c r="B8" s="327">
        <f>'A3 Exploitation'!B9:F9</f>
        <v>0</v>
      </c>
      <c r="C8" s="327"/>
      <c r="D8" s="327"/>
      <c r="E8" s="327"/>
      <c r="F8" s="327"/>
      <c r="G8" s="214"/>
      <c r="H8" s="214"/>
      <c r="I8" s="214"/>
    </row>
    <row r="9" spans="1:9" s="36" customFormat="1" ht="24" x14ac:dyDescent="0.45">
      <c r="A9" s="39" t="s">
        <v>46</v>
      </c>
      <c r="B9" s="328">
        <f>'A3 Exploitation'!B10:F10</f>
        <v>0</v>
      </c>
      <c r="C9" s="328"/>
      <c r="D9" s="328"/>
      <c r="E9" s="328"/>
      <c r="F9" s="328"/>
      <c r="G9" s="214"/>
      <c r="H9" s="214"/>
      <c r="I9" s="214"/>
    </row>
    <row r="10" spans="1:9" s="36" customFormat="1" ht="24" x14ac:dyDescent="0.45">
      <c r="A10" s="38" t="s">
        <v>45</v>
      </c>
      <c r="B10" s="325">
        <f>'A3 Exploitation'!B11:F11</f>
        <v>0</v>
      </c>
      <c r="C10" s="325"/>
      <c r="D10" s="325"/>
      <c r="E10" s="325"/>
      <c r="F10" s="325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02"/>
      <c r="E12" s="302"/>
      <c r="F12" s="302"/>
      <c r="G12" s="302"/>
      <c r="H12" s="302"/>
      <c r="I12" s="40"/>
    </row>
    <row r="13" spans="1:9" s="36" customFormat="1" ht="11.25" customHeight="1" x14ac:dyDescent="0.3">
      <c r="A13" s="303" t="s">
        <v>32</v>
      </c>
      <c r="B13" s="304" t="s">
        <v>33</v>
      </c>
      <c r="C13" s="304"/>
      <c r="D13" s="304" t="s">
        <v>48</v>
      </c>
      <c r="E13" s="304" t="s">
        <v>213</v>
      </c>
      <c r="F13" s="304" t="s">
        <v>214</v>
      </c>
    </row>
    <row r="14" spans="1:9" s="36" customFormat="1" ht="12.75" customHeight="1" x14ac:dyDescent="0.3">
      <c r="A14" s="303"/>
      <c r="B14" s="69" t="s">
        <v>36</v>
      </c>
      <c r="C14" s="69" t="s">
        <v>35</v>
      </c>
      <c r="D14" s="304"/>
      <c r="E14" s="304"/>
      <c r="F14" s="304"/>
    </row>
    <row r="15" spans="1:9" x14ac:dyDescent="0.3">
      <c r="A15" s="41"/>
      <c r="B15" s="41"/>
      <c r="C15" s="41"/>
      <c r="D15" s="41"/>
    </row>
    <row r="16" spans="1:9" ht="19.5" x14ac:dyDescent="0.4">
      <c r="A16" s="330" t="s">
        <v>0</v>
      </c>
      <c r="B16" s="331"/>
      <c r="C16" s="331"/>
      <c r="D16" s="331"/>
      <c r="E16" s="331"/>
      <c r="F16" s="331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2" t="s">
        <v>38</v>
      </c>
      <c r="B22" s="319"/>
      <c r="C22" s="320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4" t="s">
        <v>4</v>
      </c>
      <c r="B25" s="315"/>
      <c r="C25" s="315"/>
      <c r="D25" s="315"/>
      <c r="E25" s="315"/>
      <c r="F25" s="315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7" x14ac:dyDescent="0.3">
      <c r="A33" s="316" t="s">
        <v>342</v>
      </c>
      <c r="B33" s="317"/>
      <c r="C33" s="318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4" t="s">
        <v>246</v>
      </c>
      <c r="B35" s="315"/>
      <c r="C35" s="315"/>
      <c r="D35" s="315"/>
      <c r="E35" s="315"/>
      <c r="F35" s="315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7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3" t="s">
        <v>21</v>
      </c>
      <c r="B44" s="324"/>
      <c r="C44" s="324"/>
      <c r="D44" s="324"/>
      <c r="E44" s="324"/>
      <c r="F44" s="324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4" t="s">
        <v>8</v>
      </c>
      <c r="B54" s="315"/>
      <c r="C54" s="315"/>
      <c r="D54" s="315"/>
      <c r="E54" s="315"/>
      <c r="F54" s="315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4" t="s">
        <v>143</v>
      </c>
      <c r="B65" s="315"/>
      <c r="C65" s="315"/>
      <c r="D65" s="315"/>
      <c r="E65" s="315"/>
      <c r="F65" s="315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4" t="s">
        <v>237</v>
      </c>
      <c r="B86" s="315"/>
      <c r="C86" s="315"/>
      <c r="D86" s="315"/>
      <c r="E86" s="315"/>
      <c r="F86" s="315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4" t="s">
        <v>238</v>
      </c>
      <c r="B105" s="315"/>
      <c r="C105" s="315"/>
      <c r="D105" s="315"/>
      <c r="E105" s="315"/>
      <c r="F105" s="315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0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4" t="s">
        <v>208</v>
      </c>
      <c r="B120" s="315"/>
      <c r="C120" s="315"/>
      <c r="D120" s="315"/>
      <c r="E120" s="315"/>
      <c r="F120" s="315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4" t="s">
        <v>78</v>
      </c>
      <c r="B135" s="315"/>
      <c r="C135" s="315"/>
      <c r="D135" s="315"/>
      <c r="E135" s="315"/>
      <c r="F135" s="315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4" t="s">
        <v>243</v>
      </c>
      <c r="B151" s="315"/>
      <c r="C151" s="315"/>
      <c r="D151" s="315"/>
      <c r="E151" s="315"/>
      <c r="F151" s="315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19"/>
      <c r="C160" s="320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4" t="s">
        <v>85</v>
      </c>
      <c r="B163" s="315"/>
      <c r="C163" s="315"/>
      <c r="D163" s="315"/>
      <c r="E163" s="315"/>
      <c r="F163" s="315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12">
        <f>SUM(B164:C167)</f>
        <v>0</v>
      </c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4" t="s">
        <v>87</v>
      </c>
      <c r="B179" s="315"/>
      <c r="C179" s="315"/>
      <c r="D179" s="315"/>
      <c r="E179" s="315"/>
      <c r="F179" s="315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4" t="s">
        <v>242</v>
      </c>
      <c r="B188" s="315"/>
      <c r="C188" s="315"/>
      <c r="D188" s="315"/>
      <c r="E188" s="315"/>
      <c r="F188" s="315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600-000000000000}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9"/>
      <c r="E1" s="309"/>
      <c r="F1" s="309"/>
      <c r="G1" s="309"/>
      <c r="H1" s="309"/>
      <c r="I1" s="30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0" t="s">
        <v>201</v>
      </c>
      <c r="B7" s="310"/>
      <c r="C7" s="310"/>
      <c r="D7" s="310"/>
      <c r="E7" s="310"/>
      <c r="F7" s="310"/>
      <c r="G7" s="211"/>
      <c r="H7" s="211"/>
      <c r="I7" s="211"/>
    </row>
    <row r="8" spans="1:9" ht="29.25" x14ac:dyDescent="0.45">
      <c r="A8" s="311" t="str">
        <f>'Page de garde'!D18</f>
        <v>Hammam Sousse</v>
      </c>
      <c r="B8" s="311"/>
      <c r="C8" s="311"/>
      <c r="D8" s="311"/>
      <c r="E8" s="311"/>
      <c r="F8" s="311"/>
      <c r="G8" s="214"/>
      <c r="H8" s="214"/>
      <c r="I8" s="211"/>
    </row>
    <row r="9" spans="1:9" ht="24" x14ac:dyDescent="0.45">
      <c r="A9" s="38" t="s">
        <v>44</v>
      </c>
      <c r="B9" s="312"/>
      <c r="C9" s="312"/>
      <c r="D9" s="312"/>
      <c r="E9" s="312"/>
      <c r="F9" s="312"/>
      <c r="G9" s="214"/>
      <c r="H9" s="214"/>
      <c r="I9" s="211"/>
    </row>
    <row r="10" spans="1:9" ht="24" x14ac:dyDescent="0.45">
      <c r="A10" s="39" t="s">
        <v>46</v>
      </c>
      <c r="B10" s="313"/>
      <c r="C10" s="313"/>
      <c r="D10" s="313"/>
      <c r="E10" s="313"/>
      <c r="F10" s="313"/>
      <c r="G10" s="214"/>
      <c r="H10" s="214"/>
      <c r="I10" s="211"/>
    </row>
    <row r="11" spans="1:9" ht="24" x14ac:dyDescent="0.45">
      <c r="A11" s="38" t="s">
        <v>45</v>
      </c>
      <c r="B11" s="308"/>
      <c r="C11" s="308"/>
      <c r="D11" s="308"/>
      <c r="E11" s="308"/>
      <c r="F11" s="308"/>
      <c r="G11" s="214"/>
      <c r="H11" s="214"/>
      <c r="I11" s="211"/>
    </row>
    <row r="12" spans="1:9" ht="24" x14ac:dyDescent="0.45">
      <c r="A12" s="38" t="s">
        <v>276</v>
      </c>
      <c r="B12" s="301">
        <f>D505</f>
        <v>0</v>
      </c>
      <c r="C12" s="301"/>
      <c r="D12" s="301"/>
      <c r="E12" s="301"/>
      <c r="F12" s="301"/>
      <c r="G12" s="214"/>
      <c r="H12" s="214"/>
      <c r="I12" s="211"/>
    </row>
    <row r="13" spans="1:9" ht="22.5" x14ac:dyDescent="0.45">
      <c r="A13" s="35"/>
      <c r="B13" s="36"/>
      <c r="C13" s="36"/>
      <c r="D13" s="302"/>
      <c r="E13" s="302"/>
      <c r="F13" s="302"/>
      <c r="G13" s="302"/>
      <c r="H13" s="302"/>
      <c r="I13" s="3"/>
    </row>
    <row r="14" spans="1:9" ht="16.5" customHeight="1" x14ac:dyDescent="0.3">
      <c r="A14" s="303" t="s">
        <v>32</v>
      </c>
      <c r="B14" s="304" t="s">
        <v>33</v>
      </c>
      <c r="C14" s="304"/>
      <c r="D14" s="304" t="s">
        <v>48</v>
      </c>
      <c r="E14" s="305" t="s">
        <v>358</v>
      </c>
      <c r="F14" s="304" t="s">
        <v>214</v>
      </c>
      <c r="G14" s="36"/>
      <c r="H14" s="36"/>
    </row>
    <row r="15" spans="1:9" ht="16.5" customHeight="1" x14ac:dyDescent="0.3">
      <c r="A15" s="303"/>
      <c r="B15" s="76" t="s">
        <v>36</v>
      </c>
      <c r="C15" s="76" t="s">
        <v>35</v>
      </c>
      <c r="D15" s="304"/>
      <c r="E15" s="305"/>
      <c r="F15" s="304"/>
      <c r="G15" s="36"/>
      <c r="H15" s="36"/>
    </row>
    <row r="16" spans="1:9" ht="18" x14ac:dyDescent="0.35">
      <c r="A16" s="296" t="s">
        <v>0</v>
      </c>
      <c r="B16" s="296"/>
      <c r="C16" s="296"/>
      <c r="D16" s="296"/>
      <c r="E16" s="296"/>
      <c r="F16" s="296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6" t="s">
        <v>1</v>
      </c>
      <c r="B18" s="307"/>
      <c r="C18" s="307"/>
      <c r="D18" s="307"/>
      <c r="E18" s="307"/>
      <c r="F18" s="307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7" t="s">
        <v>18</v>
      </c>
      <c r="B26" s="298"/>
      <c r="C26" s="298"/>
      <c r="D26" s="298"/>
      <c r="E26" s="298"/>
      <c r="F26" s="298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6" t="s">
        <v>137</v>
      </c>
      <c r="B43" s="296"/>
      <c r="C43" s="296"/>
      <c r="D43" s="296"/>
      <c r="E43" s="296"/>
      <c r="F43" s="296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9" t="s">
        <v>63</v>
      </c>
      <c r="B45" s="300"/>
      <c r="C45" s="300"/>
      <c r="D45" s="300"/>
      <c r="E45" s="300"/>
      <c r="F45" s="300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7" t="s">
        <v>65</v>
      </c>
      <c r="B57" s="298"/>
      <c r="C57" s="298"/>
      <c r="D57" s="298"/>
      <c r="E57" s="298"/>
      <c r="F57" s="298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7" t="s">
        <v>25</v>
      </c>
      <c r="B84" s="298"/>
      <c r="C84" s="298"/>
      <c r="D84" s="298"/>
      <c r="E84" s="298"/>
      <c r="F84" s="298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6" t="s">
        <v>129</v>
      </c>
      <c r="B99" s="296"/>
      <c r="C99" s="296"/>
      <c r="D99" s="296"/>
      <c r="E99" s="296"/>
      <c r="F99" s="296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9" t="s">
        <v>63</v>
      </c>
      <c r="B101" s="300"/>
      <c r="C101" s="300"/>
      <c r="D101" s="300"/>
      <c r="E101" s="300"/>
      <c r="F101" s="300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7" t="s">
        <v>133</v>
      </c>
      <c r="B113" s="298"/>
      <c r="C113" s="298"/>
      <c r="D113" s="298"/>
      <c r="E113" s="298"/>
      <c r="F113" s="298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7" t="s">
        <v>73</v>
      </c>
      <c r="B137" s="298"/>
      <c r="C137" s="298"/>
      <c r="D137" s="298"/>
      <c r="E137" s="298"/>
      <c r="F137" s="298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6" t="s">
        <v>130</v>
      </c>
      <c r="B152" s="296"/>
      <c r="C152" s="296"/>
      <c r="D152" s="296"/>
      <c r="E152" s="296"/>
      <c r="F152" s="296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9" t="s">
        <v>63</v>
      </c>
      <c r="B154" s="300"/>
      <c r="C154" s="300"/>
      <c r="D154" s="300"/>
      <c r="E154" s="300"/>
      <c r="F154" s="300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7" t="s">
        <v>134</v>
      </c>
      <c r="B166" s="298"/>
      <c r="C166" s="298"/>
      <c r="D166" s="298"/>
      <c r="E166" s="298"/>
      <c r="F166" s="298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6" t="s">
        <v>167</v>
      </c>
      <c r="B192" s="296"/>
      <c r="C192" s="296"/>
      <c r="D192" s="296"/>
      <c r="E192" s="296"/>
      <c r="F192" s="296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7" t="s">
        <v>158</v>
      </c>
      <c r="B194" s="298"/>
      <c r="C194" s="298"/>
      <c r="D194" s="298"/>
      <c r="E194" s="298"/>
      <c r="F194" s="298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7" t="s">
        <v>76</v>
      </c>
      <c r="B209" s="298"/>
      <c r="C209" s="298"/>
      <c r="D209" s="298"/>
      <c r="E209" s="298"/>
      <c r="F209" s="298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7" t="s">
        <v>191</v>
      </c>
      <c r="B232" s="298"/>
      <c r="C232" s="298"/>
      <c r="D232" s="298"/>
      <c r="E232" s="298"/>
      <c r="F232" s="298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6" t="s">
        <v>78</v>
      </c>
      <c r="B248" s="296"/>
      <c r="C248" s="296"/>
      <c r="D248" s="296"/>
      <c r="E248" s="296"/>
      <c r="F248" s="296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7" t="s">
        <v>79</v>
      </c>
      <c r="B250" s="298"/>
      <c r="C250" s="298"/>
      <c r="D250" s="298"/>
      <c r="E250" s="298"/>
      <c r="F250" s="298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7" t="s">
        <v>81</v>
      </c>
      <c r="B266" s="298"/>
      <c r="C266" s="298"/>
      <c r="D266" s="298"/>
      <c r="E266" s="298"/>
      <c r="F266" s="298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6" t="s">
        <v>4</v>
      </c>
      <c r="B291" s="296"/>
      <c r="C291" s="296"/>
      <c r="D291" s="296"/>
      <c r="E291" s="296"/>
      <c r="F291" s="296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7" t="s">
        <v>19</v>
      </c>
      <c r="B293" s="298"/>
      <c r="C293" s="298"/>
      <c r="D293" s="298"/>
      <c r="E293" s="298"/>
      <c r="F293" s="298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7" t="s">
        <v>122</v>
      </c>
      <c r="B305" s="298"/>
      <c r="C305" s="298"/>
      <c r="D305" s="298"/>
      <c r="E305" s="298"/>
      <c r="F305" s="298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6" t="s">
        <v>21</v>
      </c>
      <c r="B324" s="296"/>
      <c r="C324" s="296"/>
      <c r="D324" s="296"/>
      <c r="E324" s="296"/>
      <c r="F324" s="296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7" t="s">
        <v>12</v>
      </c>
      <c r="B326" s="298"/>
      <c r="C326" s="298"/>
      <c r="D326" s="298"/>
      <c r="E326" s="298"/>
      <c r="F326" s="298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7" t="s">
        <v>25</v>
      </c>
      <c r="B339" s="298"/>
      <c r="C339" s="298"/>
      <c r="D339" s="298"/>
      <c r="E339" s="298"/>
      <c r="F339" s="298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6" t="s">
        <v>8</v>
      </c>
      <c r="B352" s="296"/>
      <c r="C352" s="296"/>
      <c r="D352" s="296"/>
      <c r="E352" s="296"/>
      <c r="F352" s="296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9" t="s">
        <v>113</v>
      </c>
      <c r="B354" s="300"/>
      <c r="C354" s="300"/>
      <c r="D354" s="300"/>
      <c r="E354" s="300"/>
      <c r="F354" s="300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7" t="s">
        <v>25</v>
      </c>
      <c r="B366" s="298"/>
      <c r="C366" s="298"/>
      <c r="D366" s="298"/>
      <c r="E366" s="298"/>
      <c r="F366" s="298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7" t="s">
        <v>124</v>
      </c>
      <c r="B382" s="298"/>
      <c r="C382" s="298"/>
      <c r="D382" s="298"/>
      <c r="E382" s="298"/>
      <c r="F382" s="298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7" t="s">
        <v>29</v>
      </c>
      <c r="B391" s="298"/>
      <c r="C391" s="298"/>
      <c r="D391" s="298"/>
      <c r="E391" s="298"/>
      <c r="F391" s="298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6" t="s">
        <v>125</v>
      </c>
      <c r="B405" s="296"/>
      <c r="C405" s="296"/>
      <c r="D405" s="296"/>
      <c r="E405" s="296"/>
      <c r="F405" s="296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9" t="s">
        <v>19</v>
      </c>
      <c r="B407" s="300"/>
      <c r="C407" s="300"/>
      <c r="D407" s="300"/>
      <c r="E407" s="300"/>
      <c r="F407" s="300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9" t="s">
        <v>122</v>
      </c>
      <c r="B418" s="300"/>
      <c r="C418" s="300"/>
      <c r="D418" s="300"/>
      <c r="E418" s="300"/>
      <c r="F418" s="300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6" t="s">
        <v>374</v>
      </c>
      <c r="B435" s="296"/>
      <c r="C435" s="296"/>
      <c r="D435" s="296"/>
      <c r="E435" s="296"/>
      <c r="F435" s="296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7" t="s">
        <v>375</v>
      </c>
      <c r="B437" s="298"/>
      <c r="C437" s="298"/>
      <c r="D437" s="298"/>
      <c r="E437" s="298"/>
      <c r="F437" s="298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7" t="s">
        <v>31</v>
      </c>
      <c r="B444" s="298"/>
      <c r="C444" s="298"/>
      <c r="D444" s="298"/>
      <c r="E444" s="298"/>
      <c r="F444" s="298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6" t="s">
        <v>180</v>
      </c>
      <c r="B454" s="296"/>
      <c r="C454" s="296"/>
      <c r="D454" s="296"/>
      <c r="E454" s="296"/>
      <c r="F454" s="29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6" t="s">
        <v>87</v>
      </c>
      <c r="B464" s="296"/>
      <c r="C464" s="296"/>
      <c r="D464" s="296"/>
      <c r="E464" s="296"/>
      <c r="F464" s="29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6" t="s">
        <v>151</v>
      </c>
      <c r="B473" s="296"/>
      <c r="C473" s="296"/>
      <c r="D473" s="296"/>
      <c r="E473" s="296"/>
      <c r="F473" s="29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6" t="s">
        <v>152</v>
      </c>
      <c r="B494" s="296"/>
      <c r="C494" s="296"/>
      <c r="D494" s="296"/>
      <c r="E494" s="296"/>
      <c r="F494" s="296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 xr:uid="{00000000-0002-0000-0700-000000000000}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 xr:uid="{00000000-0002-0000-0700-000001000000}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 xr:uid="{00000000-0002-0000-0700-000002000000}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6"/>
      <c r="E1" s="326"/>
      <c r="F1" s="326"/>
      <c r="G1" s="326"/>
      <c r="H1" s="326"/>
      <c r="I1" s="326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10" t="s">
        <v>52</v>
      </c>
      <c r="B6" s="310"/>
      <c r="C6" s="310"/>
      <c r="D6" s="310"/>
      <c r="E6" s="310"/>
      <c r="F6" s="310"/>
      <c r="G6" s="214"/>
      <c r="H6" s="214"/>
      <c r="I6" s="214"/>
    </row>
    <row r="7" spans="1:9" s="36" customFormat="1" ht="21.75" customHeight="1" x14ac:dyDescent="0.45">
      <c r="A7" s="311" t="str">
        <f>'A1 Exploitation'!A8:F8</f>
        <v>CM Hammam Sousse</v>
      </c>
      <c r="B7" s="311"/>
      <c r="C7" s="311"/>
      <c r="D7" s="311"/>
      <c r="E7" s="311"/>
      <c r="F7" s="311"/>
      <c r="G7" s="214"/>
      <c r="H7" s="214"/>
      <c r="I7" s="214"/>
    </row>
    <row r="8" spans="1:9" s="36" customFormat="1" ht="24" x14ac:dyDescent="0.45">
      <c r="A8" s="38" t="s">
        <v>44</v>
      </c>
      <c r="B8" s="327">
        <f>'A4 Exploitation'!B9:F9</f>
        <v>0</v>
      </c>
      <c r="C8" s="327"/>
      <c r="D8" s="327"/>
      <c r="E8" s="327"/>
      <c r="F8" s="327"/>
      <c r="G8" s="214"/>
      <c r="H8" s="214"/>
      <c r="I8" s="214"/>
    </row>
    <row r="9" spans="1:9" s="36" customFormat="1" ht="24" x14ac:dyDescent="0.45">
      <c r="A9" s="39" t="s">
        <v>46</v>
      </c>
      <c r="B9" s="328">
        <f>'A4 Exploitation'!B10:F10</f>
        <v>0</v>
      </c>
      <c r="C9" s="328"/>
      <c r="D9" s="328"/>
      <c r="E9" s="328"/>
      <c r="F9" s="328"/>
      <c r="G9" s="214"/>
      <c r="H9" s="214"/>
      <c r="I9" s="214"/>
    </row>
    <row r="10" spans="1:9" s="36" customFormat="1" ht="24" x14ac:dyDescent="0.45">
      <c r="A10" s="38" t="s">
        <v>45</v>
      </c>
      <c r="B10" s="325">
        <f>'A4 Exploitation'!B11:F11</f>
        <v>0</v>
      </c>
      <c r="C10" s="325"/>
      <c r="D10" s="325"/>
      <c r="E10" s="325"/>
      <c r="F10" s="325"/>
      <c r="G10" s="214"/>
      <c r="H10" s="214"/>
      <c r="I10" s="214"/>
    </row>
    <row r="11" spans="1:9" s="36" customFormat="1" ht="24" x14ac:dyDescent="0.45">
      <c r="A11" s="38" t="s">
        <v>341</v>
      </c>
      <c r="B11" s="335">
        <f>D198</f>
        <v>0</v>
      </c>
      <c r="C11" s="335"/>
      <c r="D11" s="335"/>
      <c r="E11" s="335"/>
      <c r="F11" s="335"/>
      <c r="G11" s="214"/>
      <c r="H11" s="214"/>
      <c r="I11" s="214"/>
    </row>
    <row r="12" spans="1:9" s="36" customFormat="1" ht="22.5" x14ac:dyDescent="0.45">
      <c r="A12" s="35"/>
      <c r="D12" s="302"/>
      <c r="E12" s="302"/>
      <c r="F12" s="302"/>
      <c r="G12" s="302"/>
      <c r="H12" s="302"/>
      <c r="I12" s="40"/>
    </row>
    <row r="13" spans="1:9" s="36" customFormat="1" ht="11.25" customHeight="1" x14ac:dyDescent="0.3">
      <c r="A13" s="303" t="s">
        <v>32</v>
      </c>
      <c r="B13" s="304" t="s">
        <v>33</v>
      </c>
      <c r="C13" s="304"/>
      <c r="D13" s="304" t="s">
        <v>48</v>
      </c>
      <c r="E13" s="304" t="s">
        <v>213</v>
      </c>
      <c r="F13" s="304" t="s">
        <v>214</v>
      </c>
    </row>
    <row r="14" spans="1:9" s="36" customFormat="1" ht="12.75" customHeight="1" x14ac:dyDescent="0.3">
      <c r="A14" s="303"/>
      <c r="B14" s="69" t="s">
        <v>36</v>
      </c>
      <c r="C14" s="69" t="s">
        <v>35</v>
      </c>
      <c r="D14" s="304"/>
      <c r="E14" s="304"/>
      <c r="F14" s="304"/>
    </row>
    <row r="15" spans="1:9" x14ac:dyDescent="0.3">
      <c r="A15" s="41"/>
      <c r="B15" s="41"/>
      <c r="C15" s="41"/>
      <c r="D15" s="41"/>
    </row>
    <row r="16" spans="1:9" ht="19.5" x14ac:dyDescent="0.4">
      <c r="A16" s="330" t="s">
        <v>0</v>
      </c>
      <c r="B16" s="331"/>
      <c r="C16" s="331"/>
      <c r="D16" s="331"/>
      <c r="E16" s="331"/>
      <c r="F16" s="331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2" t="s">
        <v>38</v>
      </c>
      <c r="B22" s="319"/>
      <c r="C22" s="320"/>
      <c r="D22" s="213">
        <f>SUM(B17:C21)</f>
        <v>0</v>
      </c>
    </row>
    <row r="23" spans="1:6" x14ac:dyDescent="0.3">
      <c r="A23" s="316" t="s">
        <v>342</v>
      </c>
      <c r="B23" s="317"/>
      <c r="C23" s="31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4" t="s">
        <v>4</v>
      </c>
      <c r="B25" s="315"/>
      <c r="C25" s="315"/>
      <c r="D25" s="315"/>
      <c r="E25" s="315"/>
      <c r="F25" s="315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6" t="s">
        <v>38</v>
      </c>
      <c r="B32" s="317"/>
      <c r="C32" s="318"/>
      <c r="D32" s="212">
        <f>SUM(B26:C31)</f>
        <v>0</v>
      </c>
    </row>
    <row r="33" spans="1:6" x14ac:dyDescent="0.3">
      <c r="A33" s="316" t="s">
        <v>342</v>
      </c>
      <c r="B33" s="317"/>
      <c r="C33" s="31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4" t="s">
        <v>246</v>
      </c>
      <c r="B35" s="315"/>
      <c r="C35" s="315"/>
      <c r="D35" s="315"/>
      <c r="E35" s="315"/>
      <c r="F35" s="315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6" t="s">
        <v>38</v>
      </c>
      <c r="B41" s="317"/>
      <c r="C41" s="318"/>
      <c r="D41" s="212">
        <f>SUM(B36:C40)</f>
        <v>0</v>
      </c>
      <c r="E41" s="37"/>
      <c r="F41" s="37"/>
    </row>
    <row r="42" spans="1:6" s="50" customFormat="1" x14ac:dyDescent="0.3">
      <c r="A42" s="316" t="s">
        <v>342</v>
      </c>
      <c r="B42" s="317"/>
      <c r="C42" s="31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3" t="s">
        <v>21</v>
      </c>
      <c r="B44" s="324"/>
      <c r="C44" s="324"/>
      <c r="D44" s="324"/>
      <c r="E44" s="324"/>
      <c r="F44" s="324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6" t="s">
        <v>38</v>
      </c>
      <c r="B51" s="317"/>
      <c r="C51" s="318"/>
      <c r="D51" s="212">
        <f>SUM(B45:C50)</f>
        <v>0</v>
      </c>
    </row>
    <row r="52" spans="1:6" x14ac:dyDescent="0.3">
      <c r="A52" s="316" t="s">
        <v>342</v>
      </c>
      <c r="B52" s="317"/>
      <c r="C52" s="31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4" t="s">
        <v>8</v>
      </c>
      <c r="B54" s="315"/>
      <c r="C54" s="315"/>
      <c r="D54" s="315"/>
      <c r="E54" s="315"/>
      <c r="F54" s="315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6" t="s">
        <v>38</v>
      </c>
      <c r="B62" s="317"/>
      <c r="C62" s="318"/>
      <c r="D62" s="212">
        <f>SUM(B55:C61)</f>
        <v>0</v>
      </c>
    </row>
    <row r="63" spans="1:6" x14ac:dyDescent="0.3">
      <c r="A63" s="316" t="s">
        <v>342</v>
      </c>
      <c r="B63" s="317"/>
      <c r="C63" s="31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4" t="s">
        <v>143</v>
      </c>
      <c r="B65" s="315"/>
      <c r="C65" s="315"/>
      <c r="D65" s="315"/>
      <c r="E65" s="315"/>
      <c r="F65" s="315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6" t="s">
        <v>38</v>
      </c>
      <c r="B83" s="317"/>
      <c r="C83" s="318"/>
      <c r="D83" s="212">
        <f>SUM(B66:C82)</f>
        <v>0</v>
      </c>
    </row>
    <row r="84" spans="1:6" x14ac:dyDescent="0.3">
      <c r="A84" s="316" t="s">
        <v>342</v>
      </c>
      <c r="B84" s="317"/>
      <c r="C84" s="31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4" t="s">
        <v>237</v>
      </c>
      <c r="B86" s="315"/>
      <c r="C86" s="315"/>
      <c r="D86" s="315"/>
      <c r="E86" s="315"/>
      <c r="F86" s="315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6" t="s">
        <v>38</v>
      </c>
      <c r="B101" s="317"/>
      <c r="C101" s="318"/>
      <c r="D101" s="212">
        <f>SUM(B87:C100)</f>
        <v>0</v>
      </c>
    </row>
    <row r="102" spans="1:6" x14ac:dyDescent="0.3">
      <c r="A102" s="316" t="s">
        <v>342</v>
      </c>
      <c r="B102" s="317"/>
      <c r="C102" s="31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4" t="s">
        <v>238</v>
      </c>
      <c r="B105" s="315"/>
      <c r="C105" s="315"/>
      <c r="D105" s="315"/>
      <c r="E105" s="315"/>
      <c r="F105" s="315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6" t="s">
        <v>38</v>
      </c>
      <c r="B117" s="317"/>
      <c r="C117" s="318"/>
      <c r="D117" s="212">
        <f>SUM(B106:C116)</f>
        <v>0</v>
      </c>
      <c r="E117" s="37"/>
      <c r="F117" s="37"/>
    </row>
    <row r="118" spans="1:6" s="50" customFormat="1" x14ac:dyDescent="0.3">
      <c r="A118" s="316" t="s">
        <v>342</v>
      </c>
      <c r="B118" s="317"/>
      <c r="C118" s="31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4" t="s">
        <v>208</v>
      </c>
      <c r="B120" s="315"/>
      <c r="C120" s="315"/>
      <c r="D120" s="315"/>
      <c r="E120" s="315"/>
      <c r="F120" s="315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6" t="s">
        <v>38</v>
      </c>
      <c r="B132" s="317"/>
      <c r="C132" s="318"/>
      <c r="D132" s="212">
        <f>SUM(B121:C131)</f>
        <v>0</v>
      </c>
    </row>
    <row r="133" spans="1:6" x14ac:dyDescent="0.3">
      <c r="A133" s="316" t="s">
        <v>342</v>
      </c>
      <c r="B133" s="317"/>
      <c r="C133" s="31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4" t="s">
        <v>78</v>
      </c>
      <c r="B135" s="315"/>
      <c r="C135" s="315"/>
      <c r="D135" s="315"/>
      <c r="E135" s="315"/>
      <c r="F135" s="315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6" t="s">
        <v>38</v>
      </c>
      <c r="B148" s="317"/>
      <c r="C148" s="318"/>
      <c r="D148" s="212">
        <f>SUM(B136:C147)</f>
        <v>0</v>
      </c>
    </row>
    <row r="149" spans="1:6" x14ac:dyDescent="0.3">
      <c r="A149" s="316" t="s">
        <v>342</v>
      </c>
      <c r="B149" s="317"/>
      <c r="C149" s="31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4" t="s">
        <v>243</v>
      </c>
      <c r="B151" s="315"/>
      <c r="C151" s="315"/>
      <c r="D151" s="315"/>
      <c r="E151" s="315"/>
      <c r="F151" s="315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6" t="s">
        <v>38</v>
      </c>
      <c r="B160" s="319"/>
      <c r="C160" s="320"/>
      <c r="D160" s="213">
        <f>SUM(B152:C159)</f>
        <v>0</v>
      </c>
    </row>
    <row r="161" spans="1:6" x14ac:dyDescent="0.3">
      <c r="A161" s="316" t="s">
        <v>342</v>
      </c>
      <c r="B161" s="317"/>
      <c r="C161" s="31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4" t="s">
        <v>85</v>
      </c>
      <c r="B163" s="315"/>
      <c r="C163" s="315"/>
      <c r="D163" s="315"/>
      <c r="E163" s="315"/>
      <c r="F163" s="315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6" t="s">
        <v>38</v>
      </c>
      <c r="B168" s="317"/>
      <c r="C168" s="318"/>
      <c r="D168" s="259">
        <f>SUM(B164:C167)</f>
        <v>0</v>
      </c>
      <c r="E168" s="36"/>
      <c r="F168" s="36"/>
    </row>
    <row r="169" spans="1:6" x14ac:dyDescent="0.3">
      <c r="A169" s="316" t="s">
        <v>342</v>
      </c>
      <c r="B169" s="317"/>
      <c r="C169" s="31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6" t="s">
        <v>38</v>
      </c>
      <c r="B176" s="317"/>
      <c r="C176" s="318"/>
      <c r="D176" s="212">
        <f>SUM(B172:C175)</f>
        <v>0</v>
      </c>
    </row>
    <row r="177" spans="1:6" x14ac:dyDescent="0.3">
      <c r="A177" s="316" t="s">
        <v>342</v>
      </c>
      <c r="B177" s="317"/>
      <c r="C177" s="31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4" t="s">
        <v>87</v>
      </c>
      <c r="B179" s="315"/>
      <c r="C179" s="315"/>
      <c r="D179" s="315"/>
      <c r="E179" s="315"/>
      <c r="F179" s="315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6" t="s">
        <v>38</v>
      </c>
      <c r="B185" s="317"/>
      <c r="C185" s="318"/>
      <c r="D185" s="212">
        <f>SUM(B180:C184)</f>
        <v>0</v>
      </c>
    </row>
    <row r="186" spans="1:6" x14ac:dyDescent="0.3">
      <c r="A186" s="316" t="s">
        <v>342</v>
      </c>
      <c r="B186" s="317"/>
      <c r="C186" s="31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4" t="s">
        <v>242</v>
      </c>
      <c r="B188" s="315"/>
      <c r="C188" s="315"/>
      <c r="D188" s="315"/>
      <c r="E188" s="315"/>
      <c r="F188" s="315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6" t="s">
        <v>38</v>
      </c>
      <c r="B193" s="317"/>
      <c r="C193" s="318"/>
      <c r="D193" s="96">
        <f>SUM(B189:C192)</f>
        <v>0</v>
      </c>
    </row>
    <row r="194" spans="1:4" x14ac:dyDescent="0.3">
      <c r="A194" s="316" t="s">
        <v>342</v>
      </c>
      <c r="B194" s="317"/>
      <c r="C194" s="31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 xr:uid="{00000000-0002-0000-0800-000000000000}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2017-12-04T07:50:37Z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