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Hammam Sousse\"/>
    </mc:Choice>
  </mc:AlternateContent>
  <bookViews>
    <workbookView xWindow="0" yWindow="0" windowWidth="20490" windowHeight="7665" tabRatio="956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<sst xmlns="http://schemas.openxmlformats.org/spreadsheetml/2006/main" count="4468" uniqueCount="458">
  <si>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</si>
  <si>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</si>
  <si>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</si>
  <si>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</si>
  <si>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</si>
  <si>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</si>
  <si>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</si>
  <si>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</si>
  <si>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</si>
  <si>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</si>
  <si>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</si>
  <si>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</si>
  <si>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</si>
  <si>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</si>
  <si>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</si>
  <si>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</si>
  <si>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</si>
  <si>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</si>
  <si>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</si>
  <si>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</si>
  <si>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</si>
  <si>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</si>
  <si>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</si>
  <si>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</si>
  <si>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</si>
  <si>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</si>
  <si>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</si>
  <si>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</si>
  <si>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</si>
  <si>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</si>
  <si>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</si>
  <si>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</si>
  <si>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</si>
  <si>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</si>
  <si>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</si>
  <si>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</si>
  <si>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</si>
  <si>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</si>
  <si>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</si>
  <si>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</si>
  <si>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</si>
  <si>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</si>
  <si>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</si>
  <si>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</si>
  <si>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</si>
  <si>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</si>
  <si>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</si>
  <si>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</si>
  <si>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</si>
  <si>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</si>
  <si>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</si>
  <si>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</si>
  <si>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</si>
  <si>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</si>
  <si>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</si>
  <si>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</si>
  <si>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</si>
  <si>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</si>
  <si>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</si>
  <si>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</si>
  <si>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</si>
  <si>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</si>
  <si>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</si>
  <si>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</si>
  <si>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</si>
  <si>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</si>
  <si>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</si>
  <si>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</si>
  <si>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</si>
  <si>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</si>
  <si>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</si>
  <si>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</si>
  <si>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</si>
  <si>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</si>
  <si>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</si>
  <si>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</si>
  <si>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</si>
  <si>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</si>
  <si>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</si>
  <si>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</si>
  <si>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</si>
  <si>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</si>
  <si>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</si>
  <si>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</si>
  <si>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</si>
  <si>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</si>
  <si>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</si>
  <si>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</si>
  <si>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</si>
  <si>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</si>
  <si>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</si>
  <si>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</si>
  <si>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</si>
  <si>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</si>
  <si>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</si>
  <si>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</si>
  <si>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</si>
  <si>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</si>
  <si>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</si>
  <si>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</si>
  <si>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</si>
  <si>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</si>
  <si>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</si>
  <si>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</si>
  <si>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</si>
  <si>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</si>
  <si>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</si>
  <si>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</si>
  <si>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</si>
  <si>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</si>
  <si>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</si>
  <si>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</si>
  <si>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</si>
  <si>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</si>
  <si>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</si>
  <si>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</si>
  <si>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</si>
  <si>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</si>
  <si>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</si>
  <si>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</si>
  <si>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</si>
  <si>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</si>
  <si>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</si>
  <si>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</si>
  <si>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</si>
  <si>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</si>
  <si>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</si>
  <si>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</si>
  <si>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</si>
  <si>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</si>
  <si>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</si>
  <si>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</si>
  <si>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</si>
  <si>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</si>
  <si>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</si>
  <si>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</si>
  <si>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</si>
  <si>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</si>
  <si>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</si>
  <si>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</si>
  <si>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</si>
  <si>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</si>
  <si>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</si>
  <si>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</si>
  <si>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</si>
  <si>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</si>
  <si>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</si>
  <si>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</si>
  <si>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</si>
  <si>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</si>
  <si>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</si>
  <si>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</si>
  <si>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</si>
  <si>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</si>
  <si>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</si>
  <si>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</si>
  <si>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</si>
  <si>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</si>
  <si>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</si>
  <si>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</si>
  <si>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</si>
  <si>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</si>
  <si>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</si>
  <si>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</si>
  <si>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</si>
  <si>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</si>
  <si>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</si>
  <si>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</si>
  <si>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</si>
  <si>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</si>
  <si>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</si>
  <si>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</si>
  <si>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</si>
  <si>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</si>
  <si>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</si>
  <si>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</si>
  <si>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</si>
  <si>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</si>
  <si>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</si>
  <si>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</si>
  <si>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</si>
  <si>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</si>
  <si>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</si>
  <si>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</si>
  <si>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</si>
  <si>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</si>
  <si>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</si>
  <si>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</si>
  <si>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</si>
  <si>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</si>
  <si>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</si>
  <si>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</si>
  <si>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</si>
  <si>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</si>
  <si>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</si>
  <si>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</si>
  <si>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</si>
  <si>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</si>
  <si>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</si>
  <si>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</si>
  <si>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</si>
  <si>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</si>
  <si>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</si>
  <si>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</si>
  <si>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</si>
  <si>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</si>
  <si>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</si>
  <si>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</si>
  <si>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</si>
  <si>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</si>
  <si>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</si>
  <si>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</si>
  <si>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</si>
  <si>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</si>
  <si>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</si>
  <si>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</si>
  <si>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</si>
  <si>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</si>
  <si>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</si>
  <si>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</si>
  <si>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</si>
  <si>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</si>
  <si>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</si>
  <si>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</si>
  <si>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</si>
  <si>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</si>
  <si>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</si>
  <si>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</si>
  <si>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</si>
  <si>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</si>
  <si>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</si>
  <si>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</si>
  <si>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</si>
  <si>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</si>
  <si>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</si>
  <si>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</si>
  <si>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</si>
  <si>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</si>
  <si>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</si>
  <si>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</si>
  <si>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</si>
  <si>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</si>
  <si>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</si>
  <si>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</si>
  <si>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</si>
  <si>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</si>
  <si>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</si>
  <si>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</si>
  <si>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</si>
  <si>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</si>
  <si>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</si>
  <si>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</si>
  <si>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</si>
  <si>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</si>
  <si>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</si>
  <si>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</si>
  <si>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</si>
  <si>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</si>
  <si>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</si>
  <si>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</si>
  <si>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</si>
  <si>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</si>
  <si>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</si>
  <si>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</si>
  <si>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</si>
  <si>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</si>
  <si>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</si>
  <si>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</si>
  <si>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</si>
  <si>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</si>
  <si>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</si>
  <si>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</si>
  <si>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</si>
  <si>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</si>
  <si>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</si>
  <si>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</si>
  <si>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</si>
  <si>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</si>
  <si>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</si>
  <si>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</si>
  <si>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</si>
  <si>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</si>
  <si>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</si>
  <si>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</si>
  <si>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</si>
  <si>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</si>
  <si>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</si>
  <si>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</si>
  <si>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</si>
  <si>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</si>
  <si>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</si>
  <si>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</si>
  <si>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</si>
  <si>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</si>
  <si>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</si>
  <si>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</si>
  <si>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</si>
  <si>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</si>
  <si>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</si>
  <si>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</si>
  <si>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</si>
  <si>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</si>
  <si>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</si>
  <si>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</si>
  <si>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</si>
  <si>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</si>
  <si>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</si>
  <si>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</si>
  <si>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</si>
  <si>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</si>
  <si>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</si>
  <si>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</si>
  <si>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</si>
  <si>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</si>
  <si>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</si>
  <si>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</si>
  <si>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</si>
  <si>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</si>
  <si>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</si>
  <si>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</si>
  <si>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</si>
  <si>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</si>
  <si>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</si>
  <si>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</si>
  <si>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</si>
  <si>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</si>
  <si>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</si>
  <si>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</si>
  <si>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</si>
  <si>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</si>
  <si>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</si>
  <si>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</si>
  <si>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</si>
  <si>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</si>
  <si>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</si>
  <si>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</si>
  <si>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</si>
  <si>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</si>
  <si>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</si>
  <si>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</si>
  <si>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</si>
  <si>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</si>
  <si>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</si>
  <si>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</si>
  <si>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</si>
  <si>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</si>
  <si>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</si>
  <si>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</si>
  <si>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</si>
  <si>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</si>
  <si>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</si>
  <si>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</si>
  <si>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</si>
  <si>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</si>
  <si>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</si>
  <si>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</si>
  <si>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</si>
  <si>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</si>
  <si>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</si>
  <si>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</si>
  <si>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</si>
  <si>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</si>
  <si>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</si>
  <si>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</si>
  <si>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</si>
  <si>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</si>
  <si>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</si>
  <si>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</si>
  <si>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</si>
  <si>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</si>
  <si>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</si>
  <si>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</si>
  <si>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</si>
  <si>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</si>
  <si>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</si>
  <si>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</si>
  <si>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</si>
  <si>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</si>
  <si>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</si>
  <si>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</si>
  <si>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</si>
  <si>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</si>
  <si>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</si>
  <si>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</si>
  <si>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</si>
  <si>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</si>
  <si>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</si>
  <si>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</si>
  <si>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</si>
  <si>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</si>
  <si>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</si>
  <si>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</si>
  <si>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</si>
  <si>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</si>
  <si>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</si>
  <si>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</si>
  <si>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</si>
  <si>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</si>
  <si>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</si>
  <si>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</si>
  <si>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</si>
  <si>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</si>
  <si>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</si>
  <si>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</si>
  <si>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</si>
  <si>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</si>
  <si>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</si>
  <si>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</si>
  <si>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</si>
  <si>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</si>
  <si>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</si>
  <si>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</si>
  <si>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Directeur du magasin et chefs de rayons</t>
  </si>
  <si>
    <t>En commun avec le rayon traiteur</t>
  </si>
  <si>
    <t>température CF affichée 7,1°C</t>
  </si>
  <si>
    <t>température  affichée 6°C
température mesurée 7,1°C</t>
  </si>
  <si>
    <t>température affichée -18°C
température mesurée -16,8°C</t>
  </si>
  <si>
    <t>Produits retirés suite à l'élévation de la température au linéaire</t>
  </si>
  <si>
    <t>En commun avec le terminal de cuisson</t>
  </si>
  <si>
    <t>températures conformes au niveau du meuble surgelés</t>
  </si>
  <si>
    <t>température affichée  +4,3°C
température mesurée +6,3°C</t>
  </si>
  <si>
    <t>Hammam Sousse</t>
  </si>
  <si>
    <t>Présence de balles de cartons pressés et des caisses vides</t>
  </si>
  <si>
    <t>Palettes bien rangées</t>
  </si>
  <si>
    <t>Présence de poussière en dessous de la table au laboratoire. Renforcer les opérations de nettoyage.</t>
  </si>
  <si>
    <t>Sac de viennoiseries salées surgelées non protégées en chambre froide négative</t>
  </si>
  <si>
    <t>Renforcer les opérations de nettoyage de la table froide rservée au stockage des matières premières pour sandwich</t>
  </si>
  <si>
    <t xml:space="preserve">Plus de rigueur et cohérence lors du remplissage du cadencier (heure de début de cuisson coïncide avec l’heure de début d’exposition).
</t>
  </si>
  <si>
    <t>Renforcer lesopérations de nettoyage des tables placées au stand de découpe.</t>
  </si>
  <si>
    <t>Prévoir l'identification des différentes zones de découpe des viandes (rouges et blanches) et abats.</t>
  </si>
  <si>
    <t>Enregister les éléments relatifs à la traçabilité des boyaux (numéro du lot, …)</t>
  </si>
  <si>
    <t>assure l'identification par la date d'entame la bouteille d'huile utilisée pour le trempage des boyaux</t>
  </si>
  <si>
    <t>escalope de poulet, cuisse de poulet et osso bocco non balisés</t>
  </si>
  <si>
    <t>Stagnation des eaux issues de la fonte de la glace pilée.
Drainer les eaux issues de la fonte de la glace pilée</t>
  </si>
  <si>
    <t>Ananas trop mures présentées à la vente</t>
  </si>
  <si>
    <t>Certaines caisses sont sales.</t>
  </si>
  <si>
    <t>Renforcer les opérations de nettoyage du linéaire confiture.</t>
  </si>
  <si>
    <t>Identifier la zone casse</t>
  </si>
  <si>
    <t>Revoir l'aspect des olives présentées à la vente</t>
  </si>
  <si>
    <t>Renforcer les opérations de nettoyage au dessus des casiers "dames"</t>
  </si>
  <si>
    <t>Nettoyer les bacs collecteur du DEIV du rayon traiteur</t>
  </si>
  <si>
    <t>CM Hammam Sousse</t>
  </si>
  <si>
    <t>humidité relative : 45%</t>
  </si>
  <si>
    <t>température affichée 1°C
température mesurée +2°C</t>
  </si>
  <si>
    <t>température du produit conforme (+3°C)</t>
  </si>
  <si>
    <t>température chambre froide positive: +1,1°C
température chambre froide négative: -18,,7°C</t>
  </si>
  <si>
    <t>Conforme</t>
  </si>
  <si>
    <t>Présence d'une table froide placée au laboratoire du rayon terminal de cuisson</t>
  </si>
  <si>
    <t>les deux hottes sont dépouvus de leurs filtres</t>
  </si>
  <si>
    <t>température affichée  +3°C
température mesurée +4,1°C</t>
  </si>
  <si>
    <t xml:space="preserve">"température affichée  +1,6°C
température mesurée +3,2°C"
</t>
  </si>
  <si>
    <t xml:space="preserve">"température affichée  +1,1; +2,3; 4,5°C
température mesurée +2,3; 3,6; 5,7°C"
</t>
  </si>
  <si>
    <t>Eviter toute communication avec le stand fromage charcuterie (contamination aéroportée entre les deux rayons est accrue)</t>
  </si>
  <si>
    <t>Remettre en place la porte séparant les deux secteurs</t>
  </si>
  <si>
    <t>température affiche : -22,5°C</t>
  </si>
  <si>
    <t>température à cœur des produits: -20,5°C</t>
  </si>
  <si>
    <t>lave mains du rayon fromage charcuterie est encombre par la centrale de nettoyage. 
Lave mains poissonnerie sans distributeur à savon liquide</t>
  </si>
  <si>
    <t>Absence de frigo en salle de pause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</si>
</sst>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3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0" fillId="0" borderId="1" xfId="0" applyNumberFormat="1" applyBorder="1" applyProtection="1"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169712"/>
        <c:axId val="395448880"/>
      </c:barChart>
      <c:catAx>
        <c:axId val="53616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448880"/>
        <c:crosses val="autoZero"/>
        <c:auto val="1"/>
        <c:lblAlgn val="ctr"/>
        <c:lblOffset val="100"/>
        <c:noMultiLvlLbl val="0"/>
      </c:catAx>
      <c:valAx>
        <c:axId val="39544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16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6844368"/>
        <c:axId val="386844928"/>
      </c:barChart>
      <c:catAx>
        <c:axId val="38684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6844928"/>
        <c:crosses val="autoZero"/>
        <c:auto val="1"/>
        <c:lblAlgn val="ctr"/>
        <c:lblOffset val="100"/>
        <c:noMultiLvlLbl val="0"/>
      </c:catAx>
      <c:valAx>
        <c:axId val="38684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684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8791216"/>
        <c:axId val="538791776"/>
      </c:barChart>
      <c:catAx>
        <c:axId val="53879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8791776"/>
        <c:crosses val="autoZero"/>
        <c:auto val="1"/>
        <c:lblAlgn val="ctr"/>
        <c:lblOffset val="100"/>
        <c:noMultiLvlLbl val="0"/>
      </c:catAx>
      <c:valAx>
        <c:axId val="538791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879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3240992"/>
        <c:axId val="393241552"/>
      </c:barChart>
      <c:catAx>
        <c:axId val="39324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241552"/>
        <c:crosses val="autoZero"/>
        <c:auto val="1"/>
        <c:lblAlgn val="ctr"/>
        <c:lblOffset val="100"/>
        <c:noMultiLvlLbl val="0"/>
      </c:catAx>
      <c:valAx>
        <c:axId val="39324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324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2568288"/>
        <c:axId val="532568848"/>
      </c:barChart>
      <c:catAx>
        <c:axId val="53256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2568848"/>
        <c:crosses val="autoZero"/>
        <c:auto val="1"/>
        <c:lblAlgn val="ctr"/>
        <c:lblOffset val="100"/>
        <c:noMultiLvlLbl val="0"/>
      </c:catAx>
      <c:valAx>
        <c:axId val="53256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256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7823232"/>
        <c:axId val="397823792"/>
      </c:barChart>
      <c:catAx>
        <c:axId val="39782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7823792"/>
        <c:crosses val="autoZero"/>
        <c:auto val="1"/>
        <c:lblAlgn val="ctr"/>
        <c:lblOffset val="100"/>
        <c:noMultiLvlLbl val="0"/>
      </c:catAx>
      <c:valAx>
        <c:axId val="39782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782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7826592"/>
        <c:axId val="397779008"/>
      </c:barChart>
      <c:catAx>
        <c:axId val="39782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7779008"/>
        <c:crosses val="autoZero"/>
        <c:auto val="1"/>
        <c:lblAlgn val="ctr"/>
        <c:lblOffset val="100"/>
        <c:noMultiLvlLbl val="0"/>
      </c:catAx>
      <c:valAx>
        <c:axId val="39777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782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0.89130434782608692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7781808"/>
        <c:axId val="397782368"/>
      </c:barChart>
      <c:catAx>
        <c:axId val="39778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7782368"/>
        <c:crosses val="autoZero"/>
        <c:auto val="1"/>
        <c:lblAlgn val="ctr"/>
        <c:lblOffset val="100"/>
        <c:noMultiLvlLbl val="0"/>
      </c:catAx>
      <c:valAx>
        <c:axId val="39778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778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0.97101449275362317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7963952"/>
        <c:axId val="397964512"/>
      </c:barChart>
      <c:catAx>
        <c:axId val="39796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7964512"/>
        <c:crosses val="autoZero"/>
        <c:auto val="1"/>
        <c:lblAlgn val="ctr"/>
        <c:lblOffset val="100"/>
        <c:noMultiLvlLbl val="0"/>
      </c:catAx>
      <c:valAx>
        <c:axId val="39796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796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0.93115942028985499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1240960"/>
        <c:axId val="131241520"/>
        <c:extLst xmlns:c16r2="http://schemas.microsoft.com/office/drawing/2015/06/chart"/>
      </c:barChart>
      <c:catAx>
        <c:axId val="1312409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241520"/>
        <c:crosses val="autoZero"/>
        <c:auto val="1"/>
        <c:lblAlgn val="ctr"/>
        <c:lblOffset val="100"/>
        <c:noMultiLvlLbl val="0"/>
      </c:catAx>
      <c:valAx>
        <c:axId val="1312415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24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89051712"/>
        <c:axId val="389052272"/>
        <c:extLst xmlns:c16r2="http://schemas.microsoft.com/office/drawing/2015/06/chart"/>
      </c:barChart>
      <c:catAx>
        <c:axId val="38905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052272"/>
        <c:crosses val="autoZero"/>
        <c:auto val="1"/>
        <c:lblAlgn val="ctr"/>
        <c:lblOffset val="100"/>
        <c:noMultiLvlLbl val="0"/>
      </c:catAx>
      <c:valAx>
        <c:axId val="38905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05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5451680"/>
        <c:axId val="395452240"/>
      </c:barChart>
      <c:catAx>
        <c:axId val="39545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452240"/>
        <c:crosses val="autoZero"/>
        <c:auto val="1"/>
        <c:lblAlgn val="ctr"/>
        <c:lblOffset val="100"/>
        <c:noMultiLvlLbl val="0"/>
      </c:catAx>
      <c:valAx>
        <c:axId val="39545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545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231424"/>
        <c:axId val="536231984"/>
      </c:barChart>
      <c:catAx>
        <c:axId val="53623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6231984"/>
        <c:crosses val="autoZero"/>
        <c:auto val="1"/>
        <c:lblAlgn val="ctr"/>
        <c:lblOffset val="100"/>
        <c:noMultiLvlLbl val="0"/>
      </c:catAx>
      <c:valAx>
        <c:axId val="536231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23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631216"/>
        <c:axId val="131631776"/>
      </c:barChart>
      <c:catAx>
        <c:axId val="13163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631776"/>
        <c:crosses val="autoZero"/>
        <c:auto val="1"/>
        <c:lblAlgn val="ctr"/>
        <c:lblOffset val="100"/>
        <c:noMultiLvlLbl val="0"/>
      </c:catAx>
      <c:valAx>
        <c:axId val="131631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63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8784512"/>
        <c:axId val="388785072"/>
      </c:barChart>
      <c:catAx>
        <c:axId val="38878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8785072"/>
        <c:crosses val="autoZero"/>
        <c:auto val="1"/>
        <c:lblAlgn val="ctr"/>
        <c:lblOffset val="100"/>
        <c:noMultiLvlLbl val="0"/>
      </c:catAx>
      <c:valAx>
        <c:axId val="38878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878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6218736"/>
        <c:axId val="316219296"/>
      </c:barChart>
      <c:catAx>
        <c:axId val="3162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6219296"/>
        <c:crosses val="autoZero"/>
        <c:auto val="1"/>
        <c:lblAlgn val="ctr"/>
        <c:lblOffset val="100"/>
        <c:noMultiLvlLbl val="0"/>
      </c:catAx>
      <c:valAx>
        <c:axId val="31621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621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2905760"/>
        <c:axId val="382906320"/>
      </c:barChart>
      <c:catAx>
        <c:axId val="38290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2906320"/>
        <c:crosses val="autoZero"/>
        <c:auto val="1"/>
        <c:lblAlgn val="ctr"/>
        <c:lblOffset val="100"/>
        <c:noMultiLvlLbl val="0"/>
      </c:catAx>
      <c:valAx>
        <c:axId val="38290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290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2909120"/>
        <c:axId val="206720400"/>
      </c:barChart>
      <c:catAx>
        <c:axId val="38290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20400"/>
        <c:crosses val="autoZero"/>
        <c:auto val="1"/>
        <c:lblAlgn val="ctr"/>
        <c:lblOffset val="100"/>
        <c:noMultiLvlLbl val="0"/>
      </c:catAx>
      <c:valAx>
        <c:axId val="20672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290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723200"/>
        <c:axId val="206723760"/>
      </c:barChart>
      <c:catAx>
        <c:axId val="20672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23760"/>
        <c:crosses val="autoZero"/>
        <c:auto val="1"/>
        <c:lblAlgn val="ctr"/>
        <c:lblOffset val="100"/>
        <c:noMultiLvlLbl val="0"/>
      </c:catAx>
      <c:valAx>
        <c:axId val="20672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72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7" zoomScaleNormal="10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83" t="s">
        <v>379</v>
      </c>
      <c r="B18" s="283"/>
      <c r="C18" s="283"/>
      <c r="D18" s="284" t="s">
        <v>421</v>
      </c>
      <c r="E18" s="284"/>
      <c r="F18" s="284"/>
      <c r="G18" s="284"/>
      <c r="H18" s="284"/>
      <c r="I18" s="284"/>
      <c r="J18" s="284"/>
      <c r="K18" s="284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85" t="s">
        <v>380</v>
      </c>
      <c r="B21" s="285"/>
      <c r="C21" s="285"/>
      <c r="D21" s="285"/>
      <c r="E21" s="285"/>
      <c r="F21" s="285"/>
      <c r="G21" s="285"/>
      <c r="H21" s="285"/>
      <c r="I21" s="285"/>
      <c r="J21" s="285"/>
      <c r="K21" s="285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6" t="s">
        <v>382</v>
      </c>
      <c r="C23" s="286"/>
      <c r="D23" s="197"/>
      <c r="E23" s="197"/>
      <c r="F23" s="197"/>
      <c r="G23" s="197"/>
      <c r="H23" s="197"/>
      <c r="I23" s="197"/>
      <c r="J23" s="196" t="str">
        <f>D18</f>
        <v>Hammam Sousse</v>
      </c>
    </row>
    <row r="24" spans="1:11" ht="33" customHeight="1" x14ac:dyDescent="0.25">
      <c r="A24" s="205" t="s">
        <v>383</v>
      </c>
      <c r="B24" s="287">
        <f>AVERAGE('A1 Exploitation'!D505,'A1 Technique'!D198)</f>
        <v>0.93115942028985499</v>
      </c>
      <c r="C24" s="287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7">
        <f>AVERAGE('A2 Exploitation'!D506,'A2 Technique'!D198)</f>
        <v>0</v>
      </c>
      <c r="C25" s="287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7">
        <f>AVERAGE('A3 Exploitation'!D506,'A3 Technique'!D198)</f>
        <v>0</v>
      </c>
      <c r="C26" s="287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7">
        <f>AVERAGE('A4 Exploitation'!D506,'A4 Technique'!D198)</f>
        <v>0</v>
      </c>
      <c r="C27" s="287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7">
        <f>AVERAGE('A5 Exploitation'!D506,'A5 Technique'!D198)</f>
        <v>0</v>
      </c>
      <c r="C28" s="287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7">
        <f>AVERAGE('A6 Exploitation'!D506,'A6 Technique'!D198)</f>
        <v>0</v>
      </c>
      <c r="C29" s="287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6" t="s">
        <v>389</v>
      </c>
      <c r="C33" s="286"/>
      <c r="D33" s="197"/>
      <c r="E33" s="197"/>
      <c r="F33" s="197"/>
      <c r="G33" s="197"/>
      <c r="H33" s="197"/>
      <c r="I33" s="197"/>
      <c r="J33" s="196" t="str">
        <f>D18</f>
        <v>Hammam Sousse</v>
      </c>
    </row>
    <row r="34" spans="1:10" ht="33" customHeight="1" x14ac:dyDescent="0.25">
      <c r="A34" s="205" t="s">
        <v>383</v>
      </c>
      <c r="B34" s="287">
        <f>'A1 Exploitation'!D505</f>
        <v>0.97101449275362317</v>
      </c>
      <c r="C34" s="287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7">
        <f>'A2 Exploitation'!D506</f>
        <v>0</v>
      </c>
      <c r="C35" s="287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7">
        <f>'A3 Exploitation'!D506</f>
        <v>0</v>
      </c>
      <c r="C36" s="287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7">
        <f>'A4 Exploitation'!D506</f>
        <v>0</v>
      </c>
      <c r="C37" s="287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7">
        <f>'A5 Exploitation'!D506</f>
        <v>0</v>
      </c>
      <c r="C38" s="287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7">
        <f>'A6 Exploitation'!D506</f>
        <v>0</v>
      </c>
      <c r="C39" s="287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88" t="s">
        <v>390</v>
      </c>
      <c r="C42" s="288"/>
      <c r="D42" s="197"/>
      <c r="E42" s="197"/>
      <c r="F42" s="197"/>
      <c r="G42" s="197"/>
      <c r="H42" s="197"/>
      <c r="I42" s="197"/>
      <c r="J42" s="196" t="str">
        <f>D18</f>
        <v>Hammam Sousse</v>
      </c>
    </row>
    <row r="43" spans="1:10" ht="33" customHeight="1" x14ac:dyDescent="0.25">
      <c r="A43" s="205" t="s">
        <v>383</v>
      </c>
      <c r="B43" s="287" t="e">
        <f>AVERAGE('A1 Exploitation'!D503, 'A1 Technique'!D196)</f>
        <v>#DIV/0!</v>
      </c>
      <c r="C43" s="287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7">
        <f>AVERAGE('A2 Exploitation'!D504, 'A2 Technique'!D196)</f>
        <v>0</v>
      </c>
      <c r="C44" s="287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7">
        <f>AVERAGE('A3 Exploitation'!D504, 'A3 Technique'!D196)</f>
        <v>0</v>
      </c>
      <c r="C45" s="287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7">
        <f>AVERAGE('A4 Exploitation'!D504, 'A4 Technique'!D196)</f>
        <v>0</v>
      </c>
      <c r="C46" s="287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7">
        <f>AVERAGE('A5 Exploitation'!D504, 'A5 Technique'!D196)</f>
        <v>0</v>
      </c>
      <c r="C47" s="287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7">
        <f>AVERAGE('A6 Exploitation'!D504, 'A6 Technique'!D196)</f>
        <v>0</v>
      </c>
      <c r="C48" s="287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6" t="s">
        <v>391</v>
      </c>
      <c r="C51" s="286"/>
      <c r="D51" s="197"/>
      <c r="E51" s="197"/>
      <c r="F51" s="197"/>
      <c r="G51" s="197"/>
      <c r="H51" s="197"/>
      <c r="I51" s="197"/>
      <c r="J51" s="196" t="str">
        <f>D18</f>
        <v>Hammam Sousse</v>
      </c>
    </row>
    <row r="52" spans="1:10" ht="33" customHeight="1" x14ac:dyDescent="0.25">
      <c r="A52" s="205" t="s">
        <v>383</v>
      </c>
      <c r="B52" s="289">
        <f>'A1 Exploitation'!D41</f>
        <v>1</v>
      </c>
      <c r="C52" s="289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89">
        <f>'A2 Exploitation'!D41</f>
        <v>0</v>
      </c>
      <c r="C53" s="289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89">
        <f>'A3 Exploitation'!D41</f>
        <v>0</v>
      </c>
      <c r="C54" s="289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89">
        <f>'A4 Exploitation'!D41</f>
        <v>0</v>
      </c>
      <c r="C55" s="289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89">
        <f>'A5 Exploitation'!D41</f>
        <v>0</v>
      </c>
      <c r="C56" s="289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89">
        <f>'A6 Exploitation'!D41</f>
        <v>0</v>
      </c>
      <c r="C57" s="289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6" t="s">
        <v>392</v>
      </c>
      <c r="C60" s="286"/>
      <c r="D60" s="197"/>
      <c r="E60" s="197"/>
      <c r="F60" s="197"/>
      <c r="G60" s="197"/>
      <c r="H60" s="197"/>
      <c r="I60" s="197"/>
      <c r="J60" s="196" t="str">
        <f>D18</f>
        <v>Hammam Sousse</v>
      </c>
    </row>
    <row r="61" spans="1:10" ht="33" customHeight="1" x14ac:dyDescent="0.25">
      <c r="A61" s="205" t="s">
        <v>383</v>
      </c>
      <c r="B61" s="287">
        <f>'A1 Exploitation'!D97</f>
        <v>0.98484848484848486</v>
      </c>
      <c r="C61" s="287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7">
        <f>'A2 Exploitation'!D97</f>
        <v>0</v>
      </c>
      <c r="C62" s="287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7">
        <f>'A3 Exploitation'!D97</f>
        <v>0</v>
      </c>
      <c r="C63" s="287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7">
        <f>'A4 Exploitation'!D97</f>
        <v>0</v>
      </c>
      <c r="C64" s="287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7">
        <f>'A5 Exploitation'!D97</f>
        <v>0</v>
      </c>
      <c r="C65" s="287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7">
        <f>'A6 Exploitation'!D97</f>
        <v>0</v>
      </c>
      <c r="C66" s="287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6" t="s">
        <v>393</v>
      </c>
      <c r="C69" s="286"/>
      <c r="D69" s="197"/>
      <c r="E69" s="197"/>
      <c r="F69" s="197"/>
      <c r="G69" s="197"/>
      <c r="H69" s="197"/>
      <c r="I69" s="197"/>
      <c r="J69" s="196" t="str">
        <f>D18</f>
        <v>Hammam Sousse</v>
      </c>
    </row>
    <row r="70" spans="1:10" ht="33" customHeight="1" x14ac:dyDescent="0.25">
      <c r="A70" s="205" t="s">
        <v>383</v>
      </c>
      <c r="B70" s="287">
        <f>'A1 Exploitation'!D150</f>
        <v>0.94117647058823528</v>
      </c>
      <c r="C70" s="287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7">
        <f>'A2 Exploitation'!D150</f>
        <v>0</v>
      </c>
      <c r="C71" s="287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7">
        <f>'A3 Exploitation'!D150</f>
        <v>0</v>
      </c>
      <c r="C72" s="287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7">
        <f>'A4 Exploitation'!D150</f>
        <v>0</v>
      </c>
      <c r="C73" s="287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7">
        <f>'A5 Exploitation'!D150</f>
        <v>0</v>
      </c>
      <c r="C74" s="287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7">
        <f>'A6 Exploitation'!D150</f>
        <v>0</v>
      </c>
      <c r="C75" s="287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6" t="s">
        <v>394</v>
      </c>
      <c r="C78" s="286"/>
      <c r="D78" s="197"/>
      <c r="E78" s="197"/>
      <c r="F78" s="197"/>
      <c r="G78" s="197"/>
      <c r="H78" s="197"/>
      <c r="I78" s="197"/>
      <c r="J78" s="196" t="str">
        <f>D18</f>
        <v>Hammam Sousse</v>
      </c>
    </row>
    <row r="79" spans="1:10" ht="33" customHeight="1" x14ac:dyDescent="0.25">
      <c r="A79" s="205" t="s">
        <v>383</v>
      </c>
      <c r="B79" s="287">
        <f>'A1 Exploitation'!D190</f>
        <v>0.98076923076923073</v>
      </c>
      <c r="C79" s="287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7">
        <f>'A2 Exploitation'!D190</f>
        <v>0</v>
      </c>
      <c r="C80" s="287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7">
        <f>'A3 Exploitation'!D190</f>
        <v>0</v>
      </c>
      <c r="C81" s="287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7">
        <f>'A4 Exploitation'!D190</f>
        <v>0</v>
      </c>
      <c r="C82" s="287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7">
        <f>'A5 Exploitation'!D190</f>
        <v>0</v>
      </c>
      <c r="C83" s="287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7">
        <f>'A6 Exploitation'!D190</f>
        <v>0</v>
      </c>
      <c r="C84" s="287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6" t="s">
        <v>395</v>
      </c>
      <c r="C87" s="286"/>
      <c r="D87" s="197"/>
      <c r="E87" s="197"/>
      <c r="F87" s="197"/>
      <c r="G87" s="197"/>
      <c r="H87" s="197"/>
      <c r="I87" s="197"/>
      <c r="J87" s="196" t="str">
        <f>D18</f>
        <v>Hammam Sousse</v>
      </c>
    </row>
    <row r="88" spans="1:10" ht="33" customHeight="1" x14ac:dyDescent="0.25">
      <c r="A88" s="205" t="s">
        <v>383</v>
      </c>
      <c r="B88" s="287">
        <f>'A1 Exploitation'!D246</f>
        <v>0.94736842105263153</v>
      </c>
      <c r="C88" s="287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7">
        <f>'A2 Exploitation'!D246</f>
        <v>0</v>
      </c>
      <c r="C89" s="287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7">
        <f>'A3 Exploitation'!D246</f>
        <v>0</v>
      </c>
      <c r="C90" s="287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7">
        <f>'A4 Exploitation'!D246</f>
        <v>0</v>
      </c>
      <c r="C91" s="287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7">
        <f>'A5 Exploitation'!D246</f>
        <v>0</v>
      </c>
      <c r="C92" s="287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7">
        <f>'A6 Exploitation'!D246</f>
        <v>0</v>
      </c>
      <c r="C93" s="287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6" t="s">
        <v>396</v>
      </c>
      <c r="C96" s="286"/>
      <c r="D96" s="197"/>
      <c r="E96" s="197"/>
      <c r="F96" s="197"/>
      <c r="G96" s="197"/>
      <c r="H96" s="197"/>
      <c r="I96" s="197"/>
      <c r="J96" s="196" t="str">
        <f>D18</f>
        <v>Hammam Sousse</v>
      </c>
    </row>
    <row r="97" spans="1:10" ht="33" customHeight="1" x14ac:dyDescent="0.25">
      <c r="A97" s="205" t="s">
        <v>383</v>
      </c>
      <c r="B97" s="287">
        <f>'A1 Exploitation'!D289</f>
        <v>0.98275862068965514</v>
      </c>
      <c r="C97" s="287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7">
        <f>'A2 Exploitation'!D289</f>
        <v>0</v>
      </c>
      <c r="C98" s="287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7">
        <f>'A3 Exploitation'!D289</f>
        <v>0</v>
      </c>
      <c r="C99" s="287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7">
        <f>'A4 Exploitation'!D289</f>
        <v>0</v>
      </c>
      <c r="C100" s="287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7">
        <f>'A5 Exploitation'!D289</f>
        <v>0</v>
      </c>
      <c r="C101" s="287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7">
        <f>'A6 Exploitation'!D289</f>
        <v>0</v>
      </c>
      <c r="C102" s="287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6" t="s">
        <v>397</v>
      </c>
      <c r="C105" s="286"/>
      <c r="D105" s="197"/>
      <c r="E105" s="197"/>
      <c r="F105" s="197"/>
      <c r="G105" s="197"/>
      <c r="H105" s="197"/>
      <c r="I105" s="197"/>
      <c r="J105" s="196" t="str">
        <f>D18</f>
        <v>Hammam Sousse</v>
      </c>
    </row>
    <row r="106" spans="1:10" ht="33" customHeight="1" x14ac:dyDescent="0.25">
      <c r="A106" s="205" t="s">
        <v>383</v>
      </c>
      <c r="B106" s="287">
        <f>'A1 Exploitation'!D322</f>
        <v>0.94736842105263153</v>
      </c>
      <c r="C106" s="287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7">
        <f>'A2 Exploitation'!D322</f>
        <v>0</v>
      </c>
      <c r="C107" s="287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7">
        <f>'A3 Exploitation'!D322</f>
        <v>0</v>
      </c>
      <c r="C108" s="287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7">
        <f>'A4 Exploitation'!D322</f>
        <v>0</v>
      </c>
      <c r="C109" s="287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7">
        <f>'A5 Exploitation'!D322</f>
        <v>0</v>
      </c>
      <c r="C110" s="287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7">
        <f>'A6 Exploitation'!D322</f>
        <v>0</v>
      </c>
      <c r="C111" s="287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6" t="s">
        <v>398</v>
      </c>
      <c r="C114" s="286"/>
      <c r="D114" s="197"/>
      <c r="E114" s="197"/>
      <c r="F114" s="197"/>
      <c r="G114" s="197"/>
      <c r="H114" s="197"/>
      <c r="I114" s="197"/>
      <c r="J114" s="196" t="str">
        <f>D18</f>
        <v>Hammam Sousse</v>
      </c>
    </row>
    <row r="115" spans="1:10" ht="33" customHeight="1" x14ac:dyDescent="0.25">
      <c r="A115" s="205" t="s">
        <v>383</v>
      </c>
      <c r="B115" s="287">
        <f>'A1 Exploitation'!D350</f>
        <v>0.9642857142857143</v>
      </c>
      <c r="C115" s="287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7">
        <f>'A2 Exploitation'!D350</f>
        <v>0</v>
      </c>
      <c r="C116" s="287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7">
        <f>'A3 Exploitation'!D350</f>
        <v>0</v>
      </c>
      <c r="C117" s="287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7">
        <f>'A4 Exploitation'!D350</f>
        <v>0</v>
      </c>
      <c r="C118" s="287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7">
        <f>'A5 Exploitation'!D350</f>
        <v>0</v>
      </c>
      <c r="C119" s="287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7">
        <f>'A6 Exploitation'!D350</f>
        <v>0</v>
      </c>
      <c r="C120" s="287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6" t="s">
        <v>399</v>
      </c>
      <c r="C123" s="286"/>
      <c r="D123" s="197"/>
      <c r="E123" s="197"/>
      <c r="F123" s="197"/>
      <c r="G123" s="197"/>
      <c r="H123" s="197"/>
      <c r="I123" s="197"/>
      <c r="J123" s="196" t="str">
        <f>D18</f>
        <v>Hammam Sousse</v>
      </c>
    </row>
    <row r="124" spans="1:10" ht="33" customHeight="1" x14ac:dyDescent="0.25">
      <c r="A124" s="205" t="s">
        <v>383</v>
      </c>
      <c r="B124" s="287">
        <f>'A1 Exploitation'!D403</f>
        <v>1</v>
      </c>
      <c r="C124" s="287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7">
        <f>'A2 Exploitation'!D403</f>
        <v>0</v>
      </c>
      <c r="C125" s="287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7">
        <f>'A3 Exploitation'!D403</f>
        <v>0</v>
      </c>
      <c r="C126" s="287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7">
        <f>'A4 Exploitation'!D403</f>
        <v>0</v>
      </c>
      <c r="C127" s="287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7">
        <f>'A5 Exploitation'!D403</f>
        <v>0</v>
      </c>
      <c r="C128" s="287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7">
        <f>'A6 Exploitation'!D403</f>
        <v>0</v>
      </c>
      <c r="C129" s="287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6" t="s">
        <v>400</v>
      </c>
      <c r="C132" s="286"/>
      <c r="D132" s="197"/>
      <c r="E132" s="197"/>
      <c r="F132" s="197"/>
      <c r="G132" s="197"/>
      <c r="H132" s="197"/>
      <c r="I132" s="197"/>
      <c r="J132" s="196" t="str">
        <f>D18</f>
        <v>Hammam Sousse</v>
      </c>
    </row>
    <row r="133" spans="1:10" ht="33" customHeight="1" x14ac:dyDescent="0.25">
      <c r="A133" s="205" t="s">
        <v>383</v>
      </c>
      <c r="B133" s="287">
        <f>'A1 Exploitation'!D433</f>
        <v>0.96875</v>
      </c>
      <c r="C133" s="287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7">
        <f>'A2 Exploitation'!D434</f>
        <v>0</v>
      </c>
      <c r="C134" s="287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7">
        <f>'A3 Exploitation'!D434</f>
        <v>0</v>
      </c>
      <c r="C135" s="287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7">
        <f>'A4 Exploitation'!D434</f>
        <v>0</v>
      </c>
      <c r="C136" s="287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7">
        <f>'A5 Exploitation'!D434</f>
        <v>0</v>
      </c>
      <c r="C137" s="287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7">
        <f>'A6 Exploitation'!D434</f>
        <v>0</v>
      </c>
      <c r="C138" s="287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6" t="s">
        <v>401</v>
      </c>
      <c r="C141" s="286"/>
      <c r="D141" s="197"/>
      <c r="E141" s="197"/>
      <c r="F141" s="197"/>
      <c r="G141" s="197"/>
      <c r="H141" s="197"/>
      <c r="I141" s="197"/>
      <c r="J141" s="196" t="str">
        <f>D18</f>
        <v>Hammam Sousse</v>
      </c>
    </row>
    <row r="142" spans="1:10" ht="33" customHeight="1" x14ac:dyDescent="0.25">
      <c r="A142" s="205" t="s">
        <v>383</v>
      </c>
      <c r="B142" s="287">
        <f>'A1 Exploitation'!D452</f>
        <v>0.83333333333333337</v>
      </c>
      <c r="C142" s="287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7">
        <f>'A2 Exploitation'!D453</f>
        <v>0</v>
      </c>
      <c r="C143" s="287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7">
        <f>'A3 Exploitation'!D453</f>
        <v>0</v>
      </c>
      <c r="C144" s="287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7">
        <f>'A4 Exploitation'!D453</f>
        <v>0</v>
      </c>
      <c r="C145" s="287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7">
        <f>'A5 Exploitation'!D453</f>
        <v>0</v>
      </c>
      <c r="C146" s="287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7">
        <f>'A6 Exploitation'!D453</f>
        <v>0</v>
      </c>
      <c r="C147" s="287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6" t="s">
        <v>402</v>
      </c>
      <c r="C150" s="286"/>
      <c r="D150" s="197"/>
      <c r="E150" s="197"/>
      <c r="F150" s="197"/>
      <c r="G150" s="197"/>
      <c r="H150" s="197"/>
      <c r="I150" s="197"/>
      <c r="J150" s="196" t="str">
        <f>D18</f>
        <v>Hammam Sousse</v>
      </c>
    </row>
    <row r="151" spans="1:10" ht="33" customHeight="1" x14ac:dyDescent="0.25">
      <c r="A151" s="205" t="s">
        <v>383</v>
      </c>
      <c r="B151" s="287">
        <f>'A1 Exploitation'!D462</f>
        <v>0.875</v>
      </c>
      <c r="C151" s="287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7">
        <f>'A2 Exploitation'!D463</f>
        <v>0</v>
      </c>
      <c r="C152" s="287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7">
        <f>'A3 Exploitation'!D463</f>
        <v>0</v>
      </c>
      <c r="C153" s="287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7">
        <f>'A4 Exploitation'!D463</f>
        <v>0</v>
      </c>
      <c r="C154" s="287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7">
        <f>'A5 Exploitation'!D463</f>
        <v>0</v>
      </c>
      <c r="C155" s="287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7">
        <f>'A6 Exploitation'!D463</f>
        <v>0</v>
      </c>
      <c r="C156" s="287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6" t="s">
        <v>403</v>
      </c>
      <c r="C159" s="286"/>
      <c r="D159" s="197"/>
      <c r="E159" s="197"/>
      <c r="F159" s="197"/>
      <c r="G159" s="197"/>
      <c r="H159" s="197"/>
      <c r="I159" s="197"/>
      <c r="J159" s="196" t="str">
        <f>D18</f>
        <v>Hammam Sousse</v>
      </c>
    </row>
    <row r="160" spans="1:10" ht="33" customHeight="1" x14ac:dyDescent="0.25">
      <c r="A160" s="205" t="s">
        <v>383</v>
      </c>
      <c r="B160" s="287">
        <f>'A1 Exploitation'!D471</f>
        <v>1</v>
      </c>
      <c r="C160" s="287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7">
        <f>'A2 Exploitation'!D472</f>
        <v>0</v>
      </c>
      <c r="C161" s="287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7">
        <f>'A3 Exploitation'!D472</f>
        <v>0</v>
      </c>
      <c r="C162" s="287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7">
        <f>'A4 Exploitation'!D472</f>
        <v>0</v>
      </c>
      <c r="C163" s="287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7">
        <f>'A5 Exploitation'!D472</f>
        <v>0</v>
      </c>
      <c r="C164" s="287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7">
        <f>'A6 Exploitation'!D472</f>
        <v>0</v>
      </c>
      <c r="C165" s="287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0"/>
      <c r="C166" s="290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0"/>
      <c r="C167" s="290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6" t="s">
        <v>404</v>
      </c>
      <c r="C168" s="286"/>
      <c r="D168" s="197"/>
      <c r="E168" s="197"/>
      <c r="F168" s="197"/>
      <c r="G168" s="197"/>
      <c r="H168" s="197"/>
      <c r="I168" s="197"/>
      <c r="J168" s="196" t="str">
        <f>D18</f>
        <v>Hammam Sousse</v>
      </c>
    </row>
    <row r="169" spans="1:10" ht="33" customHeight="1" x14ac:dyDescent="0.25">
      <c r="A169" s="205" t="s">
        <v>383</v>
      </c>
      <c r="B169" s="287">
        <f>'A1 Exploitation'!D492</f>
        <v>1</v>
      </c>
      <c r="C169" s="287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7">
        <f>'A2 Exploitation'!D493</f>
        <v>0</v>
      </c>
      <c r="C170" s="287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7">
        <f>'A3 Exploitation'!D493</f>
        <v>0</v>
      </c>
      <c r="C171" s="287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7">
        <f>'A4 Exploitation'!D493</f>
        <v>0</v>
      </c>
      <c r="C172" s="287"/>
    </row>
    <row r="173" spans="1:10" ht="33" customHeight="1" x14ac:dyDescent="0.25">
      <c r="A173" s="204" t="s">
        <v>387</v>
      </c>
      <c r="B173" s="287">
        <f>'A5 Exploitation'!D493</f>
        <v>0</v>
      </c>
      <c r="C173" s="287"/>
    </row>
    <row r="174" spans="1:10" ht="33" customHeight="1" x14ac:dyDescent="0.25">
      <c r="A174" s="204" t="s">
        <v>388</v>
      </c>
      <c r="B174" s="287">
        <f>'A6 Exploitation'!D493</f>
        <v>0</v>
      </c>
      <c r="C174" s="287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6" t="s">
        <v>405</v>
      </c>
      <c r="C177" s="286"/>
      <c r="J177" s="196" t="str">
        <f>D18</f>
        <v>Hammam Sousse</v>
      </c>
    </row>
    <row r="178" spans="1:10" ht="33" customHeight="1" x14ac:dyDescent="0.25">
      <c r="A178" s="205" t="s">
        <v>383</v>
      </c>
      <c r="B178" s="287">
        <f>'A1 Exploitation'!D501</f>
        <v>1</v>
      </c>
      <c r="C178" s="287"/>
    </row>
    <row r="179" spans="1:10" ht="33" customHeight="1" x14ac:dyDescent="0.25">
      <c r="A179" s="204" t="s">
        <v>384</v>
      </c>
      <c r="B179" s="287">
        <f>'A2 Exploitation'!D502</f>
        <v>0</v>
      </c>
      <c r="C179" s="287"/>
    </row>
    <row r="180" spans="1:10" ht="33" customHeight="1" x14ac:dyDescent="0.25">
      <c r="A180" s="205" t="s">
        <v>385</v>
      </c>
      <c r="B180" s="287">
        <f>'A3 Exploitation'!D502</f>
        <v>0</v>
      </c>
      <c r="C180" s="287"/>
    </row>
    <row r="181" spans="1:10" ht="33" customHeight="1" x14ac:dyDescent="0.25">
      <c r="A181" s="205" t="s">
        <v>386</v>
      </c>
      <c r="B181" s="287">
        <f>'A4 Exploitation'!D502</f>
        <v>0</v>
      </c>
      <c r="C181" s="287"/>
    </row>
    <row r="182" spans="1:10" ht="33" customHeight="1" x14ac:dyDescent="0.25">
      <c r="A182" s="204" t="s">
        <v>387</v>
      </c>
      <c r="B182" s="287">
        <f>'A5 Exploitation'!D502</f>
        <v>0</v>
      </c>
      <c r="C182" s="287"/>
    </row>
    <row r="183" spans="1:10" ht="33" customHeight="1" x14ac:dyDescent="0.25">
      <c r="A183" s="204" t="s">
        <v>388</v>
      </c>
      <c r="B183" s="287">
        <f>'A6 Exploitation'!D502</f>
        <v>0</v>
      </c>
      <c r="C183" s="287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6" t="s">
        <v>406</v>
      </c>
      <c r="C186" s="286"/>
      <c r="J186" s="196" t="str">
        <f>D18</f>
        <v>Hammam Sousse</v>
      </c>
    </row>
    <row r="187" spans="1:10" ht="33" customHeight="1" x14ac:dyDescent="0.25">
      <c r="A187" s="205" t="s">
        <v>383</v>
      </c>
      <c r="B187" s="287">
        <f>'A1 Technique'!D198</f>
        <v>0.89130434782608692</v>
      </c>
      <c r="C187" s="287"/>
    </row>
    <row r="188" spans="1:10" ht="33" customHeight="1" x14ac:dyDescent="0.25">
      <c r="A188" s="204" t="s">
        <v>384</v>
      </c>
      <c r="B188" s="287">
        <f>'A2 Technique'!D198</f>
        <v>0</v>
      </c>
      <c r="C188" s="287"/>
    </row>
    <row r="189" spans="1:10" ht="33" customHeight="1" x14ac:dyDescent="0.25">
      <c r="A189" s="205" t="s">
        <v>385</v>
      </c>
      <c r="B189" s="287">
        <f>'A3 Technique'!D198</f>
        <v>0</v>
      </c>
      <c r="C189" s="287"/>
    </row>
    <row r="190" spans="1:10" ht="33" customHeight="1" x14ac:dyDescent="0.25">
      <c r="A190" s="205" t="s">
        <v>386</v>
      </c>
      <c r="B190" s="287">
        <f>'A4 Technique'!D198</f>
        <v>0</v>
      </c>
      <c r="C190" s="287"/>
    </row>
    <row r="191" spans="1:10" ht="33" customHeight="1" x14ac:dyDescent="0.25">
      <c r="A191" s="204" t="s">
        <v>387</v>
      </c>
      <c r="B191" s="287">
        <f>'A5 Technique'!D198</f>
        <v>0</v>
      </c>
      <c r="C191" s="287"/>
    </row>
    <row r="192" spans="1:10" ht="33" customHeight="1" x14ac:dyDescent="0.25">
      <c r="A192" s="204" t="s">
        <v>388</v>
      </c>
      <c r="B192" s="287">
        <f>'A6 Technique'!D198</f>
        <v>0</v>
      </c>
      <c r="C192" s="287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1"/>
      <c r="H7" s="211"/>
      <c r="I7" s="211"/>
    </row>
    <row r="8" spans="1:9" ht="29.25" x14ac:dyDescent="0.5">
      <c r="A8" s="299" t="str">
        <f>'Page de garde'!D18</f>
        <v>Hammam Sousse</v>
      </c>
      <c r="B8" s="299"/>
      <c r="C8" s="299"/>
      <c r="D8" s="299"/>
      <c r="E8" s="299"/>
      <c r="F8" s="299"/>
      <c r="G8" s="214"/>
      <c r="H8" s="214"/>
      <c r="I8" s="211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4"/>
      <c r="H9" s="214"/>
      <c r="I9" s="211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4"/>
      <c r="H10" s="214"/>
      <c r="I10" s="211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4"/>
      <c r="H11" s="214"/>
      <c r="I11" s="211"/>
    </row>
    <row r="12" spans="1:9" ht="24.75" x14ac:dyDescent="0.5">
      <c r="A12" s="38" t="s">
        <v>276</v>
      </c>
      <c r="B12" s="302">
        <f>D505</f>
        <v>0</v>
      </c>
      <c r="C12" s="302"/>
      <c r="D12" s="302"/>
      <c r="E12" s="302"/>
      <c r="F12" s="302"/>
      <c r="G12" s="214"/>
      <c r="H12" s="214"/>
      <c r="I12" s="211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6" t="s">
        <v>36</v>
      </c>
      <c r="C15" s="76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4"/>
      <c r="H6" s="214"/>
      <c r="I6" s="214"/>
    </row>
    <row r="7" spans="1:9" s="36" customFormat="1" ht="21.75" customHeight="1" x14ac:dyDescent="0.5">
      <c r="A7" s="299" t="str">
        <f>'A1 Exploitation'!A8:F8</f>
        <v>CM Hammam Sousse</v>
      </c>
      <c r="B7" s="299"/>
      <c r="C7" s="299"/>
      <c r="D7" s="299"/>
      <c r="E7" s="299"/>
      <c r="F7" s="299"/>
      <c r="G7" s="214"/>
      <c r="H7" s="214"/>
      <c r="I7" s="214"/>
    </row>
    <row r="8" spans="1:9" s="36" customFormat="1" ht="24.75" x14ac:dyDescent="0.5">
      <c r="A8" s="38" t="s">
        <v>44</v>
      </c>
      <c r="B8" s="322">
        <f>'A5 Exploitation'!B9:F9</f>
        <v>0</v>
      </c>
      <c r="C8" s="322"/>
      <c r="D8" s="322"/>
      <c r="E8" s="322"/>
      <c r="F8" s="322"/>
      <c r="G8" s="214"/>
      <c r="H8" s="214"/>
      <c r="I8" s="214"/>
    </row>
    <row r="9" spans="1:9" s="36" customFormat="1" ht="24.75" x14ac:dyDescent="0.5">
      <c r="A9" s="39" t="s">
        <v>46</v>
      </c>
      <c r="B9" s="323">
        <f>'A5 Exploitation'!B10:F10</f>
        <v>0</v>
      </c>
      <c r="C9" s="323"/>
      <c r="D9" s="323"/>
      <c r="E9" s="323"/>
      <c r="F9" s="323"/>
      <c r="G9" s="214"/>
      <c r="H9" s="214"/>
      <c r="I9" s="214"/>
    </row>
    <row r="10" spans="1:9" s="36" customFormat="1" ht="24.75" x14ac:dyDescent="0.5">
      <c r="A10" s="38" t="s">
        <v>45</v>
      </c>
      <c r="B10" s="320">
        <f>'A5 Exploitation'!B11:F11</f>
        <v>0</v>
      </c>
      <c r="C10" s="320"/>
      <c r="D10" s="320"/>
      <c r="E10" s="320"/>
      <c r="F10" s="320"/>
      <c r="G10" s="214"/>
      <c r="H10" s="214"/>
      <c r="I10" s="214"/>
    </row>
    <row r="11" spans="1:9" s="36" customFormat="1" ht="24.75" x14ac:dyDescent="0.5">
      <c r="A11" s="38" t="s">
        <v>341</v>
      </c>
      <c r="B11" s="312">
        <f>D198</f>
        <v>0</v>
      </c>
      <c r="C11" s="312"/>
      <c r="D11" s="312"/>
      <c r="E11" s="312"/>
      <c r="F11" s="312"/>
      <c r="G11" s="214"/>
      <c r="H11" s="214"/>
      <c r="I11" s="214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69" t="s">
        <v>36</v>
      </c>
      <c r="C14" s="69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5" t="s">
        <v>38</v>
      </c>
      <c r="B22" s="316"/>
      <c r="C22" s="317"/>
      <c r="D22" s="213">
        <f>SUM(B17:C21)</f>
        <v>0</v>
      </c>
    </row>
    <row r="23" spans="1:6" x14ac:dyDescent="0.3">
      <c r="A23" s="309" t="s">
        <v>342</v>
      </c>
      <c r="B23" s="310"/>
      <c r="C23" s="311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09" t="s">
        <v>38</v>
      </c>
      <c r="B32" s="310"/>
      <c r="C32" s="311"/>
      <c r="D32" s="212">
        <f>SUM(B26:C31)</f>
        <v>0</v>
      </c>
    </row>
    <row r="33" spans="1:6" x14ac:dyDescent="0.3">
      <c r="A33" s="309" t="s">
        <v>342</v>
      </c>
      <c r="B33" s="310"/>
      <c r="C33" s="311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09" t="s">
        <v>38</v>
      </c>
      <c r="B41" s="310"/>
      <c r="C41" s="311"/>
      <c r="D41" s="212">
        <f>SUM(B36:C40)</f>
        <v>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09" t="s">
        <v>38</v>
      </c>
      <c r="B51" s="310"/>
      <c r="C51" s="311"/>
      <c r="D51" s="212">
        <f>SUM(B45:C50)</f>
        <v>0</v>
      </c>
    </row>
    <row r="52" spans="1:6" x14ac:dyDescent="0.3">
      <c r="A52" s="309" t="s">
        <v>342</v>
      </c>
      <c r="B52" s="310"/>
      <c r="C52" s="311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09" t="s">
        <v>38</v>
      </c>
      <c r="B62" s="310"/>
      <c r="C62" s="311"/>
      <c r="D62" s="212">
        <f>SUM(B55:C61)</f>
        <v>0</v>
      </c>
    </row>
    <row r="63" spans="1:6" x14ac:dyDescent="0.3">
      <c r="A63" s="309" t="s">
        <v>342</v>
      </c>
      <c r="B63" s="310"/>
      <c r="C63" s="311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09" t="s">
        <v>38</v>
      </c>
      <c r="B83" s="310"/>
      <c r="C83" s="311"/>
      <c r="D83" s="212">
        <f>SUM(B66:C82)</f>
        <v>0</v>
      </c>
    </row>
    <row r="84" spans="1:6" x14ac:dyDescent="0.3">
      <c r="A84" s="309" t="s">
        <v>342</v>
      </c>
      <c r="B84" s="310"/>
      <c r="C84" s="311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09" t="s">
        <v>38</v>
      </c>
      <c r="B101" s="310"/>
      <c r="C101" s="311"/>
      <c r="D101" s="212">
        <f>SUM(B87:C100)</f>
        <v>0</v>
      </c>
    </row>
    <row r="102" spans="1:6" x14ac:dyDescent="0.3">
      <c r="A102" s="309" t="s">
        <v>342</v>
      </c>
      <c r="B102" s="310"/>
      <c r="C102" s="311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09" t="s">
        <v>38</v>
      </c>
      <c r="B117" s="310"/>
      <c r="C117" s="311"/>
      <c r="D117" s="212">
        <f>SUM(B106:C116)</f>
        <v>0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09" t="s">
        <v>38</v>
      </c>
      <c r="B132" s="310"/>
      <c r="C132" s="311"/>
      <c r="D132" s="212">
        <f>SUM(B121:C131)</f>
        <v>0</v>
      </c>
    </row>
    <row r="133" spans="1:6" x14ac:dyDescent="0.3">
      <c r="A133" s="309" t="s">
        <v>342</v>
      </c>
      <c r="B133" s="310"/>
      <c r="C133" s="311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09" t="s">
        <v>38</v>
      </c>
      <c r="B148" s="310"/>
      <c r="C148" s="311"/>
      <c r="D148" s="212">
        <f>SUM(B136:C147)</f>
        <v>0</v>
      </c>
    </row>
    <row r="149" spans="1:6" x14ac:dyDescent="0.3">
      <c r="A149" s="309" t="s">
        <v>342</v>
      </c>
      <c r="B149" s="310"/>
      <c r="C149" s="311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09" t="s">
        <v>38</v>
      </c>
      <c r="B160" s="316"/>
      <c r="C160" s="317"/>
      <c r="D160" s="213">
        <f>SUM(B152:C159)</f>
        <v>0</v>
      </c>
    </row>
    <row r="161" spans="1:6" x14ac:dyDescent="0.3">
      <c r="A161" s="309" t="s">
        <v>342</v>
      </c>
      <c r="B161" s="310"/>
      <c r="C161" s="311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09" t="s">
        <v>38</v>
      </c>
      <c r="B168" s="310"/>
      <c r="C168" s="311"/>
      <c r="D168" s="212">
        <f>SUM(B164:C167)</f>
        <v>0</v>
      </c>
    </row>
    <row r="169" spans="1:6" x14ac:dyDescent="0.3">
      <c r="A169" s="309" t="s">
        <v>342</v>
      </c>
      <c r="B169" s="310"/>
      <c r="C169" s="311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09" t="s">
        <v>38</v>
      </c>
      <c r="B176" s="310"/>
      <c r="C176" s="311"/>
      <c r="D176" s="212">
        <f>SUM(B172:C175)</f>
        <v>0</v>
      </c>
    </row>
    <row r="177" spans="1:6" x14ac:dyDescent="0.3">
      <c r="A177" s="309" t="s">
        <v>342</v>
      </c>
      <c r="B177" s="310"/>
      <c r="C177" s="311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1" t="s">
        <v>87</v>
      </c>
      <c r="B179" s="332"/>
      <c r="C179" s="332"/>
      <c r="D179" s="332"/>
      <c r="E179" s="332"/>
      <c r="F179" s="33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09" t="s">
        <v>38</v>
      </c>
      <c r="B185" s="310"/>
      <c r="C185" s="311"/>
      <c r="D185" s="212">
        <f>SUM(B180:C184)</f>
        <v>0</v>
      </c>
    </row>
    <row r="186" spans="1:6" x14ac:dyDescent="0.3">
      <c r="A186" s="309" t="s">
        <v>342</v>
      </c>
      <c r="B186" s="310"/>
      <c r="C186" s="311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09" t="s">
        <v>38</v>
      </c>
      <c r="B193" s="310"/>
      <c r="C193" s="311"/>
      <c r="D193" s="96">
        <f>SUM(B189:C192)</f>
        <v>0</v>
      </c>
    </row>
    <row r="194" spans="1:4" x14ac:dyDescent="0.3">
      <c r="A194" s="309" t="s">
        <v>342</v>
      </c>
      <c r="B194" s="310"/>
      <c r="C194" s="311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1"/>
      <c r="H7" s="211"/>
      <c r="I7" s="211"/>
    </row>
    <row r="8" spans="1:9" ht="29.25" x14ac:dyDescent="0.5">
      <c r="A8" s="299" t="str">
        <f>'Page de garde'!D18</f>
        <v>Hammam Sousse</v>
      </c>
      <c r="B8" s="299"/>
      <c r="C8" s="299"/>
      <c r="D8" s="299"/>
      <c r="E8" s="299"/>
      <c r="F8" s="299"/>
      <c r="G8" s="214"/>
      <c r="H8" s="214"/>
      <c r="I8" s="211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4"/>
      <c r="H9" s="214"/>
      <c r="I9" s="211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4"/>
      <c r="H10" s="214"/>
      <c r="I10" s="211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4"/>
      <c r="H11" s="214"/>
      <c r="I11" s="211"/>
    </row>
    <row r="12" spans="1:9" ht="24.75" x14ac:dyDescent="0.5">
      <c r="A12" s="38" t="s">
        <v>276</v>
      </c>
      <c r="B12" s="302">
        <f>D505</f>
        <v>0</v>
      </c>
      <c r="C12" s="302"/>
      <c r="D12" s="302"/>
      <c r="E12" s="302"/>
      <c r="F12" s="302"/>
      <c r="G12" s="214"/>
      <c r="H12" s="214"/>
      <c r="I12" s="211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6" t="s">
        <v>36</v>
      </c>
      <c r="C15" s="76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8" t="s">
        <v>191</v>
      </c>
      <c r="B232" s="329"/>
      <c r="C232" s="329"/>
      <c r="D232" s="329"/>
      <c r="E232" s="329"/>
      <c r="F232" s="329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3" t="s">
        <v>122</v>
      </c>
      <c r="B418" s="334"/>
      <c r="C418" s="334"/>
      <c r="D418" s="334"/>
      <c r="E418" s="334"/>
      <c r="F418" s="334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4"/>
      <c r="H6" s="214"/>
      <c r="I6" s="214"/>
    </row>
    <row r="7" spans="1:9" s="36" customFormat="1" ht="21.75" customHeight="1" x14ac:dyDescent="0.5">
      <c r="A7" s="299" t="str">
        <f>'A1 Exploitation'!A8:F8</f>
        <v>CM Hammam Sousse</v>
      </c>
      <c r="B7" s="299"/>
      <c r="C7" s="299"/>
      <c r="D7" s="299"/>
      <c r="E7" s="299"/>
      <c r="F7" s="299"/>
      <c r="G7" s="214"/>
      <c r="H7" s="214"/>
      <c r="I7" s="214"/>
    </row>
    <row r="8" spans="1:9" s="36" customFormat="1" ht="24.75" x14ac:dyDescent="0.5">
      <c r="A8" s="38" t="s">
        <v>44</v>
      </c>
      <c r="B8" s="322">
        <f>'A6 Exploitation'!B9:F9</f>
        <v>0</v>
      </c>
      <c r="C8" s="322"/>
      <c r="D8" s="322"/>
      <c r="E8" s="322"/>
      <c r="F8" s="322"/>
      <c r="G8" s="214"/>
      <c r="H8" s="214"/>
      <c r="I8" s="214"/>
    </row>
    <row r="9" spans="1:9" s="36" customFormat="1" ht="24.75" x14ac:dyDescent="0.5">
      <c r="A9" s="39" t="s">
        <v>46</v>
      </c>
      <c r="B9" s="323">
        <f>'A6 Exploitation'!B10:F10</f>
        <v>0</v>
      </c>
      <c r="C9" s="323"/>
      <c r="D9" s="323"/>
      <c r="E9" s="323"/>
      <c r="F9" s="323"/>
      <c r="G9" s="214"/>
      <c r="H9" s="214"/>
      <c r="I9" s="214"/>
    </row>
    <row r="10" spans="1:9" s="36" customFormat="1" ht="24.75" x14ac:dyDescent="0.5">
      <c r="A10" s="38" t="s">
        <v>45</v>
      </c>
      <c r="B10" s="320">
        <f>'A6 Exploitation'!B11:F11</f>
        <v>0</v>
      </c>
      <c r="C10" s="320"/>
      <c r="D10" s="320"/>
      <c r="E10" s="320"/>
      <c r="F10" s="320"/>
      <c r="G10" s="214"/>
      <c r="H10" s="214"/>
      <c r="I10" s="214"/>
    </row>
    <row r="11" spans="1:9" s="36" customFormat="1" ht="24.75" x14ac:dyDescent="0.5">
      <c r="A11" s="38" t="s">
        <v>341</v>
      </c>
      <c r="B11" s="312">
        <f>D198</f>
        <v>0</v>
      </c>
      <c r="C11" s="312"/>
      <c r="D11" s="312"/>
      <c r="E11" s="312"/>
      <c r="F11" s="312"/>
      <c r="G11" s="214"/>
      <c r="H11" s="214"/>
      <c r="I11" s="214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69" t="s">
        <v>36</v>
      </c>
      <c r="C14" s="69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5" t="s">
        <v>38</v>
      </c>
      <c r="B22" s="316"/>
      <c r="C22" s="317"/>
      <c r="D22" s="213">
        <f>SUM(B17:C21)</f>
        <v>0</v>
      </c>
    </row>
    <row r="23" spans="1:6" x14ac:dyDescent="0.3">
      <c r="A23" s="309" t="s">
        <v>342</v>
      </c>
      <c r="B23" s="310"/>
      <c r="C23" s="311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09" t="s">
        <v>38</v>
      </c>
      <c r="B32" s="310"/>
      <c r="C32" s="311"/>
      <c r="D32" s="212">
        <f>SUM(B26:C31)</f>
        <v>0</v>
      </c>
    </row>
    <row r="33" spans="1:6" x14ac:dyDescent="0.3">
      <c r="A33" s="309" t="s">
        <v>342</v>
      </c>
      <c r="B33" s="310"/>
      <c r="C33" s="311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09" t="s">
        <v>38</v>
      </c>
      <c r="B41" s="310"/>
      <c r="C41" s="311"/>
      <c r="D41" s="212">
        <f>SUM(B36:C40)</f>
        <v>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09" t="s">
        <v>38</v>
      </c>
      <c r="B51" s="310"/>
      <c r="C51" s="311"/>
      <c r="D51" s="212">
        <f>SUM(B45:C50)</f>
        <v>0</v>
      </c>
    </row>
    <row r="52" spans="1:6" x14ac:dyDescent="0.3">
      <c r="A52" s="309" t="s">
        <v>342</v>
      </c>
      <c r="B52" s="310"/>
      <c r="C52" s="311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09" t="s">
        <v>38</v>
      </c>
      <c r="B62" s="310"/>
      <c r="C62" s="311"/>
      <c r="D62" s="212">
        <f>SUM(B55:C61)</f>
        <v>0</v>
      </c>
    </row>
    <row r="63" spans="1:6" x14ac:dyDescent="0.3">
      <c r="A63" s="309" t="s">
        <v>342</v>
      </c>
      <c r="B63" s="310"/>
      <c r="C63" s="311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09" t="s">
        <v>38</v>
      </c>
      <c r="B83" s="310"/>
      <c r="C83" s="311"/>
      <c r="D83" s="212">
        <f>SUM(B66:C82)</f>
        <v>0</v>
      </c>
    </row>
    <row r="84" spans="1:6" x14ac:dyDescent="0.3">
      <c r="A84" s="309" t="s">
        <v>342</v>
      </c>
      <c r="B84" s="310"/>
      <c r="C84" s="311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09" t="s">
        <v>38</v>
      </c>
      <c r="B101" s="310"/>
      <c r="C101" s="311"/>
      <c r="D101" s="212">
        <f>SUM(B87:C100)</f>
        <v>0</v>
      </c>
    </row>
    <row r="102" spans="1:6" x14ac:dyDescent="0.3">
      <c r="A102" s="309" t="s">
        <v>342</v>
      </c>
      <c r="B102" s="310"/>
      <c r="C102" s="311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09" t="s">
        <v>38</v>
      </c>
      <c r="B117" s="310"/>
      <c r="C117" s="311"/>
      <c r="D117" s="270">
        <f>SUM(B106:C116)</f>
        <v>0</v>
      </c>
      <c r="E117" s="36"/>
      <c r="F117" s="36"/>
    </row>
    <row r="118" spans="1:6" s="50" customFormat="1" x14ac:dyDescent="0.3">
      <c r="A118" s="309" t="s">
        <v>342</v>
      </c>
      <c r="B118" s="310"/>
      <c r="C118" s="311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09" t="s">
        <v>38</v>
      </c>
      <c r="B132" s="310"/>
      <c r="C132" s="311"/>
      <c r="D132" s="212">
        <f>SUM(B121:C131)</f>
        <v>0</v>
      </c>
    </row>
    <row r="133" spans="1:6" x14ac:dyDescent="0.3">
      <c r="A133" s="309" t="s">
        <v>342</v>
      </c>
      <c r="B133" s="310"/>
      <c r="C133" s="311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09" t="s">
        <v>38</v>
      </c>
      <c r="B148" s="310"/>
      <c r="C148" s="311"/>
      <c r="D148" s="212">
        <f>SUM(B136:C147)</f>
        <v>0</v>
      </c>
    </row>
    <row r="149" spans="1:6" x14ac:dyDescent="0.3">
      <c r="A149" s="309" t="s">
        <v>342</v>
      </c>
      <c r="B149" s="310"/>
      <c r="C149" s="311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09" t="s">
        <v>38</v>
      </c>
      <c r="B160" s="316"/>
      <c r="C160" s="317"/>
      <c r="D160" s="213">
        <f>SUM(B152:C159)</f>
        <v>0</v>
      </c>
    </row>
    <row r="161" spans="1:6" x14ac:dyDescent="0.3">
      <c r="A161" s="309" t="s">
        <v>342</v>
      </c>
      <c r="B161" s="310"/>
      <c r="C161" s="311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09" t="s">
        <v>38</v>
      </c>
      <c r="B168" s="310"/>
      <c r="C168" s="311"/>
      <c r="D168" s="212">
        <f>SUM(B164:C167)</f>
        <v>0</v>
      </c>
    </row>
    <row r="169" spans="1:6" x14ac:dyDescent="0.3">
      <c r="A169" s="309" t="s">
        <v>342</v>
      </c>
      <c r="B169" s="310"/>
      <c r="C169" s="311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09" t="s">
        <v>38</v>
      </c>
      <c r="B176" s="310"/>
      <c r="C176" s="311"/>
      <c r="D176" s="212">
        <f>SUM(B172:C175)</f>
        <v>0</v>
      </c>
    </row>
    <row r="177" spans="1:6" x14ac:dyDescent="0.3">
      <c r="A177" s="309" t="s">
        <v>342</v>
      </c>
      <c r="B177" s="310"/>
      <c r="C177" s="311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09" t="s">
        <v>38</v>
      </c>
      <c r="B185" s="310"/>
      <c r="C185" s="311"/>
      <c r="D185" s="212">
        <f>SUM(B180:C184)</f>
        <v>0</v>
      </c>
    </row>
    <row r="186" spans="1:6" x14ac:dyDescent="0.3">
      <c r="A186" s="309" t="s">
        <v>342</v>
      </c>
      <c r="B186" s="310"/>
      <c r="C186" s="311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09" t="s">
        <v>38</v>
      </c>
      <c r="B193" s="310"/>
      <c r="C193" s="311"/>
      <c r="D193" s="96">
        <f>SUM(B189:C192)</f>
        <v>0</v>
      </c>
    </row>
    <row r="194" spans="1:4" x14ac:dyDescent="0.3">
      <c r="A194" s="309" t="s">
        <v>342</v>
      </c>
      <c r="B194" s="310"/>
      <c r="C194" s="311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zoomScaleNormal="100" zoomScaleSheetLayoutView="71" workbookViewId="0">
      <selection activeCell="D5" sqref="D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123"/>
      <c r="H7" s="123"/>
      <c r="I7" s="123"/>
    </row>
    <row r="8" spans="1:9" ht="29.25" x14ac:dyDescent="0.45">
      <c r="A8" s="299" t="s">
        <v>441</v>
      </c>
      <c r="B8" s="299"/>
      <c r="C8" s="299"/>
      <c r="D8" s="299"/>
      <c r="E8" s="299"/>
      <c r="F8" s="299"/>
      <c r="G8" s="125"/>
      <c r="H8" s="125"/>
      <c r="I8" s="123"/>
    </row>
    <row r="9" spans="1:9" ht="24" x14ac:dyDescent="0.45">
      <c r="A9" s="38" t="s">
        <v>44</v>
      </c>
      <c r="B9" s="300" t="s">
        <v>411</v>
      </c>
      <c r="C9" s="300"/>
      <c r="D9" s="300"/>
      <c r="E9" s="300"/>
      <c r="F9" s="300"/>
      <c r="G9" s="125"/>
      <c r="H9" s="125"/>
      <c r="I9" s="123"/>
    </row>
    <row r="10" spans="1:9" ht="24.75" x14ac:dyDescent="0.5">
      <c r="A10" s="39" t="s">
        <v>46</v>
      </c>
      <c r="B10" s="301" t="s">
        <v>412</v>
      </c>
      <c r="C10" s="301"/>
      <c r="D10" s="301"/>
      <c r="E10" s="301"/>
      <c r="F10" s="301"/>
      <c r="G10" s="125"/>
      <c r="H10" s="125"/>
      <c r="I10" s="123"/>
    </row>
    <row r="11" spans="1:9" ht="24" x14ac:dyDescent="0.45">
      <c r="A11" s="38" t="s">
        <v>45</v>
      </c>
      <c r="B11" s="296">
        <v>42989</v>
      </c>
      <c r="C11" s="296"/>
      <c r="D11" s="296"/>
      <c r="E11" s="296"/>
      <c r="F11" s="296"/>
      <c r="G11" s="125"/>
      <c r="H11" s="125"/>
      <c r="I11" s="123"/>
    </row>
    <row r="12" spans="1:9" ht="24" x14ac:dyDescent="0.45">
      <c r="A12" s="38" t="s">
        <v>276</v>
      </c>
      <c r="B12" s="302">
        <f>D505</f>
        <v>0.97101449275362317</v>
      </c>
      <c r="C12" s="302"/>
      <c r="D12" s="302"/>
      <c r="E12" s="302"/>
      <c r="F12" s="302"/>
      <c r="G12" s="125"/>
      <c r="H12" s="125"/>
      <c r="I12" s="123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6" t="s">
        <v>36</v>
      </c>
      <c r="C15" s="76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42989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>
        <v>2</v>
      </c>
      <c r="C20" s="134"/>
      <c r="D20" s="133"/>
      <c r="E20" s="145"/>
      <c r="F20" s="65"/>
    </row>
    <row r="21" spans="1:8" ht="30" x14ac:dyDescent="0.25">
      <c r="A21" s="17" t="s">
        <v>98</v>
      </c>
      <c r="B21" s="168">
        <v>2</v>
      </c>
      <c r="C21" s="134"/>
      <c r="D21" s="133" t="s">
        <v>422</v>
      </c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D22" s="170" t="s">
        <v>423</v>
      </c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 t="s">
        <v>34</v>
      </c>
      <c r="C36" s="130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26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42989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35" t="s">
        <v>34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 t="s">
        <v>413</v>
      </c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1</v>
      </c>
      <c r="C60" s="142"/>
      <c r="D60" s="141" t="s">
        <v>424</v>
      </c>
      <c r="E60" s="141"/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66"/>
      <c r="F62" s="282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2">
        <f>D81/(COUNT(B58:C80)*2)</f>
        <v>0.97368421052631582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156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 t="s">
        <v>34</v>
      </c>
      <c r="C92" s="152"/>
      <c r="D92" s="252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65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0.98484848484848486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42989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1</v>
      </c>
      <c r="C106" s="151"/>
      <c r="D106" s="128" t="s">
        <v>425</v>
      </c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15</v>
      </c>
    </row>
    <row r="111" spans="1:6" x14ac:dyDescent="0.25">
      <c r="A111" s="19" t="s">
        <v>37</v>
      </c>
      <c r="B111" s="20"/>
      <c r="C111" s="21"/>
      <c r="D111" s="62">
        <f>D110/(COUNT(B102:C109)*2)</f>
        <v>0.9375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ht="45" x14ac:dyDescent="0.25">
      <c r="A115" s="18" t="s">
        <v>294</v>
      </c>
      <c r="B115" s="168">
        <v>1</v>
      </c>
      <c r="C115" s="151"/>
      <c r="D115" s="141" t="s">
        <v>426</v>
      </c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1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ht="24.75" customHeight="1" x14ac:dyDescent="0.25">
      <c r="A132" s="24" t="s">
        <v>248</v>
      </c>
      <c r="B132" s="169">
        <v>2</v>
      </c>
      <c r="C132" s="151"/>
      <c r="D132" s="150"/>
      <c r="E132" s="144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39</v>
      </c>
    </row>
    <row r="135" spans="1:6" x14ac:dyDescent="0.25">
      <c r="A135" s="19" t="s">
        <v>37</v>
      </c>
      <c r="B135" s="20"/>
      <c r="C135" s="21"/>
      <c r="D135" s="62">
        <f>D134/(COUNT(B114:C133)*2)</f>
        <v>0.97499999999999998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1</v>
      </c>
      <c r="C141" s="215" t="str">
        <f>IF(B141=0, -5, "0")</f>
        <v>0</v>
      </c>
      <c r="D141" s="156"/>
      <c r="E141" s="156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61.5" x14ac:dyDescent="0.35">
      <c r="A143" s="82" t="s">
        <v>273</v>
      </c>
      <c r="B143" s="168">
        <v>1</v>
      </c>
      <c r="C143" s="215" t="str">
        <f>IF(B143=0, -5, "0")</f>
        <v>0</v>
      </c>
      <c r="D143" s="140" t="s">
        <v>427</v>
      </c>
      <c r="E143" s="140"/>
      <c r="F143" s="145"/>
    </row>
    <row r="144" spans="1:6" ht="16.5" x14ac:dyDescent="0.25">
      <c r="A144" s="184" t="s">
        <v>75</v>
      </c>
      <c r="B144" s="168" t="s">
        <v>34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 t="s">
        <v>34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10</v>
      </c>
    </row>
    <row r="147" spans="1:6" x14ac:dyDescent="0.25">
      <c r="A147" s="19" t="s">
        <v>37</v>
      </c>
      <c r="B147" s="20"/>
      <c r="C147" s="21"/>
      <c r="D147" s="62">
        <f>D146/(COUNT(B138:C144)*2)</f>
        <v>0.83333333333333337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0.94117647058823528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42989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30" x14ac:dyDescent="0.25">
      <c r="A169" s="18" t="s">
        <v>135</v>
      </c>
      <c r="B169" s="168">
        <v>1</v>
      </c>
      <c r="C169" s="151"/>
      <c r="D169" s="141" t="s">
        <v>428</v>
      </c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56"/>
      <c r="E172" s="156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 t="s">
        <v>34</v>
      </c>
      <c r="C185" s="152"/>
      <c r="D185" s="132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2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51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42989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>
        <v>2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>
        <v>1</v>
      </c>
      <c r="C213" s="151"/>
      <c r="D213" s="141" t="s">
        <v>429</v>
      </c>
      <c r="E213" s="140"/>
      <c r="F213" s="6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65"/>
    </row>
    <row r="215" spans="1:7" ht="30" x14ac:dyDescent="0.25">
      <c r="A215" s="17" t="s">
        <v>64</v>
      </c>
      <c r="B215" s="168">
        <v>1</v>
      </c>
      <c r="C215" s="151"/>
      <c r="D215" s="11" t="s">
        <v>431</v>
      </c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3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3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>
        <v>2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30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430</v>
      </c>
      <c r="E222" s="145"/>
      <c r="F222" s="65"/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35</v>
      </c>
    </row>
    <row r="230" spans="1:6" x14ac:dyDescent="0.25">
      <c r="A230" s="19" t="s">
        <v>37</v>
      </c>
      <c r="B230" s="20"/>
      <c r="C230" s="21"/>
      <c r="D230" s="62">
        <f>D229/(COUNT(B210:C228)*2)</f>
        <v>0.92105263157894735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23.2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ht="30" x14ac:dyDescent="0.25">
      <c r="A240" s="17" t="s">
        <v>156</v>
      </c>
      <c r="B240" s="169">
        <v>1</v>
      </c>
      <c r="C240" s="151"/>
      <c r="D240" s="154" t="s">
        <v>432</v>
      </c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15</v>
      </c>
    </row>
    <row r="243" spans="1:6" x14ac:dyDescent="0.25">
      <c r="A243" s="19" t="s">
        <v>37</v>
      </c>
      <c r="B243" s="20"/>
      <c r="C243" s="21"/>
      <c r="D243" s="62">
        <f>D242/(COUNT(B233:C240)*2)</f>
        <v>0.9375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72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0.94736842105263153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42989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27">
        <v>2</v>
      </c>
      <c r="C251" s="215" t="str">
        <f>IF(B251=0, -5, "0")</f>
        <v>0</v>
      </c>
      <c r="D251" s="4"/>
      <c r="E251" s="66"/>
      <c r="F251" s="66"/>
    </row>
    <row r="252" spans="1:6" s="3" customFormat="1" ht="32.25" customHeight="1" x14ac:dyDescent="0.25">
      <c r="A252" s="23" t="s">
        <v>148</v>
      </c>
      <c r="B252" s="168">
        <v>1</v>
      </c>
      <c r="C252" s="27"/>
      <c r="D252" s="4" t="s">
        <v>433</v>
      </c>
      <c r="E252" s="166"/>
      <c r="F252" s="66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>
        <v>2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>
        <v>2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>
        <v>2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6"/>
    </row>
    <row r="268" spans="1:6" s="3" customFormat="1" x14ac:dyDescent="0.25">
      <c r="A268" s="18" t="s">
        <v>206</v>
      </c>
      <c r="B268" s="169">
        <v>2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>
        <v>2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>
        <v>2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>
        <v>2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>
        <v>2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57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0.98275862068965514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42989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166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1</v>
      </c>
      <c r="C307" s="151"/>
      <c r="D307" s="140" t="s">
        <v>435</v>
      </c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18" x14ac:dyDescent="0.35">
      <c r="A309" s="75" t="s">
        <v>367</v>
      </c>
      <c r="B309" s="169">
        <v>1</v>
      </c>
      <c r="C309" s="215" t="str">
        <f>IF(B309=0, -5, "0")</f>
        <v>0</v>
      </c>
      <c r="D309" s="97" t="s">
        <v>434</v>
      </c>
      <c r="E309" s="166"/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 t="s">
        <v>34</v>
      </c>
      <c r="C317" s="152"/>
      <c r="D317" s="132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20</v>
      </c>
    </row>
    <row r="319" spans="1:6" x14ac:dyDescent="0.25">
      <c r="A319" s="19" t="s">
        <v>37</v>
      </c>
      <c r="B319" s="20"/>
      <c r="C319" s="21"/>
      <c r="D319" s="62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36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42989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x14ac:dyDescent="0.25">
      <c r="A328" s="17" t="s">
        <v>51</v>
      </c>
      <c r="B328" s="168">
        <v>2</v>
      </c>
      <c r="C328" s="151"/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 t="s">
        <v>437</v>
      </c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18</v>
      </c>
    </row>
    <row r="337" spans="1:6" x14ac:dyDescent="0.25">
      <c r="A337" s="19" t="s">
        <v>37</v>
      </c>
      <c r="B337" s="20"/>
      <c r="C337" s="21"/>
      <c r="D337" s="62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ht="43.5" customHeight="1" x14ac:dyDescent="0.25">
      <c r="A340" s="17" t="s">
        <v>110</v>
      </c>
      <c r="B340" s="151">
        <v>1</v>
      </c>
      <c r="C340" s="151"/>
      <c r="D340" s="140" t="s">
        <v>436</v>
      </c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 t="s">
        <v>34</v>
      </c>
      <c r="C345" s="152"/>
      <c r="D345" s="256"/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2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27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42989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1" t="s">
        <v>124</v>
      </c>
      <c r="B382" s="292"/>
      <c r="C382" s="292"/>
      <c r="D382" s="292"/>
      <c r="E382" s="292"/>
      <c r="F382" s="292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 t="s">
        <v>34</v>
      </c>
      <c r="C398" s="152"/>
      <c r="D398" s="257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62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42989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1</v>
      </c>
      <c r="C422" s="27"/>
      <c r="D422" s="154" t="s">
        <v>438</v>
      </c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 t="s">
        <v>34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17</v>
      </c>
    </row>
    <row r="430" spans="1:6" x14ac:dyDescent="0.25">
      <c r="A430" s="19" t="s">
        <v>37</v>
      </c>
      <c r="B430" s="20"/>
      <c r="C430" s="21"/>
      <c r="D430" s="62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31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3" t="s">
        <v>374</v>
      </c>
      <c r="B435" s="293"/>
      <c r="C435" s="293"/>
      <c r="D435" s="293"/>
      <c r="E435" s="293"/>
      <c r="F435" s="293"/>
    </row>
    <row r="436" spans="1:7" s="165" customFormat="1" x14ac:dyDescent="0.25">
      <c r="A436" s="193">
        <f>+B11</f>
        <v>42989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51">
        <v>1</v>
      </c>
      <c r="C438" s="151"/>
      <c r="D438" s="140" t="s">
        <v>439</v>
      </c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1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 t="s">
        <v>34</v>
      </c>
      <c r="C447" s="152"/>
      <c r="D447" s="140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3</v>
      </c>
    </row>
    <row r="449" spans="1:6" x14ac:dyDescent="0.25">
      <c r="A449" s="19" t="s">
        <v>37</v>
      </c>
      <c r="B449" s="20"/>
      <c r="C449" s="21"/>
      <c r="D449" s="62">
        <f>D448/(COUNT(B445:C446)*2)</f>
        <v>0.75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0.83333333333333337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1</v>
      </c>
      <c r="C457" s="151"/>
      <c r="D457" s="147" t="s">
        <v>440</v>
      </c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 t="s">
        <v>34</v>
      </c>
      <c r="C460" s="152"/>
      <c r="D460" s="254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2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 t="s">
        <v>34</v>
      </c>
      <c r="C469" s="152"/>
      <c r="D469" s="256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 t="s">
        <v>34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 t="s">
        <v>34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 t="s">
        <v>34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 t="s">
        <v>34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 t="s">
        <v>34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 t="s">
        <v>34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16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3" t="s">
        <v>152</v>
      </c>
      <c r="B494" s="293"/>
      <c r="C494" s="293"/>
      <c r="D494" s="293"/>
      <c r="E494" s="293"/>
      <c r="F494" s="293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 t="s">
        <v>34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 t="e">
        <f>AVERAGE(D36,D92,D145,D185,D241,D284,D317,D345,D398,D428,D447,D460,D469,D490,D499)</f>
        <v>#DIV/0!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536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0.97101449275362317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187" zoomScaleNormal="100" zoomScaleSheetLayoutView="110" workbookViewId="0">
      <selection activeCell="D190" sqref="D19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271">
        <v>0</v>
      </c>
      <c r="D1" s="321"/>
      <c r="E1" s="321"/>
      <c r="F1" s="321"/>
      <c r="G1" s="321"/>
      <c r="H1" s="321"/>
      <c r="I1" s="321"/>
    </row>
    <row r="2" spans="1:9" s="36" customFormat="1" ht="24.75" x14ac:dyDescent="0.5">
      <c r="A2" s="35"/>
      <c r="B2" s="271">
        <v>1</v>
      </c>
      <c r="D2" s="125"/>
      <c r="E2" s="125"/>
      <c r="F2" s="125"/>
      <c r="G2" s="125"/>
      <c r="H2" s="125"/>
      <c r="I2" s="125"/>
    </row>
    <row r="3" spans="1:9" s="36" customFormat="1" ht="24.75" x14ac:dyDescent="0.5">
      <c r="A3" s="35"/>
      <c r="B3" s="271">
        <v>2</v>
      </c>
      <c r="D3" s="125"/>
      <c r="E3" s="125"/>
      <c r="F3" s="125"/>
      <c r="G3" s="125"/>
      <c r="H3" s="125"/>
      <c r="I3" s="125"/>
    </row>
    <row r="4" spans="1:9" s="36" customFormat="1" ht="16.5" customHeight="1" x14ac:dyDescent="0.5">
      <c r="A4" s="35"/>
      <c r="B4" s="271" t="s">
        <v>34</v>
      </c>
      <c r="D4" s="37"/>
      <c r="E4" s="125"/>
      <c r="F4" s="125"/>
      <c r="G4" s="125"/>
      <c r="H4" s="125"/>
      <c r="I4" s="125"/>
    </row>
    <row r="5" spans="1:9" s="36" customFormat="1" ht="16.5" customHeight="1" x14ac:dyDescent="0.5">
      <c r="A5" s="35"/>
      <c r="B5" s="272"/>
      <c r="D5" s="125"/>
      <c r="E5" s="125"/>
      <c r="F5" s="125"/>
      <c r="G5" s="125"/>
      <c r="H5" s="125"/>
      <c r="I5" s="125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125"/>
      <c r="H6" s="125"/>
      <c r="I6" s="125"/>
    </row>
    <row r="7" spans="1:9" s="36" customFormat="1" ht="21.75" customHeight="1" x14ac:dyDescent="0.5">
      <c r="A7" s="299" t="str">
        <f>'A1 Exploitation'!A8:F8</f>
        <v>CM Hammam Sousse</v>
      </c>
      <c r="B7" s="299"/>
      <c r="C7" s="299"/>
      <c r="D7" s="299"/>
      <c r="E7" s="299"/>
      <c r="F7" s="299"/>
      <c r="G7" s="125"/>
      <c r="H7" s="125"/>
      <c r="I7" s="125"/>
    </row>
    <row r="8" spans="1:9" s="36" customFormat="1" ht="24.75" x14ac:dyDescent="0.5">
      <c r="A8" s="38" t="s">
        <v>44</v>
      </c>
      <c r="B8" s="322" t="str">
        <f>'A1 Exploitation'!B9:F9</f>
        <v>Dr Hatem KARAA</v>
      </c>
      <c r="C8" s="322"/>
      <c r="D8" s="322"/>
      <c r="E8" s="322"/>
      <c r="F8" s="322"/>
      <c r="G8" s="125"/>
      <c r="H8" s="125"/>
      <c r="I8" s="125"/>
    </row>
    <row r="9" spans="1:9" s="36" customFormat="1" ht="24.75" x14ac:dyDescent="0.5">
      <c r="A9" s="39" t="s">
        <v>46</v>
      </c>
      <c r="B9" s="323" t="str">
        <f>'A1 Exploitation'!B10:F10</f>
        <v>Directeur du magasin et chefs de rayons</v>
      </c>
      <c r="C9" s="323"/>
      <c r="D9" s="323"/>
      <c r="E9" s="323"/>
      <c r="F9" s="323"/>
      <c r="G9" s="125"/>
      <c r="H9" s="125"/>
      <c r="I9" s="125"/>
    </row>
    <row r="10" spans="1:9" s="36" customFormat="1" ht="24.75" x14ac:dyDescent="0.5">
      <c r="A10" s="38" t="s">
        <v>45</v>
      </c>
      <c r="B10" s="320">
        <f>'A1 Exploitation'!B11:F11</f>
        <v>42989</v>
      </c>
      <c r="C10" s="320"/>
      <c r="D10" s="320"/>
      <c r="E10" s="320"/>
      <c r="F10" s="320"/>
      <c r="G10" s="125"/>
      <c r="H10" s="125"/>
      <c r="I10" s="125"/>
    </row>
    <row r="11" spans="1:9" s="36" customFormat="1" ht="24.75" x14ac:dyDescent="0.5">
      <c r="A11" s="38" t="s">
        <v>341</v>
      </c>
      <c r="B11" s="312">
        <f>D198</f>
        <v>0.89130434782608692</v>
      </c>
      <c r="C11" s="312"/>
      <c r="D11" s="312"/>
      <c r="E11" s="312"/>
      <c r="F11" s="312"/>
      <c r="G11" s="125"/>
      <c r="H11" s="125"/>
      <c r="I11" s="125"/>
    </row>
    <row r="12" spans="1:9" s="36" customFormat="1" ht="22.5" x14ac:dyDescent="0.45">
      <c r="A12" s="35"/>
      <c r="B12" s="272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69" t="s">
        <v>36</v>
      </c>
      <c r="C14" s="69" t="s">
        <v>35</v>
      </c>
      <c r="D14" s="305"/>
      <c r="E14" s="305"/>
      <c r="F14" s="305"/>
    </row>
    <row r="15" spans="1:9" x14ac:dyDescent="0.3">
      <c r="A15" s="41"/>
      <c r="B15" s="273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74">
        <v>2</v>
      </c>
      <c r="C17" s="219"/>
      <c r="D17" s="156"/>
      <c r="E17" s="156"/>
      <c r="F17" s="219"/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74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19"/>
    </row>
    <row r="22" spans="1:6" x14ac:dyDescent="0.3">
      <c r="A22" s="315" t="s">
        <v>38</v>
      </c>
      <c r="B22" s="316"/>
      <c r="C22" s="317"/>
      <c r="D22" s="126">
        <f>SUM(B17:C21)</f>
        <v>10</v>
      </c>
    </row>
    <row r="23" spans="1:6" x14ac:dyDescent="0.3">
      <c r="A23" s="309" t="s">
        <v>342</v>
      </c>
      <c r="B23" s="310"/>
      <c r="C23" s="311"/>
      <c r="D23" s="64">
        <f>D22/(COUNT(B17:C21)*2)</f>
        <v>1</v>
      </c>
    </row>
    <row r="24" spans="1:6" s="50" customFormat="1" x14ac:dyDescent="0.3">
      <c r="A24" s="54"/>
      <c r="B24" s="27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5" t="s">
        <v>107</v>
      </c>
      <c r="B26" s="274">
        <v>2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74">
        <v>2</v>
      </c>
      <c r="C27" s="219"/>
      <c r="D27" s="156" t="s">
        <v>414</v>
      </c>
      <c r="E27" s="219"/>
      <c r="F27" s="219"/>
    </row>
    <row r="28" spans="1:6" ht="30" x14ac:dyDescent="0.3">
      <c r="A28" s="41" t="s">
        <v>327</v>
      </c>
      <c r="B28" s="274">
        <v>2</v>
      </c>
      <c r="C28" s="219"/>
      <c r="D28" s="156" t="s">
        <v>415</v>
      </c>
      <c r="E28" s="219"/>
      <c r="F28" s="219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19"/>
    </row>
    <row r="32" spans="1:6" x14ac:dyDescent="0.3">
      <c r="A32" s="309" t="s">
        <v>38</v>
      </c>
      <c r="B32" s="310"/>
      <c r="C32" s="311"/>
      <c r="D32" s="124">
        <f>SUM(B26:C31)</f>
        <v>12</v>
      </c>
    </row>
    <row r="33" spans="1:6" x14ac:dyDescent="0.3">
      <c r="A33" s="309" t="s">
        <v>342</v>
      </c>
      <c r="B33" s="310"/>
      <c r="C33" s="311"/>
      <c r="D33" s="64">
        <f>D32/(COUNT(B26:C31)*2)</f>
        <v>1</v>
      </c>
    </row>
    <row r="34" spans="1:6" s="50" customFormat="1" x14ac:dyDescent="0.3">
      <c r="A34" s="54"/>
      <c r="B34" s="27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5" t="s">
        <v>107</v>
      </c>
      <c r="B36" s="274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19"/>
    </row>
    <row r="41" spans="1:6" s="50" customFormat="1" x14ac:dyDescent="0.3">
      <c r="A41" s="309" t="s">
        <v>38</v>
      </c>
      <c r="B41" s="310"/>
      <c r="C41" s="311"/>
      <c r="D41" s="124">
        <f>SUM(B36:C40)</f>
        <v>10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4">
        <f>D41/(COUNT(B36:C40)*2)</f>
        <v>1</v>
      </c>
      <c r="E42" s="37"/>
      <c r="F42" s="37"/>
    </row>
    <row r="43" spans="1:6" s="50" customFormat="1" x14ac:dyDescent="0.3">
      <c r="A43" s="89"/>
      <c r="B43" s="276"/>
      <c r="C43" s="90"/>
      <c r="D43" s="91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74">
        <v>2</v>
      </c>
      <c r="C49" s="219"/>
      <c r="D49" s="258" t="s">
        <v>442</v>
      </c>
      <c r="E49" s="219"/>
      <c r="F49" s="219"/>
    </row>
    <row r="50" spans="1:6" ht="18" x14ac:dyDescent="0.35">
      <c r="A50" s="75" t="s">
        <v>343</v>
      </c>
      <c r="B50" s="274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09" t="s">
        <v>38</v>
      </c>
      <c r="B51" s="310"/>
      <c r="C51" s="311"/>
      <c r="D51" s="124">
        <f>SUM(B45:C50)</f>
        <v>10</v>
      </c>
    </row>
    <row r="52" spans="1:6" x14ac:dyDescent="0.3">
      <c r="A52" s="309" t="s">
        <v>342</v>
      </c>
      <c r="B52" s="310"/>
      <c r="C52" s="311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2" t="s">
        <v>197</v>
      </c>
      <c r="B55" s="277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78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156" t="s">
        <v>416</v>
      </c>
      <c r="E59" s="219"/>
      <c r="F59" s="219"/>
    </row>
    <row r="60" spans="1:6" ht="30" x14ac:dyDescent="0.35">
      <c r="A60" s="75" t="s">
        <v>344</v>
      </c>
      <c r="B60" s="274">
        <v>0</v>
      </c>
      <c r="C60" s="246">
        <f>IF(B60=0, -5, "0")</f>
        <v>-5</v>
      </c>
      <c r="D60" s="156" t="s">
        <v>419</v>
      </c>
      <c r="E60" s="219"/>
      <c r="F60" s="219"/>
    </row>
    <row r="61" spans="1:6" x14ac:dyDescent="0.3">
      <c r="A61" s="41" t="s">
        <v>340</v>
      </c>
      <c r="B61" s="274">
        <v>2</v>
      </c>
      <c r="C61" s="219"/>
      <c r="D61" s="223"/>
      <c r="E61" s="219"/>
      <c r="F61" s="219"/>
    </row>
    <row r="62" spans="1:6" x14ac:dyDescent="0.3">
      <c r="A62" s="309" t="s">
        <v>38</v>
      </c>
      <c r="B62" s="310"/>
      <c r="C62" s="311"/>
      <c r="D62" s="124">
        <f>SUM(B55:C61)</f>
        <v>7</v>
      </c>
    </row>
    <row r="63" spans="1:6" x14ac:dyDescent="0.3">
      <c r="A63" s="309" t="s">
        <v>342</v>
      </c>
      <c r="B63" s="310"/>
      <c r="C63" s="311"/>
      <c r="D63" s="64">
        <f>D62/(COUNT(B55:C61)*2)</f>
        <v>0.4375</v>
      </c>
    </row>
    <row r="64" spans="1:6" s="50" customFormat="1" x14ac:dyDescent="0.3">
      <c r="A64" s="54"/>
      <c r="B64" s="27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78">
        <v>2</v>
      </c>
      <c r="C67" s="226"/>
      <c r="D67" s="230"/>
      <c r="E67" s="227"/>
      <c r="F67" s="219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78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46.5" x14ac:dyDescent="0.35">
      <c r="A76" s="88" t="s">
        <v>332</v>
      </c>
      <c r="B76" s="225">
        <v>2</v>
      </c>
      <c r="C76" s="246" t="str">
        <f>IF(B76=0, -5, "0")</f>
        <v>0</v>
      </c>
      <c r="D76" s="232" t="s">
        <v>445</v>
      </c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 t="s">
        <v>443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 t="s">
        <v>444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09" t="s">
        <v>38</v>
      </c>
      <c r="B83" s="310"/>
      <c r="C83" s="311"/>
      <c r="D83" s="124">
        <f>SUM(B66:C82)</f>
        <v>32</v>
      </c>
    </row>
    <row r="84" spans="1:6" x14ac:dyDescent="0.3">
      <c r="A84" s="309" t="s">
        <v>342</v>
      </c>
      <c r="B84" s="310"/>
      <c r="C84" s="311"/>
      <c r="D84" s="64">
        <f>D83/(COUNT(B66:C82)*2)</f>
        <v>1</v>
      </c>
    </row>
    <row r="85" spans="1:6" s="50" customFormat="1" x14ac:dyDescent="0.3">
      <c r="A85" s="54"/>
      <c r="B85" s="27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2" t="s">
        <v>320</v>
      </c>
      <c r="B87" s="279">
        <v>2</v>
      </c>
      <c r="C87" s="226"/>
      <c r="D87" s="232" t="s">
        <v>447</v>
      </c>
      <c r="E87" s="220"/>
      <c r="F87" s="219"/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79">
        <v>2</v>
      </c>
      <c r="C90" s="226"/>
      <c r="D90" s="232" t="s">
        <v>418</v>
      </c>
      <c r="E90" s="219"/>
      <c r="F90" s="219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19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232" t="s">
        <v>446</v>
      </c>
      <c r="E92" s="219"/>
      <c r="F92" s="219"/>
    </row>
    <row r="93" spans="1:6" ht="18" x14ac:dyDescent="0.35">
      <c r="A93" s="75" t="s">
        <v>266</v>
      </c>
      <c r="B93" s="279" t="s">
        <v>34</v>
      </c>
      <c r="C93" s="236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19"/>
    </row>
    <row r="97" spans="1:6" x14ac:dyDescent="0.3">
      <c r="A97" s="41" t="s">
        <v>147</v>
      </c>
      <c r="B97" s="279">
        <v>0</v>
      </c>
      <c r="C97" s="219"/>
      <c r="D97" s="232" t="s">
        <v>448</v>
      </c>
      <c r="E97" s="219"/>
      <c r="F97" s="219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19"/>
    </row>
    <row r="99" spans="1:6" ht="31.5" x14ac:dyDescent="0.35">
      <c r="A99" s="87" t="s">
        <v>344</v>
      </c>
      <c r="B99" s="279" t="s">
        <v>34</v>
      </c>
      <c r="C99" s="246" t="str">
        <f>IF(B99=0, -5, "0")</f>
        <v>0</v>
      </c>
      <c r="D99" s="232" t="s">
        <v>417</v>
      </c>
      <c r="E99" s="219"/>
      <c r="F99" s="219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19"/>
    </row>
    <row r="101" spans="1:6" x14ac:dyDescent="0.3">
      <c r="A101" s="309" t="s">
        <v>38</v>
      </c>
      <c r="B101" s="310"/>
      <c r="C101" s="311"/>
      <c r="D101" s="124">
        <f>SUM(B87:C100)</f>
        <v>22</v>
      </c>
    </row>
    <row r="102" spans="1:6" x14ac:dyDescent="0.3">
      <c r="A102" s="309" t="s">
        <v>342</v>
      </c>
      <c r="B102" s="310"/>
      <c r="C102" s="311"/>
      <c r="D102" s="64">
        <f>D101/(COUNT(B87:C100)*2)</f>
        <v>0.91666666666666663</v>
      </c>
    </row>
    <row r="103" spans="1:6" s="50" customFormat="1" x14ac:dyDescent="0.3">
      <c r="A103" s="54"/>
      <c r="B103" s="275"/>
      <c r="C103" s="55"/>
      <c r="D103" s="56"/>
    </row>
    <row r="104" spans="1:6" s="50" customFormat="1" x14ac:dyDescent="0.3">
      <c r="A104" s="89"/>
      <c r="B104" s="276"/>
      <c r="C104" s="90"/>
      <c r="D104" s="91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2" t="s">
        <v>321</v>
      </c>
      <c r="B106" s="279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79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79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79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79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79">
        <v>2</v>
      </c>
      <c r="C111" s="246" t="str">
        <f>IF(B111=0, -5, "0")</f>
        <v>0</v>
      </c>
      <c r="D111" s="232" t="s">
        <v>420</v>
      </c>
      <c r="E111" s="219"/>
      <c r="F111" s="219"/>
    </row>
    <row r="112" spans="1:6" s="50" customFormat="1" x14ac:dyDescent="0.3">
      <c r="A112" s="49" t="s">
        <v>182</v>
      </c>
      <c r="B112" s="279">
        <v>2</v>
      </c>
      <c r="C112" s="219"/>
      <c r="D112" s="232"/>
      <c r="E112" s="219"/>
      <c r="F112" s="219"/>
    </row>
    <row r="113" spans="1:6" s="50" customFormat="1" x14ac:dyDescent="0.3">
      <c r="A113" s="121" t="s">
        <v>329</v>
      </c>
      <c r="B113" s="279">
        <v>2</v>
      </c>
      <c r="C113" s="219"/>
      <c r="D113" s="232"/>
      <c r="E113" s="219"/>
      <c r="F113" s="219"/>
    </row>
    <row r="114" spans="1:6" s="50" customFormat="1" ht="36" x14ac:dyDescent="0.35">
      <c r="A114" s="88" t="s">
        <v>361</v>
      </c>
      <c r="B114" s="279">
        <v>1</v>
      </c>
      <c r="C114" s="246" t="str">
        <f>IF(B114=0, -5, "0")</f>
        <v>0</v>
      </c>
      <c r="D114" s="232" t="s">
        <v>449</v>
      </c>
      <c r="E114" s="219"/>
      <c r="F114" s="219"/>
    </row>
    <row r="115" spans="1:6" s="50" customFormat="1" ht="18" x14ac:dyDescent="0.35">
      <c r="A115" s="88" t="s">
        <v>366</v>
      </c>
      <c r="B115" s="279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19"/>
    </row>
    <row r="117" spans="1:6" s="50" customFormat="1" x14ac:dyDescent="0.3">
      <c r="A117" s="309" t="s">
        <v>38</v>
      </c>
      <c r="B117" s="310"/>
      <c r="C117" s="311"/>
      <c r="D117" s="124">
        <f>SUM(B106:C116)</f>
        <v>19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4">
        <f>D117/(COUNT(B106:C116)*2)</f>
        <v>0.95</v>
      </c>
      <c r="E118" s="37"/>
      <c r="F118" s="37"/>
    </row>
    <row r="119" spans="1:6" s="50" customFormat="1" x14ac:dyDescent="0.3">
      <c r="A119" s="54"/>
      <c r="B119" s="27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6" t="s">
        <v>322</v>
      </c>
      <c r="B121" s="274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74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74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74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74">
        <v>2</v>
      </c>
      <c r="C125" s="226"/>
      <c r="D125" s="232"/>
      <c r="E125" s="227"/>
      <c r="F125" s="219"/>
    </row>
    <row r="126" spans="1:6" ht="46.5" x14ac:dyDescent="0.35">
      <c r="A126" s="82" t="s">
        <v>239</v>
      </c>
      <c r="B126" s="274">
        <v>2</v>
      </c>
      <c r="C126" s="247" t="str">
        <f>IF(B126=0, -5, "0")</f>
        <v>0</v>
      </c>
      <c r="D126" s="232" t="s">
        <v>450</v>
      </c>
      <c r="E126" s="227"/>
      <c r="F126" s="219"/>
    </row>
    <row r="127" spans="1:6" ht="18" x14ac:dyDescent="0.35">
      <c r="A127" s="75" t="s">
        <v>267</v>
      </c>
      <c r="B127" s="274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74">
        <v>2</v>
      </c>
      <c r="C128" s="239"/>
      <c r="D128" s="220"/>
      <c r="E128" s="220"/>
      <c r="F128" s="219"/>
    </row>
    <row r="129" spans="1:6" ht="46.5" x14ac:dyDescent="0.35">
      <c r="A129" s="82" t="s">
        <v>217</v>
      </c>
      <c r="B129" s="274">
        <v>2</v>
      </c>
      <c r="C129" s="247" t="str">
        <f>IF(B129=0, -5, "0")</f>
        <v>0</v>
      </c>
      <c r="D129" s="232" t="s">
        <v>451</v>
      </c>
      <c r="E129" s="220"/>
      <c r="F129" s="219"/>
    </row>
    <row r="130" spans="1:6" x14ac:dyDescent="0.3">
      <c r="A130" s="51" t="s">
        <v>323</v>
      </c>
      <c r="B130" s="274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74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09" t="s">
        <v>38</v>
      </c>
      <c r="B132" s="310"/>
      <c r="C132" s="311"/>
      <c r="D132" s="124">
        <f>SUM(B121:C131)</f>
        <v>22</v>
      </c>
    </row>
    <row r="133" spans="1:6" x14ac:dyDescent="0.3">
      <c r="A133" s="309" t="s">
        <v>342</v>
      </c>
      <c r="B133" s="310"/>
      <c r="C133" s="311"/>
      <c r="D133" s="62">
        <f>D132/(COUNT(B121:C131)*2)</f>
        <v>1</v>
      </c>
    </row>
    <row r="134" spans="1:6" s="50" customFormat="1" x14ac:dyDescent="0.3">
      <c r="A134" s="54"/>
      <c r="B134" s="275"/>
      <c r="C134" s="55"/>
      <c r="D134" s="61"/>
    </row>
    <row r="135" spans="1:6" ht="24.75" customHeight="1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79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79">
        <v>2</v>
      </c>
      <c r="C137" s="248" t="str">
        <f>IF(B137=0, -5, "0")</f>
        <v>0</v>
      </c>
      <c r="D137" s="240"/>
      <c r="E137" s="219"/>
      <c r="F137" s="219"/>
    </row>
    <row r="138" spans="1:6" ht="45.75" x14ac:dyDescent="0.3">
      <c r="A138" s="49" t="s">
        <v>324</v>
      </c>
      <c r="B138" s="279">
        <v>0</v>
      </c>
      <c r="C138" s="220"/>
      <c r="D138" s="232" t="s">
        <v>452</v>
      </c>
      <c r="E138" s="232" t="s">
        <v>453</v>
      </c>
      <c r="F138" s="219"/>
    </row>
    <row r="139" spans="1:6" x14ac:dyDescent="0.3">
      <c r="A139" s="94" t="s">
        <v>325</v>
      </c>
      <c r="B139" s="279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79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79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79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79">
        <v>2</v>
      </c>
      <c r="C143" s="248" t="str">
        <f>IF(B143=0, -5, "0")</f>
        <v>0</v>
      </c>
      <c r="D143" s="232" t="s">
        <v>454</v>
      </c>
      <c r="E143" s="219"/>
      <c r="F143" s="219"/>
    </row>
    <row r="144" spans="1:6" ht="18" x14ac:dyDescent="0.35">
      <c r="A144" s="75" t="s">
        <v>218</v>
      </c>
      <c r="B144" s="279">
        <v>2</v>
      </c>
      <c r="C144" s="248" t="str">
        <f>IF(B144=0, -5, "0")</f>
        <v>0</v>
      </c>
      <c r="D144" s="232" t="s">
        <v>455</v>
      </c>
      <c r="E144" s="219"/>
      <c r="F144" s="219"/>
    </row>
    <row r="145" spans="1:6" x14ac:dyDescent="0.3">
      <c r="A145" s="51" t="s">
        <v>104</v>
      </c>
      <c r="B145" s="279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79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79">
        <v>2</v>
      </c>
      <c r="C147" s="220"/>
      <c r="D147" s="241"/>
      <c r="E147" s="219"/>
      <c r="F147" s="219"/>
    </row>
    <row r="148" spans="1:6" x14ac:dyDescent="0.3">
      <c r="A148" s="309" t="s">
        <v>38</v>
      </c>
      <c r="B148" s="310"/>
      <c r="C148" s="311"/>
      <c r="D148" s="124">
        <f>SUM(B136:C147)</f>
        <v>22</v>
      </c>
    </row>
    <row r="149" spans="1:6" x14ac:dyDescent="0.3">
      <c r="A149" s="309" t="s">
        <v>342</v>
      </c>
      <c r="B149" s="310"/>
      <c r="C149" s="311"/>
      <c r="D149" s="64">
        <f>D148/(COUNT(B136:C147)*2)</f>
        <v>0.91666666666666663</v>
      </c>
    </row>
    <row r="150" spans="1:6" s="50" customFormat="1" x14ac:dyDescent="0.3">
      <c r="A150" s="54"/>
      <c r="B150" s="27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2" t="s">
        <v>326</v>
      </c>
      <c r="B152" s="274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74">
        <v>2</v>
      </c>
      <c r="C155" s="246" t="str">
        <f>IF(B155=0, -5, "0")</f>
        <v>0</v>
      </c>
      <c r="D155" s="220"/>
      <c r="E155" s="219"/>
      <c r="F155" s="219"/>
    </row>
    <row r="156" spans="1:6" ht="61.5" x14ac:dyDescent="0.35">
      <c r="A156" s="75" t="s">
        <v>355</v>
      </c>
      <c r="B156" s="274">
        <v>0</v>
      </c>
      <c r="C156" s="246">
        <f>IF(B156=0, -5, "0")</f>
        <v>-5</v>
      </c>
      <c r="D156" s="232" t="s">
        <v>456</v>
      </c>
      <c r="E156" s="219"/>
      <c r="F156" s="219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74">
        <v>0</v>
      </c>
      <c r="C159" s="219"/>
      <c r="D159" s="232" t="s">
        <v>457</v>
      </c>
      <c r="E159" s="219"/>
      <c r="F159" s="219"/>
    </row>
    <row r="160" spans="1:6" x14ac:dyDescent="0.3">
      <c r="A160" s="309" t="s">
        <v>38</v>
      </c>
      <c r="B160" s="316"/>
      <c r="C160" s="317"/>
      <c r="D160" s="186">
        <f>SUM(B152:C159)</f>
        <v>7</v>
      </c>
    </row>
    <row r="161" spans="1:6" x14ac:dyDescent="0.3">
      <c r="A161" s="309" t="s">
        <v>342</v>
      </c>
      <c r="B161" s="310"/>
      <c r="C161" s="311"/>
      <c r="D161" s="64">
        <f>D160/(COUNT(B152:C159)*2)</f>
        <v>0.3888888888888889</v>
      </c>
    </row>
    <row r="162" spans="1:6" s="50" customFormat="1" ht="28.15" customHeight="1" x14ac:dyDescent="0.3">
      <c r="A162" s="54"/>
      <c r="B162" s="27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219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219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219"/>
    </row>
    <row r="168" spans="1:6" ht="17.25" customHeight="1" x14ac:dyDescent="0.3">
      <c r="A168" s="309" t="s">
        <v>38</v>
      </c>
      <c r="B168" s="310"/>
      <c r="C168" s="311"/>
      <c r="D168" s="124">
        <f>SUM(B164:C167)</f>
        <v>8</v>
      </c>
    </row>
    <row r="169" spans="1:6" x14ac:dyDescent="0.3">
      <c r="A169" s="309" t="s">
        <v>342</v>
      </c>
      <c r="B169" s="310"/>
      <c r="C169" s="311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74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74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219"/>
    </row>
    <row r="175" spans="1:6" ht="18" customHeight="1" x14ac:dyDescent="0.3">
      <c r="A175" s="41" t="s">
        <v>163</v>
      </c>
      <c r="B175" s="274">
        <v>2</v>
      </c>
      <c r="C175" s="219"/>
      <c r="D175" s="220"/>
      <c r="E175" s="220"/>
      <c r="F175" s="219"/>
    </row>
    <row r="176" spans="1:6" x14ac:dyDescent="0.3">
      <c r="A176" s="309" t="s">
        <v>38</v>
      </c>
      <c r="B176" s="310"/>
      <c r="C176" s="311"/>
      <c r="D176" s="124">
        <f>SUM(B172:C175)</f>
        <v>8</v>
      </c>
    </row>
    <row r="177" spans="1:6" x14ac:dyDescent="0.3">
      <c r="A177" s="309" t="s">
        <v>342</v>
      </c>
      <c r="B177" s="310"/>
      <c r="C177" s="311"/>
      <c r="D177" s="64">
        <f>D176/(COUNT(B172:C175)*2)</f>
        <v>1</v>
      </c>
    </row>
    <row r="178" spans="1:6" s="50" customFormat="1" x14ac:dyDescent="0.3">
      <c r="A178" s="54"/>
      <c r="B178" s="27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x14ac:dyDescent="0.3">
      <c r="A180" s="86" t="s">
        <v>364</v>
      </c>
      <c r="B180" s="274">
        <v>2</v>
      </c>
      <c r="C180" s="219"/>
      <c r="D180" s="245"/>
      <c r="E180" s="245"/>
      <c r="F180" s="219"/>
    </row>
    <row r="181" spans="1:6" x14ac:dyDescent="0.3">
      <c r="A181" s="94" t="s">
        <v>247</v>
      </c>
      <c r="B181" s="274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19"/>
    </row>
    <row r="185" spans="1:6" x14ac:dyDescent="0.3">
      <c r="A185" s="309" t="s">
        <v>38</v>
      </c>
      <c r="B185" s="310"/>
      <c r="C185" s="311"/>
      <c r="D185" s="124">
        <f>SUM(B180:C184)</f>
        <v>10</v>
      </c>
    </row>
    <row r="186" spans="1:6" x14ac:dyDescent="0.3">
      <c r="A186" s="309" t="s">
        <v>342</v>
      </c>
      <c r="B186" s="310"/>
      <c r="C186" s="311"/>
      <c r="D186" s="64">
        <f>D185/(COUNT(B180:C184)*2)</f>
        <v>1</v>
      </c>
    </row>
    <row r="187" spans="1:6" s="50" customFormat="1" x14ac:dyDescent="0.3">
      <c r="A187" s="54"/>
      <c r="B187" s="27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19"/>
    </row>
    <row r="190" spans="1:6" ht="18" x14ac:dyDescent="0.35">
      <c r="A190" s="177" t="s">
        <v>365</v>
      </c>
      <c r="B190" s="274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74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74">
        <v>2</v>
      </c>
      <c r="C192" s="219"/>
      <c r="D192" s="219"/>
      <c r="E192" s="219"/>
      <c r="F192" s="219"/>
    </row>
    <row r="193" spans="1:4" x14ac:dyDescent="0.3">
      <c r="A193" s="309" t="s">
        <v>38</v>
      </c>
      <c r="B193" s="310"/>
      <c r="C193" s="311"/>
      <c r="D193" s="96">
        <f>SUM(B189:C192)</f>
        <v>6</v>
      </c>
    </row>
    <row r="194" spans="1:4" x14ac:dyDescent="0.3">
      <c r="A194" s="309" t="s">
        <v>342</v>
      </c>
      <c r="B194" s="310"/>
      <c r="C194" s="311"/>
      <c r="D194" s="64">
        <f>D193/(COUNT(B189:C192)*2)</f>
        <v>1</v>
      </c>
    </row>
    <row r="196" spans="1:4" ht="18" x14ac:dyDescent="0.35">
      <c r="A196" s="120" t="s">
        <v>284</v>
      </c>
      <c r="B196" s="280"/>
      <c r="C196" s="119"/>
      <c r="D196" s="218" t="s">
        <v>34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205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0.89130434782608692</v>
      </c>
    </row>
  </sheetData>
  <sheetProtection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106:B116 B121:B131 B60:B61 B136:B147 B164:B167 B172:B175 B180:B184 B72:B82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1"/>
      <c r="H7" s="211"/>
      <c r="I7" s="211"/>
    </row>
    <row r="8" spans="1:9" ht="29.25" x14ac:dyDescent="0.5">
      <c r="A8" s="299" t="str">
        <f>'Page de garde'!D18</f>
        <v>Hammam Sousse</v>
      </c>
      <c r="B8" s="299"/>
      <c r="C8" s="299"/>
      <c r="D8" s="299"/>
      <c r="E8" s="299"/>
      <c r="F8" s="299"/>
      <c r="G8" s="214"/>
      <c r="H8" s="214"/>
      <c r="I8" s="211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4"/>
      <c r="H9" s="214"/>
      <c r="I9" s="211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4"/>
      <c r="H10" s="214"/>
      <c r="I10" s="211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4"/>
      <c r="H11" s="214"/>
      <c r="I11" s="211"/>
    </row>
    <row r="12" spans="1:9" ht="24.75" x14ac:dyDescent="0.5">
      <c r="A12" s="38" t="s">
        <v>276</v>
      </c>
      <c r="B12" s="302">
        <f>D505</f>
        <v>0</v>
      </c>
      <c r="C12" s="302"/>
      <c r="D12" s="302"/>
      <c r="E12" s="302"/>
      <c r="F12" s="302"/>
      <c r="G12" s="214"/>
      <c r="H12" s="214"/>
      <c r="I12" s="211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6" t="s">
        <v>36</v>
      </c>
      <c r="C15" s="76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84" zoomScale="80" zoomScaleNormal="80" workbookViewId="0">
      <selection activeCell="D87" sqref="D87:F10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4"/>
      <c r="H6" s="214"/>
      <c r="I6" s="214"/>
    </row>
    <row r="7" spans="1:9" s="36" customFormat="1" ht="21.75" customHeight="1" x14ac:dyDescent="0.5">
      <c r="A7" s="299" t="str">
        <f>'A1 Exploitation'!A8:F8</f>
        <v>CM Hammam Sousse</v>
      </c>
      <c r="B7" s="299"/>
      <c r="C7" s="299"/>
      <c r="D7" s="299"/>
      <c r="E7" s="299"/>
      <c r="F7" s="299"/>
      <c r="G7" s="214"/>
      <c r="H7" s="214"/>
      <c r="I7" s="214"/>
    </row>
    <row r="8" spans="1:9" s="36" customFormat="1" ht="24.75" x14ac:dyDescent="0.5">
      <c r="A8" s="38" t="s">
        <v>44</v>
      </c>
      <c r="B8" s="322">
        <f>'A2 Exploitation'!B9:F9</f>
        <v>0</v>
      </c>
      <c r="C8" s="322"/>
      <c r="D8" s="322"/>
      <c r="E8" s="322"/>
      <c r="F8" s="322"/>
      <c r="G8" s="214"/>
      <c r="H8" s="214"/>
      <c r="I8" s="214"/>
    </row>
    <row r="9" spans="1:9" s="36" customFormat="1" ht="24.75" x14ac:dyDescent="0.5">
      <c r="A9" s="39" t="s">
        <v>46</v>
      </c>
      <c r="B9" s="323">
        <f>'A2 Exploitation'!B10:F10</f>
        <v>0</v>
      </c>
      <c r="C9" s="323"/>
      <c r="D9" s="323"/>
      <c r="E9" s="323"/>
      <c r="F9" s="323"/>
      <c r="G9" s="214"/>
      <c r="H9" s="214"/>
      <c r="I9" s="214"/>
    </row>
    <row r="10" spans="1:9" s="36" customFormat="1" ht="24.75" x14ac:dyDescent="0.5">
      <c r="A10" s="38" t="s">
        <v>45</v>
      </c>
      <c r="B10" s="320">
        <f>'A2 Exploitation'!B11:F11</f>
        <v>0</v>
      </c>
      <c r="C10" s="320"/>
      <c r="D10" s="320"/>
      <c r="E10" s="320"/>
      <c r="F10" s="320"/>
      <c r="G10" s="214"/>
      <c r="H10" s="214"/>
      <c r="I10" s="214"/>
    </row>
    <row r="11" spans="1:9" s="36" customFormat="1" ht="24.75" x14ac:dyDescent="0.5">
      <c r="A11" s="38" t="s">
        <v>341</v>
      </c>
      <c r="B11" s="312">
        <f>D198</f>
        <v>0</v>
      </c>
      <c r="C11" s="312"/>
      <c r="D11" s="312"/>
      <c r="E11" s="312"/>
      <c r="F11" s="312"/>
      <c r="G11" s="214"/>
      <c r="H11" s="214"/>
      <c r="I11" s="214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69" t="s">
        <v>36</v>
      </c>
      <c r="C14" s="69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5" t="s">
        <v>38</v>
      </c>
      <c r="B22" s="316"/>
      <c r="C22" s="317"/>
      <c r="D22" s="213">
        <f>SUM(B17:C21)</f>
        <v>0</v>
      </c>
    </row>
    <row r="23" spans="1:6" x14ac:dyDescent="0.3">
      <c r="A23" s="309" t="s">
        <v>342</v>
      </c>
      <c r="B23" s="310"/>
      <c r="C23" s="311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09" t="s">
        <v>38</v>
      </c>
      <c r="B32" s="310"/>
      <c r="C32" s="311"/>
      <c r="D32" s="212">
        <f>SUM(B26:C31)</f>
        <v>0</v>
      </c>
    </row>
    <row r="33" spans="1:6" x14ac:dyDescent="0.3">
      <c r="A33" s="309" t="s">
        <v>342</v>
      </c>
      <c r="B33" s="310"/>
      <c r="C33" s="311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09" t="s">
        <v>38</v>
      </c>
      <c r="B41" s="310"/>
      <c r="C41" s="311"/>
      <c r="D41" s="212">
        <f>SUM(B36:C40)</f>
        <v>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09" t="s">
        <v>38</v>
      </c>
      <c r="B51" s="310"/>
      <c r="C51" s="311"/>
      <c r="D51" s="212">
        <f>SUM(B45:C50)</f>
        <v>0</v>
      </c>
    </row>
    <row r="52" spans="1:6" x14ac:dyDescent="0.3">
      <c r="A52" s="309" t="s">
        <v>342</v>
      </c>
      <c r="B52" s="310"/>
      <c r="C52" s="311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09" t="s">
        <v>38</v>
      </c>
      <c r="B62" s="310"/>
      <c r="C62" s="311"/>
      <c r="D62" s="212">
        <f>SUM(B55:C61)</f>
        <v>0</v>
      </c>
    </row>
    <row r="63" spans="1:6" x14ac:dyDescent="0.3">
      <c r="A63" s="309" t="s">
        <v>342</v>
      </c>
      <c r="B63" s="310"/>
      <c r="C63" s="311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09" t="s">
        <v>38</v>
      </c>
      <c r="B83" s="310"/>
      <c r="C83" s="311"/>
      <c r="D83" s="212">
        <f>SUM(B66:C82)</f>
        <v>0</v>
      </c>
    </row>
    <row r="84" spans="1:6" x14ac:dyDescent="0.3">
      <c r="A84" s="309" t="s">
        <v>342</v>
      </c>
      <c r="B84" s="310"/>
      <c r="C84" s="311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09" t="s">
        <v>38</v>
      </c>
      <c r="B101" s="310"/>
      <c r="C101" s="311"/>
      <c r="D101" s="212">
        <f>SUM(B87:C100)</f>
        <v>0</v>
      </c>
    </row>
    <row r="102" spans="1:6" x14ac:dyDescent="0.3">
      <c r="A102" s="309" t="s">
        <v>342</v>
      </c>
      <c r="B102" s="310"/>
      <c r="C102" s="311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09" t="s">
        <v>38</v>
      </c>
      <c r="B117" s="310"/>
      <c r="C117" s="311"/>
      <c r="D117" s="212">
        <f>SUM(B106:C116)</f>
        <v>0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09" t="s">
        <v>38</v>
      </c>
      <c r="B132" s="310"/>
      <c r="C132" s="311"/>
      <c r="D132" s="212">
        <f>SUM(B121:C131)</f>
        <v>0</v>
      </c>
    </row>
    <row r="133" spans="1:6" x14ac:dyDescent="0.3">
      <c r="A133" s="309" t="s">
        <v>342</v>
      </c>
      <c r="B133" s="310"/>
      <c r="C133" s="311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09" t="s">
        <v>38</v>
      </c>
      <c r="B148" s="310"/>
      <c r="C148" s="311"/>
      <c r="D148" s="212">
        <f>SUM(B136:C147)</f>
        <v>0</v>
      </c>
    </row>
    <row r="149" spans="1:6" x14ac:dyDescent="0.3">
      <c r="A149" s="309" t="s">
        <v>342</v>
      </c>
      <c r="B149" s="310"/>
      <c r="C149" s="311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09" t="s">
        <v>38</v>
      </c>
      <c r="B160" s="316"/>
      <c r="C160" s="317"/>
      <c r="D160" s="213">
        <f>SUM(B152:C159)</f>
        <v>0</v>
      </c>
    </row>
    <row r="161" spans="1:6" x14ac:dyDescent="0.3">
      <c r="A161" s="309" t="s">
        <v>342</v>
      </c>
      <c r="B161" s="310"/>
      <c r="C161" s="311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09" t="s">
        <v>38</v>
      </c>
      <c r="B168" s="310"/>
      <c r="C168" s="311"/>
      <c r="D168" s="212">
        <f>SUM(B164:C167)</f>
        <v>0</v>
      </c>
    </row>
    <row r="169" spans="1:6" x14ac:dyDescent="0.3">
      <c r="A169" s="309" t="s">
        <v>342</v>
      </c>
      <c r="B169" s="310"/>
      <c r="C169" s="311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09" t="s">
        <v>38</v>
      </c>
      <c r="B176" s="310"/>
      <c r="C176" s="311"/>
      <c r="D176" s="212">
        <f>SUM(B172:C175)</f>
        <v>0</v>
      </c>
    </row>
    <row r="177" spans="1:6" x14ac:dyDescent="0.3">
      <c r="A177" s="309" t="s">
        <v>342</v>
      </c>
      <c r="B177" s="310"/>
      <c r="C177" s="311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09" t="s">
        <v>38</v>
      </c>
      <c r="B185" s="310"/>
      <c r="C185" s="311"/>
      <c r="D185" s="212">
        <f>SUM(B180:C184)</f>
        <v>0</v>
      </c>
    </row>
    <row r="186" spans="1:6" x14ac:dyDescent="0.3">
      <c r="A186" s="309" t="s">
        <v>342</v>
      </c>
      <c r="B186" s="310"/>
      <c r="C186" s="311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09" t="s">
        <v>38</v>
      </c>
      <c r="B193" s="310"/>
      <c r="C193" s="311"/>
      <c r="D193" s="96">
        <f>SUM(B189:C192)</f>
        <v>0</v>
      </c>
    </row>
    <row r="194" spans="1:4" x14ac:dyDescent="0.3">
      <c r="A194" s="309" t="s">
        <v>342</v>
      </c>
      <c r="B194" s="310"/>
      <c r="C194" s="311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1"/>
      <c r="H7" s="211"/>
      <c r="I7" s="211"/>
    </row>
    <row r="8" spans="1:9" ht="29.25" x14ac:dyDescent="0.5">
      <c r="A8" s="299" t="str">
        <f>'Page de garde'!D18</f>
        <v>Hammam Sousse</v>
      </c>
      <c r="B8" s="299"/>
      <c r="C8" s="299"/>
      <c r="D8" s="299"/>
      <c r="E8" s="299"/>
      <c r="F8" s="299"/>
      <c r="G8" s="214"/>
      <c r="H8" s="214"/>
      <c r="I8" s="211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4"/>
      <c r="H9" s="214"/>
      <c r="I9" s="211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4"/>
      <c r="H10" s="214"/>
      <c r="I10" s="211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4"/>
      <c r="H11" s="214"/>
      <c r="I11" s="211"/>
    </row>
    <row r="12" spans="1:9" ht="24.75" x14ac:dyDescent="0.5">
      <c r="A12" s="38" t="s">
        <v>276</v>
      </c>
      <c r="B12" s="302">
        <f>D505</f>
        <v>0</v>
      </c>
      <c r="C12" s="302"/>
      <c r="D12" s="302"/>
      <c r="E12" s="302"/>
      <c r="F12" s="302"/>
      <c r="G12" s="214"/>
      <c r="H12" s="214"/>
      <c r="I12" s="211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6" t="s">
        <v>36</v>
      </c>
      <c r="C15" s="76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8" t="s">
        <v>191</v>
      </c>
      <c r="B232" s="329"/>
      <c r="C232" s="329"/>
      <c r="D232" s="329"/>
      <c r="E232" s="329"/>
      <c r="F232" s="329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4"/>
      <c r="H6" s="214"/>
      <c r="I6" s="214"/>
    </row>
    <row r="7" spans="1:9" s="36" customFormat="1" ht="21.75" customHeight="1" x14ac:dyDescent="0.5">
      <c r="A7" s="299" t="str">
        <f>'A1 Exploitation'!A8:F8</f>
        <v>CM Hammam Sousse</v>
      </c>
      <c r="B7" s="299"/>
      <c r="C7" s="299"/>
      <c r="D7" s="299"/>
      <c r="E7" s="299"/>
      <c r="F7" s="299"/>
      <c r="G7" s="214"/>
      <c r="H7" s="214"/>
      <c r="I7" s="214"/>
    </row>
    <row r="8" spans="1:9" s="36" customFormat="1" ht="24.75" x14ac:dyDescent="0.5">
      <c r="A8" s="38" t="s">
        <v>44</v>
      </c>
      <c r="B8" s="322">
        <f>'A3 Exploitation'!B9:F9</f>
        <v>0</v>
      </c>
      <c r="C8" s="322"/>
      <c r="D8" s="322"/>
      <c r="E8" s="322"/>
      <c r="F8" s="322"/>
      <c r="G8" s="214"/>
      <c r="H8" s="214"/>
      <c r="I8" s="214"/>
    </row>
    <row r="9" spans="1:9" s="36" customFormat="1" ht="24.75" x14ac:dyDescent="0.5">
      <c r="A9" s="39" t="s">
        <v>46</v>
      </c>
      <c r="B9" s="323">
        <f>'A3 Exploitation'!B10:F10</f>
        <v>0</v>
      </c>
      <c r="C9" s="323"/>
      <c r="D9" s="323"/>
      <c r="E9" s="323"/>
      <c r="F9" s="323"/>
      <c r="G9" s="214"/>
      <c r="H9" s="214"/>
      <c r="I9" s="214"/>
    </row>
    <row r="10" spans="1:9" s="36" customFormat="1" ht="24.75" x14ac:dyDescent="0.5">
      <c r="A10" s="38" t="s">
        <v>45</v>
      </c>
      <c r="B10" s="320">
        <f>'A3 Exploitation'!B11:F11</f>
        <v>0</v>
      </c>
      <c r="C10" s="320"/>
      <c r="D10" s="320"/>
      <c r="E10" s="320"/>
      <c r="F10" s="320"/>
      <c r="G10" s="214"/>
      <c r="H10" s="214"/>
      <c r="I10" s="214"/>
    </row>
    <row r="11" spans="1:9" s="36" customFormat="1" ht="24.75" x14ac:dyDescent="0.5">
      <c r="A11" s="38" t="s">
        <v>341</v>
      </c>
      <c r="B11" s="312">
        <f>D198</f>
        <v>0</v>
      </c>
      <c r="C11" s="312"/>
      <c r="D11" s="312"/>
      <c r="E11" s="312"/>
      <c r="F11" s="312"/>
      <c r="G11" s="214"/>
      <c r="H11" s="214"/>
      <c r="I11" s="214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69" t="s">
        <v>36</v>
      </c>
      <c r="C14" s="69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5" t="s">
        <v>38</v>
      </c>
      <c r="B22" s="316"/>
      <c r="C22" s="317"/>
      <c r="D22" s="213">
        <f>SUM(B17:C21)</f>
        <v>0</v>
      </c>
    </row>
    <row r="23" spans="1:6" x14ac:dyDescent="0.3">
      <c r="A23" s="309" t="s">
        <v>342</v>
      </c>
      <c r="B23" s="310"/>
      <c r="C23" s="311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09" t="s">
        <v>38</v>
      </c>
      <c r="B32" s="310"/>
      <c r="C32" s="311"/>
      <c r="D32" s="212">
        <f>SUM(B26:C31)</f>
        <v>0</v>
      </c>
    </row>
    <row r="33" spans="1:7" x14ac:dyDescent="0.3">
      <c r="A33" s="309" t="s">
        <v>342</v>
      </c>
      <c r="B33" s="310"/>
      <c r="C33" s="311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09" t="s">
        <v>38</v>
      </c>
      <c r="B41" s="310"/>
      <c r="C41" s="311"/>
      <c r="D41" s="212">
        <f>SUM(B36:C40)</f>
        <v>0</v>
      </c>
      <c r="E41" s="37"/>
      <c r="F41" s="37"/>
    </row>
    <row r="42" spans="1:7" s="50" customFormat="1" x14ac:dyDescent="0.3">
      <c r="A42" s="309" t="s">
        <v>342</v>
      </c>
      <c r="B42" s="310"/>
      <c r="C42" s="311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4" t="s">
        <v>21</v>
      </c>
      <c r="B44" s="325"/>
      <c r="C44" s="325"/>
      <c r="D44" s="325"/>
      <c r="E44" s="325"/>
      <c r="F44" s="325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09" t="s">
        <v>38</v>
      </c>
      <c r="B51" s="310"/>
      <c r="C51" s="311"/>
      <c r="D51" s="212">
        <f>SUM(B45:C50)</f>
        <v>0</v>
      </c>
    </row>
    <row r="52" spans="1:6" x14ac:dyDescent="0.3">
      <c r="A52" s="309" t="s">
        <v>342</v>
      </c>
      <c r="B52" s="310"/>
      <c r="C52" s="311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09" t="s">
        <v>38</v>
      </c>
      <c r="B62" s="310"/>
      <c r="C62" s="311"/>
      <c r="D62" s="212">
        <f>SUM(B55:C61)</f>
        <v>0</v>
      </c>
    </row>
    <row r="63" spans="1:6" x14ac:dyDescent="0.3">
      <c r="A63" s="309" t="s">
        <v>342</v>
      </c>
      <c r="B63" s="310"/>
      <c r="C63" s="311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09" t="s">
        <v>38</v>
      </c>
      <c r="B83" s="310"/>
      <c r="C83" s="311"/>
      <c r="D83" s="212">
        <f>SUM(B66:C82)</f>
        <v>0</v>
      </c>
    </row>
    <row r="84" spans="1:6" x14ac:dyDescent="0.3">
      <c r="A84" s="309" t="s">
        <v>342</v>
      </c>
      <c r="B84" s="310"/>
      <c r="C84" s="311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09" t="s">
        <v>38</v>
      </c>
      <c r="B101" s="310"/>
      <c r="C101" s="311"/>
      <c r="D101" s="212">
        <f>SUM(B87:C100)</f>
        <v>0</v>
      </c>
    </row>
    <row r="102" spans="1:6" x14ac:dyDescent="0.3">
      <c r="A102" s="309" t="s">
        <v>342</v>
      </c>
      <c r="B102" s="310"/>
      <c r="C102" s="311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09" t="s">
        <v>38</v>
      </c>
      <c r="B117" s="310"/>
      <c r="C117" s="311"/>
      <c r="D117" s="212">
        <f>SUM(B106:C116)</f>
        <v>0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09" t="s">
        <v>38</v>
      </c>
      <c r="B132" s="310"/>
      <c r="C132" s="311"/>
      <c r="D132" s="212">
        <f>SUM(B121:C131)</f>
        <v>0</v>
      </c>
    </row>
    <row r="133" spans="1:6" x14ac:dyDescent="0.3">
      <c r="A133" s="309" t="s">
        <v>342</v>
      </c>
      <c r="B133" s="310"/>
      <c r="C133" s="311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09" t="s">
        <v>38</v>
      </c>
      <c r="B148" s="310"/>
      <c r="C148" s="311"/>
      <c r="D148" s="212">
        <f>SUM(B136:C147)</f>
        <v>0</v>
      </c>
    </row>
    <row r="149" spans="1:6" x14ac:dyDescent="0.3">
      <c r="A149" s="309" t="s">
        <v>342</v>
      </c>
      <c r="B149" s="310"/>
      <c r="C149" s="311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09" t="s">
        <v>38</v>
      </c>
      <c r="B160" s="316"/>
      <c r="C160" s="317"/>
      <c r="D160" s="213">
        <f>SUM(B152:C159)</f>
        <v>0</v>
      </c>
    </row>
    <row r="161" spans="1:6" x14ac:dyDescent="0.3">
      <c r="A161" s="309" t="s">
        <v>342</v>
      </c>
      <c r="B161" s="310"/>
      <c r="C161" s="311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09" t="s">
        <v>38</v>
      </c>
      <c r="B168" s="310"/>
      <c r="C168" s="311"/>
      <c r="D168" s="212">
        <f>SUM(B164:C167)</f>
        <v>0</v>
      </c>
    </row>
    <row r="169" spans="1:6" x14ac:dyDescent="0.3">
      <c r="A169" s="309" t="s">
        <v>342</v>
      </c>
      <c r="B169" s="310"/>
      <c r="C169" s="311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09" t="s">
        <v>38</v>
      </c>
      <c r="B176" s="310"/>
      <c r="C176" s="311"/>
      <c r="D176" s="212">
        <f>SUM(B172:C175)</f>
        <v>0</v>
      </c>
    </row>
    <row r="177" spans="1:6" x14ac:dyDescent="0.3">
      <c r="A177" s="309" t="s">
        <v>342</v>
      </c>
      <c r="B177" s="310"/>
      <c r="C177" s="311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09" t="s">
        <v>38</v>
      </c>
      <c r="B185" s="310"/>
      <c r="C185" s="311"/>
      <c r="D185" s="212">
        <f>SUM(B180:C184)</f>
        <v>0</v>
      </c>
    </row>
    <row r="186" spans="1:6" x14ac:dyDescent="0.3">
      <c r="A186" s="309" t="s">
        <v>342</v>
      </c>
      <c r="B186" s="310"/>
      <c r="C186" s="311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09" t="s">
        <v>38</v>
      </c>
      <c r="B193" s="310"/>
      <c r="C193" s="311"/>
      <c r="D193" s="96">
        <f>SUM(B189:C192)</f>
        <v>0</v>
      </c>
    </row>
    <row r="194" spans="1:4" x14ac:dyDescent="0.3">
      <c r="A194" s="309" t="s">
        <v>342</v>
      </c>
      <c r="B194" s="310"/>
      <c r="C194" s="311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1"/>
      <c r="H7" s="211"/>
      <c r="I7" s="211"/>
    </row>
    <row r="8" spans="1:9" ht="29.25" x14ac:dyDescent="0.5">
      <c r="A8" s="299" t="str">
        <f>'Page de garde'!D18</f>
        <v>Hammam Sousse</v>
      </c>
      <c r="B8" s="299"/>
      <c r="C8" s="299"/>
      <c r="D8" s="299"/>
      <c r="E8" s="299"/>
      <c r="F8" s="299"/>
      <c r="G8" s="214"/>
      <c r="H8" s="214"/>
      <c r="I8" s="211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4"/>
      <c r="H9" s="214"/>
      <c r="I9" s="211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4"/>
      <c r="H10" s="214"/>
      <c r="I10" s="211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4"/>
      <c r="H11" s="214"/>
      <c r="I11" s="211"/>
    </row>
    <row r="12" spans="1:9" ht="24.75" x14ac:dyDescent="0.5">
      <c r="A12" s="38" t="s">
        <v>276</v>
      </c>
      <c r="B12" s="302">
        <f>D505</f>
        <v>0</v>
      </c>
      <c r="C12" s="302"/>
      <c r="D12" s="302"/>
      <c r="E12" s="302"/>
      <c r="F12" s="302"/>
      <c r="G12" s="214"/>
      <c r="H12" s="214"/>
      <c r="I12" s="211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6" t="s">
        <v>36</v>
      </c>
      <c r="C15" s="76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4"/>
      <c r="H6" s="214"/>
      <c r="I6" s="214"/>
    </row>
    <row r="7" spans="1:9" s="36" customFormat="1" ht="21.75" customHeight="1" x14ac:dyDescent="0.5">
      <c r="A7" s="299" t="str">
        <f>'A1 Exploitation'!A8:F8</f>
        <v>CM Hammam Sousse</v>
      </c>
      <c r="B7" s="299"/>
      <c r="C7" s="299"/>
      <c r="D7" s="299"/>
      <c r="E7" s="299"/>
      <c r="F7" s="299"/>
      <c r="G7" s="214"/>
      <c r="H7" s="214"/>
      <c r="I7" s="214"/>
    </row>
    <row r="8" spans="1:9" s="36" customFormat="1" ht="24.75" x14ac:dyDescent="0.5">
      <c r="A8" s="38" t="s">
        <v>44</v>
      </c>
      <c r="B8" s="322">
        <f>'A4 Exploitation'!B9:F9</f>
        <v>0</v>
      </c>
      <c r="C8" s="322"/>
      <c r="D8" s="322"/>
      <c r="E8" s="322"/>
      <c r="F8" s="322"/>
      <c r="G8" s="214"/>
      <c r="H8" s="214"/>
      <c r="I8" s="214"/>
    </row>
    <row r="9" spans="1:9" s="36" customFormat="1" ht="24.75" x14ac:dyDescent="0.5">
      <c r="A9" s="39" t="s">
        <v>46</v>
      </c>
      <c r="B9" s="323">
        <f>'A4 Exploitation'!B10:F10</f>
        <v>0</v>
      </c>
      <c r="C9" s="323"/>
      <c r="D9" s="323"/>
      <c r="E9" s="323"/>
      <c r="F9" s="323"/>
      <c r="G9" s="214"/>
      <c r="H9" s="214"/>
      <c r="I9" s="214"/>
    </row>
    <row r="10" spans="1:9" s="36" customFormat="1" ht="24.75" x14ac:dyDescent="0.5">
      <c r="A10" s="38" t="s">
        <v>45</v>
      </c>
      <c r="B10" s="320">
        <f>'A4 Exploitation'!B11:F11</f>
        <v>0</v>
      </c>
      <c r="C10" s="320"/>
      <c r="D10" s="320"/>
      <c r="E10" s="320"/>
      <c r="F10" s="320"/>
      <c r="G10" s="214"/>
      <c r="H10" s="214"/>
      <c r="I10" s="214"/>
    </row>
    <row r="11" spans="1:9" s="36" customFormat="1" ht="24.75" x14ac:dyDescent="0.5">
      <c r="A11" s="38" t="s">
        <v>341</v>
      </c>
      <c r="B11" s="330">
        <f>D198</f>
        <v>0</v>
      </c>
      <c r="C11" s="330"/>
      <c r="D11" s="330"/>
      <c r="E11" s="330"/>
      <c r="F11" s="330"/>
      <c r="G11" s="214"/>
      <c r="H11" s="214"/>
      <c r="I11" s="214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69" t="s">
        <v>36</v>
      </c>
      <c r="C14" s="69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5" t="s">
        <v>38</v>
      </c>
      <c r="B22" s="316"/>
      <c r="C22" s="317"/>
      <c r="D22" s="213">
        <f>SUM(B17:C21)</f>
        <v>0</v>
      </c>
    </row>
    <row r="23" spans="1:6" x14ac:dyDescent="0.3">
      <c r="A23" s="309" t="s">
        <v>342</v>
      </c>
      <c r="B23" s="310"/>
      <c r="C23" s="311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09" t="s">
        <v>38</v>
      </c>
      <c r="B32" s="310"/>
      <c r="C32" s="311"/>
      <c r="D32" s="212">
        <f>SUM(B26:C31)</f>
        <v>0</v>
      </c>
    </row>
    <row r="33" spans="1:6" x14ac:dyDescent="0.3">
      <c r="A33" s="309" t="s">
        <v>342</v>
      </c>
      <c r="B33" s="310"/>
      <c r="C33" s="311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09" t="s">
        <v>38</v>
      </c>
      <c r="B41" s="310"/>
      <c r="C41" s="311"/>
      <c r="D41" s="212">
        <f>SUM(B36:C40)</f>
        <v>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09" t="s">
        <v>38</v>
      </c>
      <c r="B51" s="310"/>
      <c r="C51" s="311"/>
      <c r="D51" s="212">
        <f>SUM(B45:C50)</f>
        <v>0</v>
      </c>
    </row>
    <row r="52" spans="1:6" x14ac:dyDescent="0.3">
      <c r="A52" s="309" t="s">
        <v>342</v>
      </c>
      <c r="B52" s="310"/>
      <c r="C52" s="311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09" t="s">
        <v>38</v>
      </c>
      <c r="B62" s="310"/>
      <c r="C62" s="311"/>
      <c r="D62" s="212">
        <f>SUM(B55:C61)</f>
        <v>0</v>
      </c>
    </row>
    <row r="63" spans="1:6" x14ac:dyDescent="0.3">
      <c r="A63" s="309" t="s">
        <v>342</v>
      </c>
      <c r="B63" s="310"/>
      <c r="C63" s="311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09" t="s">
        <v>38</v>
      </c>
      <c r="B83" s="310"/>
      <c r="C83" s="311"/>
      <c r="D83" s="212">
        <f>SUM(B66:C82)</f>
        <v>0</v>
      </c>
    </row>
    <row r="84" spans="1:6" x14ac:dyDescent="0.3">
      <c r="A84" s="309" t="s">
        <v>342</v>
      </c>
      <c r="B84" s="310"/>
      <c r="C84" s="311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09" t="s">
        <v>38</v>
      </c>
      <c r="B101" s="310"/>
      <c r="C101" s="311"/>
      <c r="D101" s="212">
        <f>SUM(B87:C100)</f>
        <v>0</v>
      </c>
    </row>
    <row r="102" spans="1:6" x14ac:dyDescent="0.3">
      <c r="A102" s="309" t="s">
        <v>342</v>
      </c>
      <c r="B102" s="310"/>
      <c r="C102" s="311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09" t="s">
        <v>38</v>
      </c>
      <c r="B117" s="310"/>
      <c r="C117" s="311"/>
      <c r="D117" s="212">
        <f>SUM(B106:C116)</f>
        <v>0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09" t="s">
        <v>38</v>
      </c>
      <c r="B132" s="310"/>
      <c r="C132" s="311"/>
      <c r="D132" s="212">
        <f>SUM(B121:C131)</f>
        <v>0</v>
      </c>
    </row>
    <row r="133" spans="1:6" x14ac:dyDescent="0.3">
      <c r="A133" s="309" t="s">
        <v>342</v>
      </c>
      <c r="B133" s="310"/>
      <c r="C133" s="311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09" t="s">
        <v>38</v>
      </c>
      <c r="B148" s="310"/>
      <c r="C148" s="311"/>
      <c r="D148" s="212">
        <f>SUM(B136:C147)</f>
        <v>0</v>
      </c>
    </row>
    <row r="149" spans="1:6" x14ac:dyDescent="0.3">
      <c r="A149" s="309" t="s">
        <v>342</v>
      </c>
      <c r="B149" s="310"/>
      <c r="C149" s="311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09" t="s">
        <v>38</v>
      </c>
      <c r="B160" s="316"/>
      <c r="C160" s="317"/>
      <c r="D160" s="213">
        <f>SUM(B152:C159)</f>
        <v>0</v>
      </c>
    </row>
    <row r="161" spans="1:6" x14ac:dyDescent="0.3">
      <c r="A161" s="309" t="s">
        <v>342</v>
      </c>
      <c r="B161" s="310"/>
      <c r="C161" s="311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09" t="s">
        <v>38</v>
      </c>
      <c r="B168" s="310"/>
      <c r="C168" s="311"/>
      <c r="D168" s="259">
        <f>SUM(B164:C167)</f>
        <v>0</v>
      </c>
      <c r="E168" s="36"/>
      <c r="F168" s="36"/>
    </row>
    <row r="169" spans="1:6" x14ac:dyDescent="0.3">
      <c r="A169" s="309" t="s">
        <v>342</v>
      </c>
      <c r="B169" s="310"/>
      <c r="C169" s="311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09" t="s">
        <v>38</v>
      </c>
      <c r="B176" s="310"/>
      <c r="C176" s="311"/>
      <c r="D176" s="212">
        <f>SUM(B172:C175)</f>
        <v>0</v>
      </c>
    </row>
    <row r="177" spans="1:6" x14ac:dyDescent="0.3">
      <c r="A177" s="309" t="s">
        <v>342</v>
      </c>
      <c r="B177" s="310"/>
      <c r="C177" s="311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09" t="s">
        <v>38</v>
      </c>
      <c r="B185" s="310"/>
      <c r="C185" s="311"/>
      <c r="D185" s="212">
        <f>SUM(B180:C184)</f>
        <v>0</v>
      </c>
    </row>
    <row r="186" spans="1:6" x14ac:dyDescent="0.3">
      <c r="A186" s="309" t="s">
        <v>342</v>
      </c>
      <c r="B186" s="310"/>
      <c r="C186" s="311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09" t="s">
        <v>38</v>
      </c>
      <c r="B193" s="310"/>
      <c r="C193" s="311"/>
      <c r="D193" s="96">
        <f>SUM(B189:C192)</f>
        <v>0</v>
      </c>
    </row>
    <row r="194" spans="1:4" x14ac:dyDescent="0.3">
      <c r="A194" s="309" t="s">
        <v>342</v>
      </c>
      <c r="B194" s="310"/>
      <c r="C194" s="311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2017-10-05T15:42:26Z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