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M Zarzis sep 2019\"/>
    </mc:Choice>
  </mc:AlternateContent>
  <bookViews>
    <workbookView xWindow="0" yWindow="0" windowWidth="20490" windowHeight="706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89" i="44"/>
  <c r="B689" i="44" s="1"/>
  <c r="D690" i="44" s="1"/>
  <c r="D710" i="44"/>
  <c r="B710" i="44" s="1"/>
  <c r="D711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<sst xmlns="http://schemas.openxmlformats.org/spreadsheetml/2006/main" count="2646" uniqueCount="537">
  <si>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</si>
  <si>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</si>
  <si>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</si>
  <si>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</si>
  <si>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</si>
  <si>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</si>
  <si>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</si>
  <si>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</si>
  <si>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</si>
  <si>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</si>
  <si>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</si>
  <si>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</si>
  <si>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</si>
  <si>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</si>
  <si>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</si>
  <si>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</si>
  <si>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</si>
  <si>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</si>
  <si>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</si>
  <si>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</si>
  <si>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</si>
  <si>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</si>
  <si>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</si>
  <si>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</si>
  <si>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</si>
  <si>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</si>
  <si>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</si>
  <si>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</si>
  <si>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</si>
  <si>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</si>
  <si>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</si>
  <si>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</si>
  <si>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</si>
  <si>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</si>
  <si>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</si>
  <si>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</si>
  <si>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</si>
  <si>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</si>
  <si>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</si>
  <si>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</si>
  <si>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</si>
  <si>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</si>
  <si>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</si>
  <si>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</si>
  <si>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</si>
  <si>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</si>
  <si>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</si>
  <si>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</si>
  <si>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</si>
  <si>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</si>
  <si>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</si>
  <si>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</si>
  <si>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</si>
  <si>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</si>
  <si>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</si>
  <si>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</si>
  <si>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</si>
  <si>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</si>
  <si>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</si>
  <si>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</si>
  <si>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</si>
  <si>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</si>
  <si>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</si>
  <si>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</si>
  <si>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</si>
  <si>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</si>
  <si>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</si>
  <si>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</si>
  <si>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</si>
  <si>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</si>
  <si>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</si>
  <si>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</si>
  <si>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</si>
  <si>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</si>
  <si>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</si>
  <si>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</si>
  <si>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</si>
  <si>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</si>
  <si>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</si>
  <si>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</si>
  <si>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</si>
  <si>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</si>
  <si>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</si>
  <si>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</si>
  <si>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</si>
  <si>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</si>
  <si>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</si>
  <si>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</si>
  <si>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</si>
  <si>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</si>
  <si>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</si>
  <si>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</si>
  <si>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</si>
  <si>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</si>
  <si>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</si>
  <si>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</si>
  <si>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</si>
  <si>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</si>
  <si>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</si>
  <si>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</si>
  <si>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</si>
  <si>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</si>
  <si>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</si>
  <si>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</si>
  <si>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</si>
  <si>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</si>
  <si>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</si>
  <si>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</si>
  <si>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</si>
  <si>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</si>
  <si>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</si>
  <si>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</si>
  <si>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</si>
  <si>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</si>
  <si>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</si>
  <si>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</si>
  <si>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</si>
  <si>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</si>
  <si>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</si>
  <si>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</si>
  <si>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</si>
  <si>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</si>
  <si>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</si>
  <si>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</si>
  <si>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</si>
  <si>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</si>
  <si>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</si>
  <si>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</si>
  <si>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</si>
  <si>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</si>
  <si>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</si>
  <si>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</si>
  <si>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</si>
  <si>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</si>
  <si>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</si>
  <si>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</si>
  <si>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</si>
  <si>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</si>
  <si>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</si>
  <si>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</si>
  <si>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</si>
  <si>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</si>
  <si>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</si>
  <si>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</si>
  <si>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</si>
  <si>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</si>
  <si>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</si>
  <si>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</si>
  <si>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</si>
  <si>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</si>
  <si>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</si>
  <si>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</si>
  <si>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</si>
  <si>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</si>
  <si>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</si>
  <si>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</si>
  <si>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</si>
  <si>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</si>
  <si>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</si>
  <si>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</si>
  <si>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</si>
  <si>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</si>
  <si>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</si>
  <si>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</si>
  <si>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</si>
  <si>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</si>
  <si>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</si>
  <si>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</si>
  <si>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</si>
  <si>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</si>
  <si>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</si>
  <si>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</si>
  <si>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</si>
  <si>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</si>
  <si>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</si>
  <si>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</si>
  <si>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</si>
  <si>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</si>
  <si>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</si>
  <si>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</si>
  <si>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</si>
  <si>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</si>
  <si>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</si>
  <si>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</si>
  <si>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</si>
  <si>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</si>
  <si>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</si>
  <si>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</si>
  <si>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</si>
  <si>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</si>
  <si>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</si>
  <si>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</si>
  <si>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</si>
  <si>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</si>
  <si>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</si>
  <si>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</si>
  <si>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</si>
  <si>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</si>
  <si>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</si>
  <si>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</si>
  <si>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</si>
  <si>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</si>
  <si>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</si>
  <si>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</si>
  <si>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</si>
  <si>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</si>
  <si>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</si>
  <si>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</si>
  <si>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</si>
  <si>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</si>
  <si>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</si>
  <si>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</si>
  <si>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</si>
  <si>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</si>
  <si>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</si>
  <si>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</si>
  <si>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</si>
  <si>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</si>
  <si>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</si>
  <si>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</si>
  <si>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</si>
  <si>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</si>
  <si>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</si>
  <si>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</si>
  <si>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</si>
  <si>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</si>
  <si>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</si>
  <si>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</si>
  <si>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</si>
  <si>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</si>
  <si>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</si>
  <si>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</si>
  <si>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</si>
  <si>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</si>
  <si>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</si>
  <si>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</si>
  <si>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</si>
  <si>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</si>
  <si>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</si>
  <si>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</si>
  <si>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</si>
  <si>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</si>
  <si>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</si>
  <si>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</si>
  <si>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</si>
  <si>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</si>
  <si>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</si>
  <si>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</si>
  <si>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</si>
  <si>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</si>
  <si>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</si>
  <si>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</si>
  <si>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</si>
  <si>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</si>
  <si>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</si>
  <si>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</si>
  <si>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</si>
  <si>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</si>
  <si>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</si>
  <si>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</si>
  <si>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</si>
  <si>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</si>
  <si>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</si>
  <si>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</si>
  <si>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</si>
  <si>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</si>
  <si>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</si>
  <si>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</si>
  <si>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</si>
  <si>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</si>
  <si>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</si>
  <si>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</si>
  <si>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</si>
  <si>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</si>
  <si>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</si>
  <si>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</si>
  <si>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</si>
  <si>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</si>
  <si>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</si>
  <si>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</si>
  <si>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</si>
  <si>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</si>
  <si>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</si>
  <si>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</si>
  <si>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</si>
  <si>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</si>
  <si>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</si>
  <si>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</si>
  <si>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</si>
  <si>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</si>
  <si>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</si>
  <si>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</si>
  <si>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</si>
  <si>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</si>
  <si>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</si>
  <si>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</si>
  <si>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</si>
  <si>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</si>
  <si>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</si>
  <si>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</si>
  <si>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</si>
  <si>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</si>
  <si>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</si>
  <si>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</si>
  <si>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</si>
  <si>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</si>
  <si>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</si>
  <si>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</si>
  <si>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</si>
  <si>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</si>
  <si>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</si>
  <si>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</si>
  <si>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</si>
  <si>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</si>
  <si>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</si>
  <si>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</si>
  <si>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</si>
  <si>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</si>
  <si>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</si>
  <si>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</si>
  <si>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</si>
  <si>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</si>
  <si>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</si>
  <si>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</si>
  <si>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</si>
  <si>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</si>
  <si>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</si>
  <si>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</si>
  <si>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</si>
  <si>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</si>
  <si>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</si>
  <si>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</si>
  <si>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</si>
  <si>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</si>
  <si>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</si>
  <si>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</si>
  <si>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</si>
  <si>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</si>
  <si>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</si>
  <si>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</si>
  <si>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</si>
  <si>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</si>
  <si>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</si>
  <si>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</si>
  <si>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</si>
  <si>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</si>
  <si>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</si>
  <si>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</si>
  <si>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</si>
  <si>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</si>
  <si>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</si>
  <si>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</si>
  <si>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</si>
  <si>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</si>
  <si>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</si>
  <si>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</si>
  <si>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</si>
  <si>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</si>
  <si>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</si>
  <si>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</si>
  <si>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</si>
  <si>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</si>
  <si>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</si>
  <si>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</si>
  <si>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</si>
  <si>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</si>
  <si>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</si>
  <si>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</si>
  <si>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</si>
  <si>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</si>
  <si>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</si>
  <si>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</si>
  <si>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</si>
  <si>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</si>
  <si>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</si>
  <si>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</si>
  <si>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</si>
  <si>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</si>
  <si>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</si>
  <si>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</si>
  <si>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</si>
  <si>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</si>
  <si>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</si>
  <si>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</si>
  <si>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</si>
  <si>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</si>
  <si>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</si>
  <si>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</si>
  <si>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</si>
  <si>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</si>
  <si>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</si>
  <si>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</si>
  <si>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</si>
  <si>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</si>
  <si>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</si>
  <si>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</si>
  <si>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</si>
  <si>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</si>
  <si>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</si>
  <si>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</si>
  <si>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</si>
  <si>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</si>
  <si>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</si>
  <si>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</si>
  <si>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</si>
  <si>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</si>
  <si>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</si>
  <si>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</si>
  <si>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</si>
  <si>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</si>
  <si>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</si>
  <si>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</si>
  <si>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</si>
  <si>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</si>
  <si>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</si>
  <si>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</si>
  <si>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</si>
  <si>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</si>
  <si>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</si>
  <si>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</si>
  <si>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</si>
  <si>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</si>
  <si>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</si>
  <si>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</si>
  <si>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</si>
  <si>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</si>
  <si>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</si>
  <si>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</si>
  <si>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</si>
  <si>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</si>
  <si>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</si>
  <si>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</si>
  <si>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</si>
  <si>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</si>
  <si>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</si>
  <si>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</si>
  <si>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</si>
  <si>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</si>
  <si>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</si>
  <si>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</si>
  <si>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</si>
  <si>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</si>
  <si>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</si>
  <si>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</si>
  <si>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</si>
  <si>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</si>
  <si>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</si>
  <si>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</si>
  <si>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</si>
  <si>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</si>
  <si>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</si>
  <si>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</si>
  <si>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</si>
  <si>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</si>
  <si>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</si>
  <si>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</si>
  <si>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</si>
  <si>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</si>
  <si>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</si>
  <si>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</si>
  <si>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</si>
  <si>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</si>
  <si>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</si>
  <si>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</si>
  <si>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</si>
  <si>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 xml:space="preserve">POINT TRANSERVESE DIRECTEUR MAGASIN </t>
  </si>
  <si>
    <t>Mme Meriam CHOUCHENE</t>
  </si>
  <si>
    <t>Directeur magasin &amp; chefs rayons</t>
  </si>
  <si>
    <t>UHD CM ZARZIS</t>
  </si>
  <si>
    <t>Le dispositif de savon liquide des vestiaires femmes est abimé.</t>
  </si>
  <si>
    <t>Réparer ou remplacer le dispositif.</t>
  </si>
  <si>
    <t>Condensation excessive sur les couvercles des meubles surgelés.</t>
  </si>
  <si>
    <t>Résoudre le problème</t>
  </si>
  <si>
    <t xml:space="preserve">Utilisation d'un seau en plastique non apte au contact avec les aliments pour la manipulation de la glace.
Maintien du seau à même le sol au stand.
</t>
  </si>
  <si>
    <t>Fournir un dispositif de grade alimentaire.
Interdire cette pratique.</t>
  </si>
  <si>
    <t>Procéder au balisage en langue arabe et autre langue.</t>
  </si>
  <si>
    <t>Maintenir les emballages dans un endroit propre.</t>
  </si>
  <si>
    <t>Archiver les certificats de salubrités de tous les produits vendus pour une période de 2 ans.</t>
  </si>
  <si>
    <t>Entreposage des emballages dans une armoire souillée.</t>
  </si>
  <si>
    <t>Absence d'enregistrement de la date de fin du carton des calamars panés.</t>
  </si>
  <si>
    <t>Mentionner ce paramètre sur les fiches de traçabilité.</t>
  </si>
  <si>
    <t>Oxydation de la gaine de la fabrique de glace et de la scie de découpe manuelle.</t>
  </si>
  <si>
    <t>Manque d'étanchéité du couvercle du rayon viande de volaille.</t>
  </si>
  <si>
    <t>Améliorer l'étanchéité du système de fermeture.</t>
  </si>
  <si>
    <t>T° des abats de dinde est de l'ordre de 6,4°C &gt; 3°C; le meuble froid est de température conforme (4°C)</t>
  </si>
  <si>
    <t>Limiter la durée d'entreposage des abats à température ambiante.</t>
  </si>
  <si>
    <r>
      <rPr>
        <b/>
        <sz val="14"/>
        <color theme="1"/>
        <rFont val="Comic Sans MS"/>
        <family val="4"/>
      </rPr>
      <t>Volaille trad.:</t>
    </r>
    <r>
      <rPr>
        <sz val="14"/>
        <color theme="1"/>
        <rFont val="Comic Sans MS"/>
        <family val="4"/>
      </rPr>
      <t xml:space="preserve"> Manque de traçabilité de 2 kg d'escalope de dinde Mazraa du lot PI19256.
</t>
    </r>
    <r>
      <rPr>
        <b/>
        <sz val="14"/>
        <color theme="1"/>
        <rFont val="Comic Sans MS"/>
        <family val="4"/>
      </rPr>
      <t>Boucherie:</t>
    </r>
    <r>
      <rPr>
        <sz val="14"/>
        <color theme="1"/>
        <rFont val="Comic Sans MS"/>
        <family val="4"/>
      </rPr>
      <t xml:space="preserve"> Manque de traçabilité des parages à la fabrication des merguez et viande hachée.
</t>
    </r>
  </si>
  <si>
    <t>Présence de mouches au rayon traiteur.</t>
  </si>
  <si>
    <t>Renforcer la lutte contre les mouches.</t>
  </si>
  <si>
    <t>T° de salade méchouia est de l'ordre de 8,7°C.</t>
  </si>
  <si>
    <t>T° prélevée du meuble 9°C</t>
  </si>
  <si>
    <t>Le laboratoire traiteur ouvre sur le laboratoire pâtisserie. Le local n'est pas climatisé.</t>
  </si>
  <si>
    <t>La plonge commune de la pâtisserie et traiteur n'est pas cloisonnée.</t>
  </si>
  <si>
    <t>Cloisonner la plonge.</t>
  </si>
  <si>
    <t>Procéder au nettoyage.</t>
  </si>
  <si>
    <t>Même chambre froide pour condiments et légumes.</t>
  </si>
  <si>
    <t>Prévoir une séparation physique à ce niveau entre les produits de différentes catégories.</t>
  </si>
  <si>
    <t>Certains couvercles des bacs d'exposition des épices sont démontés.</t>
  </si>
  <si>
    <t>Protéger les bacs.</t>
  </si>
  <si>
    <t>Absence de système de climatisation au local déchet.</t>
  </si>
  <si>
    <t>Respecter les consignes du tableau des températures réglementaires.</t>
  </si>
  <si>
    <t>Absence de station de nettoyage dans la zone de réception. Utilisation de l'eau du RIA pour nettoyage.</t>
  </si>
  <si>
    <t>Prévoir une station de nettoyage à ce niveau.</t>
  </si>
  <si>
    <t>Taux d'hygrométrie 58%</t>
  </si>
  <si>
    <t>Séparer les produits par catégories.</t>
  </si>
  <si>
    <t>Etat de propreté insatisfaisant des palettes.</t>
  </si>
  <si>
    <t>Oxydation du revêtement externe de la chambre froide.</t>
  </si>
  <si>
    <t>Procéder à un traitement an ti-rouille.</t>
  </si>
  <si>
    <t>Entreposage des caisses de tubercules dans une zone près de l'accès à la boucherie.</t>
  </si>
  <si>
    <t>Mettre les tubercules dans un endroit plus adapté.</t>
  </si>
  <si>
    <t>Avertir les services concernés sur cet écart.</t>
  </si>
  <si>
    <t>Ecarter les produits dont l'aspect est modifié.</t>
  </si>
  <si>
    <t>La température de la salade méchouia est de l'ordre de 9°C &gt; 6°C.</t>
  </si>
  <si>
    <t>Surveiller la chaine froide des produits périssables.</t>
  </si>
  <si>
    <t>Voir ligne 150</t>
  </si>
  <si>
    <t>Entreposage des produits non alimentaires avec des produits alimentaires (rouleaux papiers / farine)</t>
  </si>
  <si>
    <t>Protéger la zone.</t>
  </si>
  <si>
    <t>La zone de réception n'est pas protégée contre les précipitations et l'exposition au soleil.</t>
  </si>
  <si>
    <t>Un seul poste lave mains est disponible aux rayons boucherie et charcuterie/fromage</t>
  </si>
  <si>
    <t>Prévoir des postes lave-mains séparés.</t>
  </si>
  <si>
    <t>Accumulation de poussière sur les grilles d'aspiration de la hotte.</t>
  </si>
  <si>
    <t>Certains écarts demeurent non clôturés.</t>
  </si>
  <si>
    <t>Mettre en place les actions correctives nécessaires.</t>
  </si>
  <si>
    <t>Prévoir un système de climatisation à ce niveau.</t>
  </si>
  <si>
    <t>Ajuster la température du meuble.</t>
  </si>
  <si>
    <t>T° affichée meuble volaille trad.: 2,5°C, T° prélevée 4°C</t>
  </si>
  <si>
    <t>Procéder à un traitement antirouille.</t>
  </si>
  <si>
    <t>Procéder à traitement antirouille.</t>
  </si>
  <si>
    <t xml:space="preserve">Présence de restes de pâtes sur les boites de sauce en bouteilles.
</t>
  </si>
  <si>
    <t>Ecarter les produits ayant un aspect non conforme.</t>
  </si>
  <si>
    <t>Les enregistrements de contrôle des températures des produits de la mer présentent certains écarts (ex. T° 4 à 5°C) sans preuves d'avertissement au fournisseurs concernés.
Egalement, les températures à cœur des produits ne sont pas prélevées par thermosonde; elles sont prélevées par mesure des températures des engins frigorifiques. (Même température des camions que celle des produits pour plusieurs cas)</t>
  </si>
  <si>
    <t>Balisage des poissons uniquement en langue française.</t>
  </si>
  <si>
    <t>Manque de certificat de salubrité des poissons 'aiguille' réceptionnés le 14/09/2019.</t>
  </si>
  <si>
    <t>Renforcer le nettoyage des éléments de stockage.</t>
  </si>
  <si>
    <t>utilisation du même système des trois bacs pour les rayons Boul/pat et traiteur (remarque récurrente). On note la présence de matériel souillé du rayon traiteur à ce niveau.
Attention au risque de contamination croisée.</t>
  </si>
  <si>
    <t>Plusieurs paquets de Rochet vanille sont effrités.
Certaines étiquettes de pâtisserie tunisienne sont illisibles; effacées par infiltration de matière grasse.</t>
  </si>
  <si>
    <t>Plus de rigueur à la traçabilité des quantités des produits élaborés.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</si>
</sst>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0.96875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7617904"/>
        <c:axId val="-2037617360"/>
      </c:barChart>
      <c:catAx>
        <c:axId val="-203761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7617360"/>
        <c:crosses val="autoZero"/>
        <c:auto val="1"/>
        <c:lblAlgn val="ctr"/>
        <c:lblOffset val="100"/>
        <c:noMultiLvlLbl val="0"/>
      </c:catAx>
      <c:valAx>
        <c:axId val="-2037617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761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69868400"/>
        <c:axId val="-1869866768"/>
      </c:barChart>
      <c:catAx>
        <c:axId val="-186986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69866768"/>
        <c:crosses val="autoZero"/>
        <c:auto val="1"/>
        <c:lblAlgn val="ctr"/>
        <c:lblOffset val="100"/>
        <c:noMultiLvlLbl val="0"/>
      </c:catAx>
      <c:valAx>
        <c:axId val="-186986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6986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0.92500000000000004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864656"/>
        <c:axId val="-197860848"/>
      </c:barChart>
      <c:catAx>
        <c:axId val="-19786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860848"/>
        <c:crosses val="autoZero"/>
        <c:auto val="1"/>
        <c:lblAlgn val="ctr"/>
        <c:lblOffset val="100"/>
        <c:noMultiLvlLbl val="0"/>
      </c:catAx>
      <c:valAx>
        <c:axId val="-19786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86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0.98571428571428577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864112"/>
        <c:axId val="-197863024"/>
      </c:barChart>
      <c:catAx>
        <c:axId val="-19786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863024"/>
        <c:crosses val="autoZero"/>
        <c:auto val="1"/>
        <c:lblAlgn val="ctr"/>
        <c:lblOffset val="100"/>
        <c:noMultiLvlLbl val="0"/>
      </c:catAx>
      <c:valAx>
        <c:axId val="-197863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8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861392"/>
        <c:axId val="-197865200"/>
      </c:barChart>
      <c:catAx>
        <c:axId val="-19786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865200"/>
        <c:crosses val="autoZero"/>
        <c:auto val="1"/>
        <c:lblAlgn val="ctr"/>
        <c:lblOffset val="100"/>
        <c:noMultiLvlLbl val="0"/>
      </c:catAx>
      <c:valAx>
        <c:axId val="-19786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86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7866288"/>
        <c:axId val="-197865744"/>
      </c:barChart>
      <c:catAx>
        <c:axId val="-19786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7865744"/>
        <c:crosses val="autoZero"/>
        <c:auto val="1"/>
        <c:lblAlgn val="ctr"/>
        <c:lblOffset val="100"/>
        <c:noMultiLvlLbl val="0"/>
      </c:catAx>
      <c:valAx>
        <c:axId val="-19786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786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0.82407407407407407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75470912"/>
        <c:axId val="-1875476352"/>
      </c:barChart>
      <c:catAx>
        <c:axId val="-187547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75476352"/>
        <c:crosses val="autoZero"/>
        <c:auto val="1"/>
        <c:lblAlgn val="ctr"/>
        <c:lblOffset val="100"/>
        <c:noMultiLvlLbl val="0"/>
      </c:catAx>
      <c:valAx>
        <c:axId val="-187547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7547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0.93768545994065278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75475808"/>
        <c:axId val="-1875472544"/>
      </c:barChart>
      <c:catAx>
        <c:axId val="-187547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75472544"/>
        <c:crosses val="autoZero"/>
        <c:auto val="1"/>
        <c:lblAlgn val="ctr"/>
        <c:lblOffset val="100"/>
        <c:noMultiLvlLbl val="0"/>
      </c:catAx>
      <c:valAx>
        <c:axId val="-187547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7547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0.88087976700736337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75469824"/>
        <c:axId val="-1875473632"/>
        <c:extLst xmlns:c16r2="http://schemas.microsoft.com/office/drawing/2015/06/chart"/>
      </c:barChart>
      <c:catAx>
        <c:axId val="-187546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75473632"/>
        <c:crosses val="autoZero"/>
        <c:auto val="1"/>
        <c:lblAlgn val="ctr"/>
        <c:lblOffset val="100"/>
        <c:noMultiLvlLbl val="0"/>
      </c:catAx>
      <c:valAx>
        <c:axId val="-18754736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7546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0.66300000000000003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6146352"/>
        <c:axId val="-186145808"/>
        <c:extLst xmlns:c16r2="http://schemas.microsoft.com/office/drawing/2015/06/chart"/>
      </c:barChart>
      <c:catAx>
        <c:axId val="-18614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6145808"/>
        <c:crosses val="autoZero"/>
        <c:auto val="1"/>
        <c:lblAlgn val="ctr"/>
        <c:lblOffset val="100"/>
        <c:noMultiLvlLbl val="0"/>
      </c:catAx>
      <c:valAx>
        <c:axId val="-18614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614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7615184"/>
        <c:axId val="-2037614096"/>
      </c:barChart>
      <c:catAx>
        <c:axId val="-203761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37614096"/>
        <c:crosses val="autoZero"/>
        <c:auto val="1"/>
        <c:lblAlgn val="ctr"/>
        <c:lblOffset val="100"/>
        <c:noMultiLvlLbl val="0"/>
      </c:catAx>
      <c:valAx>
        <c:axId val="-203761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761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0.85526315789473684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37620080"/>
        <c:axId val="-313826480"/>
      </c:barChart>
      <c:catAx>
        <c:axId val="-203762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826480"/>
        <c:crosses val="autoZero"/>
        <c:auto val="1"/>
        <c:lblAlgn val="ctr"/>
        <c:lblOffset val="100"/>
        <c:noMultiLvlLbl val="0"/>
      </c:catAx>
      <c:valAx>
        <c:axId val="-31382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3762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0.97435897435897434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825936"/>
        <c:axId val="-313831376"/>
      </c:barChart>
      <c:catAx>
        <c:axId val="-31382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831376"/>
        <c:crosses val="autoZero"/>
        <c:auto val="1"/>
        <c:lblAlgn val="ctr"/>
        <c:lblOffset val="100"/>
        <c:noMultiLvlLbl val="0"/>
      </c:catAx>
      <c:valAx>
        <c:axId val="-31383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82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13832464"/>
        <c:axId val="-313828112"/>
      </c:barChart>
      <c:catAx>
        <c:axId val="-31383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13828112"/>
        <c:crosses val="autoZero"/>
        <c:auto val="1"/>
        <c:lblAlgn val="ctr"/>
        <c:lblOffset val="100"/>
        <c:noMultiLvlLbl val="0"/>
      </c:catAx>
      <c:valAx>
        <c:axId val="-31382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1383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0.81818181818181823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5131088"/>
        <c:axId val="-1925128912"/>
      </c:barChart>
      <c:catAx>
        <c:axId val="-192513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5128912"/>
        <c:crosses val="autoZero"/>
        <c:auto val="1"/>
        <c:lblAlgn val="ctr"/>
        <c:lblOffset val="100"/>
        <c:noMultiLvlLbl val="0"/>
      </c:catAx>
      <c:valAx>
        <c:axId val="-192512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513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0.90789473684210531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5130544"/>
        <c:axId val="-1925130000"/>
      </c:barChart>
      <c:catAx>
        <c:axId val="-192513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5130000"/>
        <c:crosses val="autoZero"/>
        <c:auto val="1"/>
        <c:lblAlgn val="ctr"/>
        <c:lblOffset val="100"/>
        <c:noMultiLvlLbl val="0"/>
      </c:catAx>
      <c:valAx>
        <c:axId val="-1925130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513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0.98076923076923073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69867856"/>
        <c:axId val="-1869867312"/>
      </c:barChart>
      <c:catAx>
        <c:axId val="-186986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69867312"/>
        <c:crosses val="autoZero"/>
        <c:auto val="1"/>
        <c:lblAlgn val="ctr"/>
        <c:lblOffset val="100"/>
        <c:noMultiLvlLbl val="0"/>
      </c:catAx>
      <c:valAx>
        <c:axId val="-186986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6986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69864048"/>
        <c:axId val="-1869863504"/>
      </c:barChart>
      <c:catAx>
        <c:axId val="-186986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69863504"/>
        <c:crosses val="autoZero"/>
        <c:auto val="1"/>
        <c:lblAlgn val="ctr"/>
        <c:lblOffset val="100"/>
        <c:noMultiLvlLbl val="0"/>
      </c:catAx>
      <c:valAx>
        <c:axId val="-186986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6986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4" zoomScaleSheetLayoutView="100" workbookViewId="0">
      <selection activeCell="H20" sqref="H20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0" t="s">
        <v>275</v>
      </c>
      <c r="B18" s="360"/>
      <c r="C18" s="360"/>
      <c r="D18" s="361" t="s">
        <v>468</v>
      </c>
      <c r="E18" s="361"/>
      <c r="F18" s="361"/>
      <c r="G18" s="361"/>
      <c r="H18" s="361"/>
      <c r="I18" s="361"/>
      <c r="J18" s="361"/>
      <c r="K18" s="361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2" t="s">
        <v>276</v>
      </c>
      <c r="B21" s="362"/>
      <c r="C21" s="362"/>
      <c r="D21" s="362"/>
      <c r="E21" s="362"/>
      <c r="F21" s="362"/>
      <c r="G21" s="362"/>
      <c r="H21" s="362"/>
      <c r="I21" s="362"/>
      <c r="J21" s="362"/>
      <c r="K21" s="362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6" t="s">
        <v>278</v>
      </c>
      <c r="C23" s="356"/>
      <c r="D23" s="42"/>
      <c r="E23" s="42"/>
      <c r="F23" s="42"/>
      <c r="G23" s="42"/>
      <c r="H23" s="42"/>
      <c r="I23" s="42"/>
      <c r="J23" t="str">
        <f>D18</f>
        <v>UHD CM ZARZIS</v>
      </c>
    </row>
    <row r="24" spans="1:11" ht="33" customHeight="1" x14ac:dyDescent="0.25">
      <c r="A24" s="50" t="s">
        <v>279</v>
      </c>
      <c r="B24" s="358">
        <f>AVERAGE('A3 Exploitation'!D719,'A3 Technique'!D215)</f>
        <v>0.88087976700736337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6" t="s">
        <v>281</v>
      </c>
      <c r="C29" s="356"/>
      <c r="D29" s="42"/>
      <c r="E29" s="42"/>
      <c r="F29" s="42"/>
      <c r="G29" s="42"/>
      <c r="H29" s="42"/>
      <c r="I29" s="42"/>
      <c r="J29" t="str">
        <f>D18</f>
        <v>UHD CM ZARZIS</v>
      </c>
    </row>
    <row r="30" spans="1:11" ht="33" customHeight="1" x14ac:dyDescent="0.25">
      <c r="A30" s="50" t="s">
        <v>279</v>
      </c>
      <c r="B30" s="358">
        <f>'A3 Exploitation'!D719</f>
        <v>0.93768545994065278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UHD CM ZARZIS</v>
      </c>
    </row>
    <row r="35" spans="1:10" ht="33" customHeight="1" x14ac:dyDescent="0.25">
      <c r="A35" s="50" t="s">
        <v>279</v>
      </c>
      <c r="B35" s="358">
        <f>AVERAGE('A3 Exploitation'!D717, 'A3 Technique'!D213)</f>
        <v>0.66300000000000003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6" t="s">
        <v>283</v>
      </c>
      <c r="C39" s="356"/>
      <c r="D39" s="42"/>
      <c r="E39" s="42"/>
      <c r="F39" s="42"/>
      <c r="G39" s="42"/>
      <c r="H39" s="42"/>
      <c r="I39" s="42"/>
      <c r="J39" t="str">
        <f>D18</f>
        <v>UHD CM ZARZIS</v>
      </c>
    </row>
    <row r="40" spans="1:10" ht="33" customHeight="1" x14ac:dyDescent="0.25">
      <c r="A40" s="50" t="s">
        <v>279</v>
      </c>
      <c r="B40" s="355">
        <f>'A3 Exploitation'!D48</f>
        <v>0.96875</v>
      </c>
      <c r="C40" s="355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5" t="e">
        <f>'A4 Exploitation'!D48</f>
        <v>#DIV/0!</v>
      </c>
      <c r="C41" s="355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6" t="s">
        <v>284</v>
      </c>
      <c r="C44" s="356"/>
      <c r="D44" s="42"/>
      <c r="E44" s="42"/>
      <c r="F44" s="42"/>
      <c r="G44" s="42"/>
      <c r="H44" s="42"/>
      <c r="I44" s="42"/>
      <c r="J44" t="str">
        <f>D18</f>
        <v>UHD CM ZARZIS</v>
      </c>
    </row>
    <row r="45" spans="1:10" ht="33" customHeight="1" x14ac:dyDescent="0.25">
      <c r="A45" s="50" t="s">
        <v>279</v>
      </c>
      <c r="B45" s="355" t="e">
        <f>'A3 Exploitation'!D129</f>
        <v>#DIV/0!</v>
      </c>
      <c r="C45" s="355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5" t="e">
        <f>'A4 Exploitation'!D129</f>
        <v>#DIV/0!</v>
      </c>
      <c r="C46" s="355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6" t="s">
        <v>444</v>
      </c>
      <c r="C49" s="356"/>
      <c r="D49" s="42"/>
      <c r="E49" s="42"/>
      <c r="F49" s="42"/>
      <c r="G49" s="42"/>
      <c r="H49" s="42"/>
      <c r="I49" s="42"/>
      <c r="J49" t="str">
        <f>D18</f>
        <v>UHD CM ZARZIS</v>
      </c>
    </row>
    <row r="50" spans="1:10" ht="33" customHeight="1" x14ac:dyDescent="0.25">
      <c r="A50" s="50" t="s">
        <v>279</v>
      </c>
      <c r="B50" s="355">
        <f>'A3 Exploitation'!D183</f>
        <v>0.85526315789473684</v>
      </c>
      <c r="C50" s="355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5" t="e">
        <f>'A4 Exploitation'!D183</f>
        <v>#DIV/0!</v>
      </c>
      <c r="C51" s="355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6" t="s">
        <v>445</v>
      </c>
      <c r="C54" s="356"/>
      <c r="D54" s="42"/>
      <c r="E54" s="42"/>
      <c r="F54" s="42"/>
      <c r="G54" s="42"/>
      <c r="H54" s="42"/>
      <c r="I54" s="42"/>
      <c r="J54" t="str">
        <f>D18</f>
        <v>UHD CM ZARZIS</v>
      </c>
    </row>
    <row r="55" spans="1:10" ht="33" customHeight="1" x14ac:dyDescent="0.25">
      <c r="A55" s="50" t="s">
        <v>279</v>
      </c>
      <c r="B55" s="355">
        <f>'A3 Exploitation'!D245</f>
        <v>0.97435897435897434</v>
      </c>
      <c r="C55" s="355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5" t="e">
        <f>'A4 Exploitation'!D245</f>
        <v>#DIV/0!</v>
      </c>
      <c r="C56" s="355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6" t="s">
        <v>446</v>
      </c>
      <c r="C59" s="356"/>
      <c r="D59" s="42"/>
      <c r="E59" s="42"/>
      <c r="F59" s="42"/>
      <c r="G59" s="42"/>
      <c r="H59" s="42"/>
      <c r="I59" s="42"/>
      <c r="J59" t="str">
        <f>D18</f>
        <v>UHD CM ZARZIS</v>
      </c>
    </row>
    <row r="60" spans="1:10" ht="33" customHeight="1" x14ac:dyDescent="0.25">
      <c r="A60" s="50" t="s">
        <v>279</v>
      </c>
      <c r="B60" s="355">
        <f>'A3 Exploitation'!D300</f>
        <v>1</v>
      </c>
      <c r="C60" s="355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5" t="e">
        <f>'A4 Exploitation'!D300</f>
        <v>#DIV/0!</v>
      </c>
      <c r="C61" s="355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6" t="s">
        <v>447</v>
      </c>
      <c r="C64" s="356"/>
      <c r="D64" s="42"/>
      <c r="E64" s="42"/>
      <c r="F64" s="42"/>
      <c r="G64" s="42"/>
      <c r="H64" s="42"/>
      <c r="I64" s="42"/>
      <c r="J64" t="str">
        <f>D18</f>
        <v>UHD CM ZARZIS</v>
      </c>
    </row>
    <row r="65" spans="1:10" ht="33" customHeight="1" x14ac:dyDescent="0.25">
      <c r="A65" s="50" t="s">
        <v>279</v>
      </c>
      <c r="B65" s="355">
        <f>'A3 Exploitation'!D366</f>
        <v>0.81818181818181823</v>
      </c>
      <c r="C65" s="355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5" t="e">
        <f>'A4 Exploitation'!D366</f>
        <v>#DIV/0!</v>
      </c>
      <c r="C66" s="355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6" t="s">
        <v>448</v>
      </c>
      <c r="C69" s="356"/>
      <c r="D69" s="42"/>
      <c r="E69" s="42"/>
      <c r="F69" s="42"/>
      <c r="G69" s="42"/>
      <c r="H69" s="42"/>
      <c r="I69" s="42"/>
      <c r="J69" t="str">
        <f>D18</f>
        <v>UHD CM ZARZIS</v>
      </c>
    </row>
    <row r="70" spans="1:10" ht="33" customHeight="1" x14ac:dyDescent="0.25">
      <c r="A70" s="50" t="s">
        <v>279</v>
      </c>
      <c r="B70" s="355">
        <f>'A3 Exploitation'!D424</f>
        <v>0.90789473684210531</v>
      </c>
      <c r="C70" s="355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5" t="e">
        <f>'A4 Exploitation'!D424</f>
        <v>#DIV/0!</v>
      </c>
      <c r="C71" s="355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6" t="s">
        <v>449</v>
      </c>
      <c r="C74" s="356"/>
      <c r="D74" s="42"/>
      <c r="E74" s="42"/>
      <c r="F74" s="42"/>
      <c r="G74" s="42"/>
      <c r="H74" s="42"/>
      <c r="I74" s="42"/>
      <c r="J74" t="str">
        <f>D18</f>
        <v>UHD CM ZARZIS</v>
      </c>
    </row>
    <row r="75" spans="1:10" ht="33" customHeight="1" x14ac:dyDescent="0.25">
      <c r="A75" s="50" t="s">
        <v>279</v>
      </c>
      <c r="B75" s="355">
        <f>'A3 Exploitation'!D471</f>
        <v>0.98076923076923073</v>
      </c>
      <c r="C75" s="355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5" t="e">
        <f>'A4 Exploitation'!D471</f>
        <v>#DIV/0!</v>
      </c>
      <c r="C76" s="355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6" t="s">
        <v>450</v>
      </c>
      <c r="C79" s="356"/>
      <c r="D79" s="42"/>
      <c r="E79" s="42"/>
      <c r="F79" s="42"/>
      <c r="G79" s="42"/>
      <c r="H79" s="42"/>
      <c r="I79" s="42"/>
      <c r="J79" t="str">
        <f>D18</f>
        <v>UHD CM ZARZIS</v>
      </c>
    </row>
    <row r="80" spans="1:10" ht="33" customHeight="1" x14ac:dyDescent="0.25">
      <c r="A80" s="50" t="s">
        <v>279</v>
      </c>
      <c r="B80" s="355" t="e">
        <f>'A3 Exploitation'!D517</f>
        <v>#DIV/0!</v>
      </c>
      <c r="C80" s="355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5" t="e">
        <f>'A4 Exploitation'!D517</f>
        <v>#DIV/0!</v>
      </c>
      <c r="C81" s="355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6" t="s">
        <v>451</v>
      </c>
      <c r="C84" s="356"/>
      <c r="D84" s="42"/>
      <c r="E84" s="42"/>
      <c r="F84" s="42"/>
      <c r="G84" s="42"/>
      <c r="H84" s="42"/>
      <c r="I84" s="42"/>
      <c r="J84" t="str">
        <f>D18</f>
        <v>UHD CM ZARZIS</v>
      </c>
    </row>
    <row r="85" spans="1:10" ht="33" customHeight="1" x14ac:dyDescent="0.25">
      <c r="A85" s="50" t="s">
        <v>279</v>
      </c>
      <c r="B85" s="355">
        <f>'A3 Exploitation'!D560</f>
        <v>1</v>
      </c>
      <c r="C85" s="355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5" t="e">
        <f>'A4 Exploitation'!D560</f>
        <v>#DIV/0!</v>
      </c>
      <c r="C86" s="355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6" t="s">
        <v>285</v>
      </c>
      <c r="C89" s="356"/>
      <c r="D89" s="42"/>
      <c r="E89" s="42"/>
      <c r="F89" s="42"/>
      <c r="G89" s="42"/>
      <c r="H89" s="42"/>
      <c r="I89" s="42"/>
      <c r="J89" t="str">
        <f>D18</f>
        <v>UHD CM ZARZIS</v>
      </c>
    </row>
    <row r="90" spans="1:10" ht="33" customHeight="1" x14ac:dyDescent="0.25">
      <c r="A90" s="50" t="s">
        <v>279</v>
      </c>
      <c r="B90" s="355">
        <f>'A3 Exploitation'!D600</f>
        <v>0.92500000000000004</v>
      </c>
      <c r="C90" s="355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5" t="e">
        <f>'A4 Exploitation'!D600</f>
        <v>#DIV/0!</v>
      </c>
      <c r="C91" s="355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6" t="s">
        <v>286</v>
      </c>
      <c r="C94" s="356"/>
      <c r="D94" s="42"/>
      <c r="E94" s="42"/>
      <c r="F94" s="42"/>
      <c r="G94" s="42"/>
      <c r="H94" s="42"/>
      <c r="I94" s="42"/>
      <c r="J94" t="str">
        <f>D18</f>
        <v>UHD CM ZARZIS</v>
      </c>
    </row>
    <row r="95" spans="1:10" ht="33" customHeight="1" x14ac:dyDescent="0.25">
      <c r="A95" s="50" t="s">
        <v>279</v>
      </c>
      <c r="B95" s="355">
        <f>'A3 Exploitation'!D662</f>
        <v>0.98571428571428577</v>
      </c>
      <c r="C95" s="355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5" t="e">
        <f>'A4 Exploitation'!D662</f>
        <v>#DIV/0!</v>
      </c>
      <c r="C96" s="355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7"/>
      <c r="C99" s="357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6" t="s">
        <v>452</v>
      </c>
      <c r="C100" s="356"/>
      <c r="D100" s="42"/>
      <c r="E100" s="42"/>
      <c r="F100" s="42"/>
      <c r="G100" s="42"/>
      <c r="H100" s="42"/>
      <c r="I100" s="42"/>
      <c r="J100" t="str">
        <f>D18</f>
        <v>UHD CM ZARZIS</v>
      </c>
    </row>
    <row r="101" spans="1:10" ht="33" customHeight="1" x14ac:dyDescent="0.25">
      <c r="A101" s="50" t="s">
        <v>279</v>
      </c>
      <c r="B101" s="355">
        <f>'A3 Exploitation'!D691</f>
        <v>1</v>
      </c>
      <c r="C101" s="355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5" t="e">
        <f>'A4 Exploitation'!D691</f>
        <v>#DIV/0!</v>
      </c>
      <c r="C102" s="355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6" t="s">
        <v>453</v>
      </c>
      <c r="C105" s="356"/>
      <c r="J105" t="str">
        <f>D18</f>
        <v>UHD CM ZARZIS</v>
      </c>
    </row>
    <row r="106" spans="1:10" ht="33" customHeight="1" x14ac:dyDescent="0.25">
      <c r="A106" s="50" t="s">
        <v>279</v>
      </c>
      <c r="B106" s="355">
        <f>'A3 Exploitation'!D715</f>
        <v>1</v>
      </c>
      <c r="C106" s="355"/>
    </row>
    <row r="107" spans="1:10" ht="33" customHeight="1" x14ac:dyDescent="0.25">
      <c r="A107" s="50" t="s">
        <v>280</v>
      </c>
      <c r="B107" s="355" t="e">
        <f>'A4 Exploitation'!D715</f>
        <v>#DIV/0!</v>
      </c>
      <c r="C107" s="355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6" t="s">
        <v>287</v>
      </c>
      <c r="C110" s="356"/>
      <c r="J110" t="str">
        <f>D18</f>
        <v>UHD CM ZARZIS</v>
      </c>
    </row>
    <row r="111" spans="1:10" ht="33" customHeight="1" x14ac:dyDescent="0.25">
      <c r="A111" s="50" t="s">
        <v>279</v>
      </c>
      <c r="B111" s="355">
        <f>'A3 Technique'!D215</f>
        <v>0.82407407407407407</v>
      </c>
      <c r="C111" s="355"/>
    </row>
    <row r="112" spans="1:10" ht="33" customHeight="1" x14ac:dyDescent="0.25">
      <c r="A112" s="50" t="s">
        <v>280</v>
      </c>
      <c r="B112" s="355" t="e">
        <f>'A4 Technique'!D215</f>
        <v>#DIV/0!</v>
      </c>
      <c r="C112" s="355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575" sqref="D57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3"/>
      <c r="E1" s="443"/>
      <c r="F1" s="443"/>
      <c r="G1" s="443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4" t="s">
        <v>149</v>
      </c>
      <c r="B7" s="444"/>
      <c r="C7" s="444"/>
      <c r="D7" s="444"/>
      <c r="E7" s="444"/>
      <c r="F7" s="444"/>
      <c r="G7" s="93"/>
    </row>
    <row r="8" spans="1:7" ht="22.5" x14ac:dyDescent="0.45">
      <c r="A8" s="445" t="str">
        <f>'Page de garde'!D18</f>
        <v>UHD CM ZARZIS</v>
      </c>
      <c r="B8" s="445"/>
      <c r="C8" s="445"/>
      <c r="D8" s="445"/>
      <c r="E8" s="445"/>
      <c r="F8" s="445"/>
      <c r="G8" s="93"/>
    </row>
    <row r="9" spans="1:7" ht="22.5" x14ac:dyDescent="0.45">
      <c r="A9" s="94" t="s">
        <v>39</v>
      </c>
      <c r="B9" s="446" t="s">
        <v>466</v>
      </c>
      <c r="C9" s="446"/>
      <c r="D9" s="446"/>
      <c r="E9" s="446"/>
      <c r="F9" s="446"/>
      <c r="G9" s="93"/>
    </row>
    <row r="10" spans="1:7" ht="22.5" x14ac:dyDescent="0.45">
      <c r="A10" s="95" t="s">
        <v>41</v>
      </c>
      <c r="B10" s="447" t="s">
        <v>467</v>
      </c>
      <c r="C10" s="447"/>
      <c r="D10" s="447"/>
      <c r="E10" s="447"/>
      <c r="F10" s="447"/>
      <c r="G10" s="93"/>
    </row>
    <row r="11" spans="1:7" ht="22.5" x14ac:dyDescent="0.45">
      <c r="A11" s="94" t="s">
        <v>40</v>
      </c>
      <c r="B11" s="448">
        <v>43725</v>
      </c>
      <c r="C11" s="448"/>
      <c r="D11" s="448"/>
      <c r="E11" s="448"/>
      <c r="F11" s="448"/>
      <c r="G11" s="93"/>
    </row>
    <row r="12" spans="1:7" ht="22.5" x14ac:dyDescent="0.45">
      <c r="A12" s="94" t="s">
        <v>198</v>
      </c>
      <c r="B12" s="449">
        <f>D719</f>
        <v>0.93768545994065278</v>
      </c>
      <c r="C12" s="449"/>
      <c r="D12" s="449"/>
      <c r="E12" s="449"/>
      <c r="F12" s="449"/>
      <c r="G12" s="93"/>
    </row>
    <row r="13" spans="1:7" ht="22.5" x14ac:dyDescent="0.45">
      <c r="A13" s="92"/>
      <c r="B13" s="90"/>
      <c r="C13" s="90"/>
      <c r="D13" s="443"/>
      <c r="E13" s="443"/>
      <c r="F13" s="443"/>
      <c r="G13" s="44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43725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280.5" customHeight="1" x14ac:dyDescent="0.4">
      <c r="A35" s="187" t="s">
        <v>454</v>
      </c>
      <c r="B35" s="104">
        <v>1</v>
      </c>
      <c r="C35" s="118" t="str">
        <f>IF(B35=0, -10, "0")</f>
        <v>0</v>
      </c>
      <c r="D35" s="105" t="s">
        <v>530</v>
      </c>
      <c r="E35" s="105" t="s">
        <v>500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23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0.95833333333333337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31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0.96875</v>
      </c>
      <c r="E48" s="90"/>
      <c r="F48" s="96"/>
      <c r="G48" s="96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43725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436" t="s">
        <v>341</v>
      </c>
      <c r="B65" s="436"/>
      <c r="C65" s="436"/>
      <c r="D65" s="436"/>
      <c r="E65" s="436"/>
      <c r="F65" s="43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0"/>
      <c r="B83" s="420"/>
      <c r="C83" s="420"/>
      <c r="D83" s="420"/>
      <c r="E83" s="420"/>
      <c r="F83" s="420"/>
      <c r="G83" s="420"/>
    </row>
    <row r="84" spans="1:7" ht="45" customHeight="1" x14ac:dyDescent="0.45">
      <c r="A84" s="442" t="s">
        <v>342</v>
      </c>
      <c r="B84" s="442"/>
      <c r="C84" s="442"/>
      <c r="D84" s="442"/>
      <c r="E84" s="442"/>
      <c r="F84" s="442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8"/>
      <c r="B101" s="429"/>
      <c r="C101" s="429"/>
      <c r="D101" s="429"/>
      <c r="E101" s="429"/>
      <c r="F101" s="435"/>
      <c r="G101" s="96"/>
    </row>
    <row r="102" spans="1:7" ht="46.5" customHeight="1" x14ac:dyDescent="0.4">
      <c r="A102" s="436" t="s">
        <v>343</v>
      </c>
      <c r="B102" s="436"/>
      <c r="C102" s="436"/>
      <c r="D102" s="436"/>
      <c r="E102" s="436"/>
      <c r="F102" s="43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8"/>
      <c r="B109" s="429"/>
      <c r="C109" s="429"/>
      <c r="D109" s="429"/>
      <c r="E109" s="429"/>
      <c r="F109" s="435"/>
      <c r="G109" s="96"/>
    </row>
    <row r="110" spans="1:7" ht="39.75" customHeight="1" x14ac:dyDescent="0.4">
      <c r="A110" s="436" t="s">
        <v>375</v>
      </c>
      <c r="B110" s="436"/>
      <c r="C110" s="436"/>
      <c r="D110" s="436"/>
      <c r="E110" s="436"/>
      <c r="F110" s="43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9"/>
      <c r="B118" s="429"/>
      <c r="C118" s="429"/>
      <c r="D118" s="429"/>
      <c r="E118" s="429"/>
      <c r="F118" s="429"/>
      <c r="G118" s="96"/>
    </row>
    <row r="119" spans="1:7" ht="22.5" x14ac:dyDescent="0.4">
      <c r="A119" s="436" t="s">
        <v>304</v>
      </c>
      <c r="B119" s="436"/>
      <c r="C119" s="436"/>
      <c r="D119" s="436"/>
      <c r="E119" s="436"/>
      <c r="F119" s="436"/>
      <c r="G119" s="96"/>
    </row>
    <row r="120" spans="1:7" ht="2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7"/>
      <c r="B130" s="437"/>
      <c r="C130" s="437"/>
      <c r="D130" s="437"/>
      <c r="E130" s="437"/>
      <c r="F130" s="437"/>
      <c r="G130" s="96"/>
    </row>
    <row r="131" spans="1:16384" ht="22.5" customHeight="1" x14ac:dyDescent="0.4">
      <c r="A131" s="438" t="s">
        <v>404</v>
      </c>
      <c r="B131" s="438"/>
      <c r="C131" s="438"/>
      <c r="D131" s="438"/>
      <c r="E131" s="438"/>
      <c r="F131" s="438"/>
      <c r="G131" s="96"/>
    </row>
    <row r="132" spans="1:16384" ht="22.5" customHeight="1" x14ac:dyDescent="0.4">
      <c r="A132" s="439"/>
      <c r="B132" s="439"/>
      <c r="C132" s="439"/>
      <c r="D132" s="439"/>
      <c r="E132" s="439"/>
      <c r="F132" s="439"/>
      <c r="G132" s="96"/>
    </row>
    <row r="133" spans="1:16384" s="258" customFormat="1" ht="22.5" customHeight="1" x14ac:dyDescent="0.25">
      <c r="A133" s="369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0" t="s">
        <v>441</v>
      </c>
      <c r="B137" s="430"/>
      <c r="C137" s="430"/>
      <c r="D137" s="430"/>
      <c r="E137" s="430"/>
      <c r="F137" s="430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7" t="s">
        <v>340</v>
      </c>
      <c r="B144" s="427"/>
      <c r="C144" s="427"/>
      <c r="D144" s="427"/>
      <c r="E144" s="427"/>
      <c r="F144" s="427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164.25" customHeight="1" x14ac:dyDescent="0.4">
      <c r="A150" s="233" t="s">
        <v>305</v>
      </c>
      <c r="B150" s="252">
        <v>0</v>
      </c>
      <c r="C150" s="140">
        <f>IF(B150=0, -5, "0")</f>
        <v>-5</v>
      </c>
      <c r="D150" s="107" t="s">
        <v>534</v>
      </c>
      <c r="E150" s="107" t="s">
        <v>510</v>
      </c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354" t="str">
        <f>IF(B160=0, -5, "0")</f>
        <v>0</v>
      </c>
      <c r="D160" s="107"/>
      <c r="E160" s="107"/>
      <c r="F160" s="209"/>
      <c r="G160" s="96"/>
    </row>
    <row r="161" spans="1:7" ht="21" x14ac:dyDescent="0.4">
      <c r="A161" s="428"/>
      <c r="B161" s="429"/>
      <c r="C161" s="429"/>
      <c r="D161" s="429"/>
      <c r="E161" s="429"/>
      <c r="F161" s="429"/>
      <c r="G161" s="96"/>
    </row>
    <row r="162" spans="1:7" ht="32.25" customHeight="1" x14ac:dyDescent="0.4">
      <c r="A162" s="430" t="s">
        <v>442</v>
      </c>
      <c r="B162" s="430"/>
      <c r="C162" s="430"/>
      <c r="D162" s="430"/>
      <c r="E162" s="430"/>
      <c r="F162" s="430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105" x14ac:dyDescent="0.4">
      <c r="A168" s="107" t="s">
        <v>390</v>
      </c>
      <c r="B168" s="104">
        <v>1</v>
      </c>
      <c r="C168" s="107"/>
      <c r="D168" s="107" t="s">
        <v>535</v>
      </c>
      <c r="E168" s="105" t="s">
        <v>511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1"/>
      <c r="B172" s="432"/>
      <c r="C172" s="432"/>
      <c r="D172" s="432"/>
      <c r="E172" s="432"/>
      <c r="F172" s="432"/>
      <c r="G172" s="96"/>
    </row>
    <row r="173" spans="1:7" ht="32.25" customHeight="1" x14ac:dyDescent="0.4">
      <c r="A173" s="430" t="s">
        <v>304</v>
      </c>
      <c r="B173" s="430"/>
      <c r="C173" s="430"/>
      <c r="D173" s="430"/>
      <c r="E173" s="430"/>
      <c r="F173" s="430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v>1</v>
      </c>
      <c r="C181" s="103"/>
      <c r="D181" s="319">
        <v>0.66700000000000004</v>
      </c>
      <c r="E181" s="353"/>
      <c r="F181" s="353"/>
      <c r="G181" s="96"/>
    </row>
    <row r="182" spans="1:7" ht="22.5" x14ac:dyDescent="0.4">
      <c r="A182" s="231" t="s">
        <v>418</v>
      </c>
      <c r="B182" s="433"/>
      <c r="C182" s="434"/>
      <c r="D182" s="243">
        <f>SUM(B145:C160,B174:C181,B163:C171,B138:C142)</f>
        <v>65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0.85526315789473684</v>
      </c>
      <c r="E183" s="90"/>
      <c r="F183" s="96"/>
      <c r="G183" s="96"/>
    </row>
    <row r="184" spans="1:7" ht="21" x14ac:dyDescent="0.4">
      <c r="A184" s="426"/>
      <c r="B184" s="426"/>
      <c r="C184" s="426"/>
      <c r="D184" s="426"/>
      <c r="E184" s="426"/>
      <c r="F184" s="42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43725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6" t="s">
        <v>34</v>
      </c>
      <c r="B199" s="377"/>
      <c r="C199" s="378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2"/>
      <c r="B201" s="402"/>
      <c r="C201" s="402"/>
      <c r="D201" s="402"/>
      <c r="E201" s="402"/>
      <c r="F201" s="40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 t="s">
        <v>514</v>
      </c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512</v>
      </c>
      <c r="E222" s="105" t="s">
        <v>513</v>
      </c>
      <c r="F222" s="105"/>
      <c r="G222" s="96"/>
    </row>
    <row r="223" spans="1:7" ht="21" x14ac:dyDescent="0.4">
      <c r="A223" s="376" t="s">
        <v>34</v>
      </c>
      <c r="B223" s="377"/>
      <c r="C223" s="378"/>
      <c r="D223" s="123">
        <f>SUM(B203:C222)</f>
        <v>37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0.97368421052631582</v>
      </c>
      <c r="E224" s="90"/>
      <c r="F224" s="96"/>
      <c r="G224" s="96"/>
    </row>
    <row r="225" spans="1:7" ht="21" x14ac:dyDescent="0.4">
      <c r="A225" s="402"/>
      <c r="B225" s="402"/>
      <c r="C225" s="402"/>
      <c r="D225" s="402"/>
      <c r="E225" s="402"/>
      <c r="F225" s="40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3" t="s">
        <v>304</v>
      </c>
      <c r="B232" s="424"/>
      <c r="C232" s="424"/>
      <c r="D232" s="42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402</v>
      </c>
      <c r="B240" s="104">
        <v>1</v>
      </c>
      <c r="C240" s="137"/>
      <c r="D240" s="319">
        <v>0.66700000000000004</v>
      </c>
      <c r="E240" s="353"/>
      <c r="F240" s="353"/>
      <c r="G240" s="96"/>
    </row>
    <row r="241" spans="1:7" ht="21" x14ac:dyDescent="0.4">
      <c r="A241" s="376" t="s">
        <v>34</v>
      </c>
      <c r="B241" s="377"/>
      <c r="C241" s="378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76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0.97435897435897434</v>
      </c>
      <c r="E245" s="90"/>
      <c r="F245" s="96"/>
      <c r="G245" s="96"/>
    </row>
    <row r="246" spans="1:7" ht="21" x14ac:dyDescent="0.4">
      <c r="A246" s="402"/>
      <c r="B246" s="402"/>
      <c r="C246" s="402"/>
      <c r="D246" s="402"/>
      <c r="E246" s="402"/>
      <c r="F246" s="40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43725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6" t="s">
        <v>34</v>
      </c>
      <c r="B261" s="377"/>
      <c r="C261" s="378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6"/>
      <c r="B286" s="386"/>
      <c r="C286" s="386"/>
      <c r="D286" s="386"/>
      <c r="E286" s="386"/>
      <c r="F286" s="386"/>
      <c r="G286" s="96"/>
    </row>
    <row r="287" spans="1:7" ht="31.5" customHeight="1" x14ac:dyDescent="0.4">
      <c r="A287" s="422" t="s">
        <v>304</v>
      </c>
      <c r="B287" s="422"/>
      <c r="C287" s="422"/>
      <c r="D287" s="422"/>
      <c r="E287" s="422"/>
      <c r="F287" s="422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2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56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1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72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43725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1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15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0.9375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05.75" x14ac:dyDescent="0.45">
      <c r="A322" s="170" t="s">
        <v>309</v>
      </c>
      <c r="B322" s="104">
        <v>1</v>
      </c>
      <c r="C322" s="118" t="str">
        <f>IF(B322=0, -10, "0")</f>
        <v>0</v>
      </c>
      <c r="D322" s="156" t="s">
        <v>484</v>
      </c>
      <c r="E322" s="105" t="s">
        <v>485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50" x14ac:dyDescent="0.4">
      <c r="A332" s="173" t="s">
        <v>58</v>
      </c>
      <c r="B332" s="104">
        <v>0</v>
      </c>
      <c r="C332" s="118">
        <f>IF(B332=0, -10, "0")</f>
        <v>-10</v>
      </c>
      <c r="D332" s="172" t="s">
        <v>486</v>
      </c>
      <c r="E332" s="105" t="s">
        <v>536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42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0.625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7"/>
      <c r="B352" s="407"/>
      <c r="C352" s="407"/>
      <c r="D352" s="407"/>
      <c r="E352" s="407"/>
      <c r="F352" s="407"/>
      <c r="G352" s="407"/>
    </row>
    <row r="353" spans="1:7" ht="32.25" customHeight="1" x14ac:dyDescent="0.4">
      <c r="A353" s="421" t="s">
        <v>304</v>
      </c>
      <c r="B353" s="421"/>
      <c r="C353" s="421"/>
      <c r="D353" s="421"/>
      <c r="E353" s="421"/>
      <c r="F353" s="421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32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1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72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0.81818181818181823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43725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84" x14ac:dyDescent="0.4">
      <c r="A393" s="103" t="s">
        <v>116</v>
      </c>
      <c r="B393" s="104">
        <v>1</v>
      </c>
      <c r="C393" s="104"/>
      <c r="D393" s="156" t="s">
        <v>531</v>
      </c>
      <c r="E393" s="105" t="s">
        <v>475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126" x14ac:dyDescent="0.4">
      <c r="A400" s="103" t="s">
        <v>303</v>
      </c>
      <c r="B400" s="104">
        <v>0</v>
      </c>
      <c r="C400" s="188"/>
      <c r="D400" s="157" t="s">
        <v>473</v>
      </c>
      <c r="E400" s="105" t="s">
        <v>474</v>
      </c>
      <c r="F400" s="105"/>
      <c r="G400" s="96"/>
    </row>
    <row r="401" spans="1:7" ht="63" x14ac:dyDescent="0.4">
      <c r="A401" s="103" t="s">
        <v>397</v>
      </c>
      <c r="B401" s="104">
        <v>1</v>
      </c>
      <c r="C401" s="104"/>
      <c r="D401" s="156" t="s">
        <v>478</v>
      </c>
      <c r="E401" s="105" t="s">
        <v>476</v>
      </c>
      <c r="F401" s="105"/>
      <c r="G401" s="96"/>
    </row>
    <row r="402" spans="1:7" ht="84" x14ac:dyDescent="0.4">
      <c r="A402" s="173" t="s">
        <v>132</v>
      </c>
      <c r="B402" s="104">
        <v>1</v>
      </c>
      <c r="C402" s="118" t="str">
        <f>IF(B402=0, -10, "0")</f>
        <v>0</v>
      </c>
      <c r="D402" s="156" t="s">
        <v>479</v>
      </c>
      <c r="E402" s="105" t="s">
        <v>480</v>
      </c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19"/>
      <c r="B410" s="420"/>
      <c r="C410" s="420"/>
      <c r="D410" s="420"/>
      <c r="E410" s="420"/>
      <c r="F410" s="420"/>
      <c r="G410" s="420"/>
    </row>
    <row r="411" spans="1:7" ht="24.75" x14ac:dyDescent="0.4">
      <c r="A411" s="417" t="s">
        <v>313</v>
      </c>
      <c r="B411" s="417"/>
      <c r="C411" s="417"/>
      <c r="D411" s="417"/>
      <c r="E411" s="417"/>
      <c r="F411" s="417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126" x14ac:dyDescent="0.4">
      <c r="A416" s="262" t="s">
        <v>396</v>
      </c>
      <c r="B416" s="104">
        <v>0</v>
      </c>
      <c r="C416" s="104"/>
      <c r="D416" s="156" t="s">
        <v>532</v>
      </c>
      <c r="E416" s="105" t="s">
        <v>477</v>
      </c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47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0.87037037037037035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0.90789473684210531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43725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63" x14ac:dyDescent="0.4">
      <c r="A436" s="192" t="s">
        <v>298</v>
      </c>
      <c r="B436" s="104">
        <v>1</v>
      </c>
      <c r="C436" s="104"/>
      <c r="D436" s="105" t="s">
        <v>508</v>
      </c>
      <c r="E436" s="105" t="s">
        <v>509</v>
      </c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7" t="s">
        <v>304</v>
      </c>
      <c r="B459" s="417"/>
      <c r="C459" s="417"/>
      <c r="D459" s="417"/>
      <c r="E459" s="417"/>
      <c r="F459" s="41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51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0.98076923076923073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8" t="s">
        <v>405</v>
      </c>
      <c r="B473" s="418"/>
      <c r="C473" s="418"/>
      <c r="D473" s="418"/>
      <c r="E473" s="418"/>
      <c r="F473" s="418"/>
      <c r="G473" s="96"/>
    </row>
    <row r="474" spans="1:7" ht="21" customHeight="1" x14ac:dyDescent="0.4">
      <c r="A474" s="191">
        <f>B11</f>
        <v>43725</v>
      </c>
      <c r="F474" s="2"/>
      <c r="G474" s="96"/>
    </row>
    <row r="475" spans="1:7" ht="21" x14ac:dyDescent="0.4">
      <c r="A475" s="403" t="s">
        <v>28</v>
      </c>
      <c r="B475" s="404" t="s">
        <v>29</v>
      </c>
      <c r="C475" s="404"/>
      <c r="D475" s="404" t="s">
        <v>42</v>
      </c>
      <c r="E475" s="405" t="s">
        <v>264</v>
      </c>
      <c r="F475" s="405" t="s">
        <v>295</v>
      </c>
      <c r="G475" s="96"/>
    </row>
    <row r="476" spans="1:7" ht="21" x14ac:dyDescent="0.4">
      <c r="A476" s="403"/>
      <c r="B476" s="254" t="s">
        <v>32</v>
      </c>
      <c r="C476" s="254" t="s">
        <v>31</v>
      </c>
      <c r="D476" s="404"/>
      <c r="E476" s="405"/>
      <c r="F476" s="405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8"/>
      <c r="B507" s="388"/>
      <c r="C507" s="388"/>
      <c r="D507" s="388"/>
      <c r="E507" s="388"/>
      <c r="F507" s="388"/>
      <c r="G507" s="388"/>
    </row>
    <row r="508" spans="1:7" ht="26.25" customHeight="1" x14ac:dyDescent="0.5">
      <c r="A508" s="288" t="s">
        <v>304</v>
      </c>
      <c r="B508" s="415"/>
      <c r="C508" s="415"/>
      <c r="D508" s="415"/>
      <c r="E508" s="415"/>
      <c r="F508" s="415"/>
      <c r="G508" s="96"/>
    </row>
    <row r="509" spans="1:7" ht="2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6" t="s">
        <v>97</v>
      </c>
      <c r="B520" s="416"/>
      <c r="C520" s="416"/>
      <c r="D520" s="416"/>
      <c r="E520" s="416"/>
      <c r="F520" s="416"/>
      <c r="G520" s="96"/>
    </row>
    <row r="521" spans="1:7" ht="22.5" customHeight="1" x14ac:dyDescent="0.4">
      <c r="A521" s="191">
        <f>B11</f>
        <v>43725</v>
      </c>
      <c r="B521" s="96"/>
      <c r="C521" s="96"/>
      <c r="D521" s="114"/>
      <c r="E521" s="114"/>
      <c r="F521" s="114"/>
      <c r="G521" s="96"/>
    </row>
    <row r="522" spans="1:7" ht="21" x14ac:dyDescent="0.4">
      <c r="A522" s="410" t="s">
        <v>28</v>
      </c>
      <c r="B522" s="370" t="s">
        <v>29</v>
      </c>
      <c r="C522" s="412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1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3"/>
      <c r="D525" s="413"/>
      <c r="E525" s="413"/>
      <c r="F525" s="414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6" t="s">
        <v>34</v>
      </c>
      <c r="B532" s="377"/>
      <c r="C532" s="378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76" t="s">
        <v>33</v>
      </c>
      <c r="B533" s="377"/>
      <c r="C533" s="378"/>
      <c r="D533" s="298">
        <f>D532/(COUNT(B526:C531)*2)</f>
        <v>1</v>
      </c>
      <c r="E533" s="202"/>
      <c r="F533" s="202"/>
      <c r="G533" s="96"/>
    </row>
    <row r="534" spans="1:7" ht="21" x14ac:dyDescent="0.4">
      <c r="A534" s="402"/>
      <c r="B534" s="402"/>
      <c r="C534" s="402"/>
      <c r="D534" s="402"/>
      <c r="E534" s="402"/>
      <c r="F534" s="40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2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6"/>
      <c r="B546" s="407"/>
      <c r="C546" s="407"/>
      <c r="D546" s="407"/>
      <c r="E546" s="407"/>
      <c r="F546" s="407"/>
      <c r="G546" s="407"/>
    </row>
    <row r="547" spans="1:7" ht="35.25" customHeight="1" x14ac:dyDescent="0.4">
      <c r="A547" s="290" t="s">
        <v>304</v>
      </c>
      <c r="B547" s="265"/>
      <c r="C547" s="408"/>
      <c r="D547" s="408"/>
      <c r="E547" s="408"/>
      <c r="F547" s="40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84" t="s">
        <v>34</v>
      </c>
      <c r="B556" s="384"/>
      <c r="C556" s="396"/>
      <c r="D556" s="327">
        <f>SUM(B548:C555,B536:C545)</f>
        <v>30</v>
      </c>
      <c r="E556" s="90"/>
      <c r="F556" s="96"/>
      <c r="G556" s="96"/>
    </row>
    <row r="557" spans="1:7" ht="21" x14ac:dyDescent="0.4">
      <c r="A557" s="384" t="s">
        <v>33</v>
      </c>
      <c r="B557" s="384"/>
      <c r="C557" s="384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42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2"/>
      <c r="B562" s="402"/>
      <c r="C562" s="402"/>
      <c r="D562" s="402"/>
      <c r="E562" s="402"/>
      <c r="F562" s="402"/>
      <c r="G562" s="96"/>
    </row>
    <row r="563" spans="1:7" ht="22.5" x14ac:dyDescent="0.45">
      <c r="A563" s="383" t="s">
        <v>19</v>
      </c>
      <c r="B563" s="383"/>
      <c r="C563" s="383"/>
      <c r="D563" s="383"/>
      <c r="E563" s="383"/>
      <c r="F563" s="383"/>
      <c r="G563" s="96"/>
    </row>
    <row r="564" spans="1:7" ht="22.5" x14ac:dyDescent="0.4">
      <c r="A564" s="198">
        <f>B11</f>
        <v>43725</v>
      </c>
      <c r="B564" s="96"/>
      <c r="C564" s="96"/>
      <c r="D564" s="280"/>
      <c r="E564" s="280"/>
      <c r="F564" s="280"/>
      <c r="G564" s="96"/>
    </row>
    <row r="565" spans="1:7" ht="21" x14ac:dyDescent="0.4">
      <c r="A565" s="403" t="s">
        <v>28</v>
      </c>
      <c r="B565" s="404" t="s">
        <v>29</v>
      </c>
      <c r="C565" s="404"/>
      <c r="D565" s="404" t="s">
        <v>42</v>
      </c>
      <c r="E565" s="405" t="s">
        <v>264</v>
      </c>
      <c r="F565" s="405" t="s">
        <v>295</v>
      </c>
      <c r="G565" s="96"/>
    </row>
    <row r="566" spans="1:7" ht="21" x14ac:dyDescent="0.4">
      <c r="A566" s="403"/>
      <c r="B566" s="254" t="s">
        <v>32</v>
      </c>
      <c r="C566" s="254" t="s">
        <v>31</v>
      </c>
      <c r="D566" s="404"/>
      <c r="E566" s="405"/>
      <c r="F566" s="405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3" t="s">
        <v>10</v>
      </c>
      <c r="B568" s="394"/>
      <c r="C568" s="394"/>
      <c r="D568" s="394"/>
      <c r="E568" s="394"/>
      <c r="F568" s="395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84" x14ac:dyDescent="0.4">
      <c r="A570" s="103" t="s">
        <v>45</v>
      </c>
      <c r="B570" s="104">
        <v>0</v>
      </c>
      <c r="C570" s="104"/>
      <c r="D570" s="105" t="s">
        <v>515</v>
      </c>
      <c r="E570" s="105" t="s">
        <v>504</v>
      </c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4" t="s">
        <v>34</v>
      </c>
      <c r="B578" s="384"/>
      <c r="C578" s="396"/>
      <c r="D578" s="327">
        <f>SUM(B569:C577)</f>
        <v>16</v>
      </c>
      <c r="E578" s="90"/>
      <c r="F578" s="96"/>
      <c r="G578" s="96"/>
    </row>
    <row r="579" spans="1:7" ht="21" x14ac:dyDescent="0.4">
      <c r="A579" s="384" t="s">
        <v>33</v>
      </c>
      <c r="B579" s="384"/>
      <c r="C579" s="384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7" t="s">
        <v>23</v>
      </c>
      <c r="B581" s="398"/>
      <c r="C581" s="398"/>
      <c r="D581" s="398"/>
      <c r="E581" s="398"/>
      <c r="F581" s="399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84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528</v>
      </c>
      <c r="E586" s="212" t="s">
        <v>529</v>
      </c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0" t="s">
        <v>370</v>
      </c>
      <c r="B588" s="401"/>
      <c r="C588" s="401"/>
      <c r="D588" s="401"/>
      <c r="E588" s="401"/>
      <c r="F588" s="401"/>
      <c r="G588" s="401"/>
    </row>
    <row r="589" spans="1:7" ht="2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4" t="s">
        <v>34</v>
      </c>
      <c r="B596" s="384"/>
      <c r="C596" s="396"/>
      <c r="D596" s="327">
        <f>SUM(B589:C595,B582:C587)</f>
        <v>21</v>
      </c>
      <c r="E596" s="90"/>
      <c r="F596" s="96"/>
      <c r="G596" s="96"/>
    </row>
    <row r="597" spans="1:7" ht="21" x14ac:dyDescent="0.4">
      <c r="A597" s="384" t="s">
        <v>33</v>
      </c>
      <c r="B597" s="384"/>
      <c r="C597" s="384"/>
      <c r="D597" s="298">
        <f>D596/(COUNT(B582:C587,B589:C595)*2)</f>
        <v>0.95454545454545459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37</v>
      </c>
      <c r="E599" s="239"/>
      <c r="F599" s="239"/>
      <c r="G599" s="96"/>
    </row>
    <row r="600" spans="1:7" ht="22.5" x14ac:dyDescent="0.45">
      <c r="A600" s="390" t="s">
        <v>168</v>
      </c>
      <c r="B600" s="391"/>
      <c r="C600" s="392"/>
      <c r="D600" s="127">
        <f>D599/(COUNT(B569:C577,B589:C595,B582:C587)*2)</f>
        <v>0.92500000000000004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3" t="s">
        <v>8</v>
      </c>
      <c r="B602" s="383"/>
      <c r="C602" s="383"/>
      <c r="D602" s="383"/>
      <c r="E602" s="383"/>
      <c r="F602" s="383"/>
      <c r="G602" s="96"/>
    </row>
    <row r="603" spans="1:7" ht="22.5" x14ac:dyDescent="0.4">
      <c r="A603" s="129">
        <f>B11</f>
        <v>43725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4"/>
      <c r="D607" s="374"/>
      <c r="E607" s="374"/>
      <c r="F607" s="375"/>
      <c r="G607" s="96"/>
    </row>
    <row r="608" spans="1:7" ht="84" x14ac:dyDescent="0.4">
      <c r="A608" s="132" t="s">
        <v>89</v>
      </c>
      <c r="B608" s="104">
        <v>1</v>
      </c>
      <c r="C608" s="104"/>
      <c r="D608" s="105" t="s">
        <v>505</v>
      </c>
      <c r="E608" s="105" t="s">
        <v>533</v>
      </c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4" t="s">
        <v>34</v>
      </c>
      <c r="B616" s="384"/>
      <c r="C616" s="384"/>
      <c r="D616" s="327">
        <f>SUM(B608:C615)</f>
        <v>15</v>
      </c>
      <c r="E616" s="385"/>
      <c r="F616" s="386"/>
      <c r="G616" s="96"/>
    </row>
    <row r="617" spans="1:7" ht="21" x14ac:dyDescent="0.4">
      <c r="A617" s="384" t="s">
        <v>33</v>
      </c>
      <c r="B617" s="384"/>
      <c r="C617" s="384"/>
      <c r="D617" s="298">
        <f>D616/(COUNT(B608:C615)*2)</f>
        <v>0.9375</v>
      </c>
      <c r="E617" s="387"/>
      <c r="F617" s="388"/>
      <c r="G617" s="96"/>
    </row>
    <row r="618" spans="1:7" ht="21" x14ac:dyDescent="0.4">
      <c r="A618" s="128"/>
      <c r="B618" s="96"/>
      <c r="C618" s="389"/>
      <c r="D618" s="389"/>
      <c r="E618" s="389"/>
      <c r="F618" s="38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6" t="s">
        <v>34</v>
      </c>
      <c r="B629" s="377"/>
      <c r="C629" s="378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4"/>
      <c r="D632" s="374"/>
      <c r="E632" s="374"/>
      <c r="F632" s="37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6" t="s">
        <v>34</v>
      </c>
      <c r="B639" s="377"/>
      <c r="C639" s="378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79"/>
      <c r="B641" s="379"/>
      <c r="C641" s="379"/>
      <c r="D641" s="379"/>
      <c r="E641" s="379"/>
      <c r="F641" s="379"/>
      <c r="G641" s="379"/>
    </row>
    <row r="642" spans="1:7" ht="24.75" x14ac:dyDescent="0.4">
      <c r="A642" s="284" t="s">
        <v>26</v>
      </c>
      <c r="B642" s="374"/>
      <c r="C642" s="374"/>
      <c r="D642" s="374"/>
      <c r="E642" s="374"/>
      <c r="F642" s="37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0" t="s">
        <v>304</v>
      </c>
      <c r="B650" s="381"/>
      <c r="C650" s="381"/>
      <c r="D650" s="381"/>
      <c r="E650" s="381"/>
      <c r="F650" s="382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69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0.98571428571428577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3" t="s">
        <v>465</v>
      </c>
      <c r="B665" s="383"/>
      <c r="C665" s="383"/>
      <c r="D665" s="383"/>
      <c r="E665" s="383"/>
      <c r="F665" s="383"/>
      <c r="G665" s="96"/>
    </row>
    <row r="666" spans="1:7" ht="21" x14ac:dyDescent="0.4">
      <c r="A666" s="198">
        <f>B11</f>
        <v>43725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34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3" t="s">
        <v>439</v>
      </c>
      <c r="B693" s="373"/>
      <c r="C693" s="373"/>
      <c r="D693" s="373"/>
      <c r="E693" s="373"/>
      <c r="F693" s="373"/>
      <c r="G693" s="215"/>
    </row>
    <row r="694" spans="1:7" ht="21" customHeight="1" x14ac:dyDescent="0.4">
      <c r="A694" s="198">
        <f>B11</f>
        <v>43725</v>
      </c>
      <c r="B694" s="96"/>
      <c r="C694" s="96"/>
      <c r="D694" s="214"/>
      <c r="E694" s="214"/>
      <c r="F694" s="214"/>
      <c r="G694" s="215"/>
    </row>
    <row r="695" spans="1:7" ht="21" x14ac:dyDescent="0.4">
      <c r="A695" s="368" t="s">
        <v>28</v>
      </c>
      <c r="B695" s="370" t="s">
        <v>29</v>
      </c>
      <c r="C695" s="370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5" t="s">
        <v>299</v>
      </c>
      <c r="B698" s="366"/>
      <c r="C698" s="366"/>
      <c r="D698" s="366"/>
      <c r="E698" s="366"/>
      <c r="F698" s="36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3"/>
      <c r="C704" s="364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3"/>
      <c r="C705" s="364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5" t="s">
        <v>300</v>
      </c>
      <c r="B707" s="366"/>
      <c r="C707" s="366"/>
      <c r="D707" s="366"/>
      <c r="E707" s="366"/>
      <c r="F707" s="36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0.92599999999999993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632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0.93768545994065278</v>
      </c>
      <c r="E719" s="3"/>
      <c r="F719" s="3"/>
    </row>
  </sheetData>
  <sheetProtection algorithmName="SHA-512" hashValue="sVyuSQQrbl3x4NrDZtKg/YumV+i80nJBR5+Sk3G6ArPT/nkjpaz7RnhGM7VLtWD9jl8/sfiRs46+0FY95XR14w==" saltValue="TVxCYGG77jD9RrzVsVTPGw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10" zoomScale="80" zoomScaleNormal="90" zoomScaleSheetLayoutView="80" workbookViewId="0">
      <selection activeCell="D116" sqref="D11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3"/>
      <c r="E1" s="473"/>
      <c r="F1" s="473"/>
      <c r="G1" s="473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4" t="s">
        <v>46</v>
      </c>
      <c r="B6" s="474"/>
      <c r="C6" s="474"/>
      <c r="D6" s="474"/>
      <c r="E6" s="474"/>
      <c r="F6" s="474"/>
      <c r="G6" s="79"/>
    </row>
    <row r="7" spans="1:7" s="2" customFormat="1" ht="21.75" customHeight="1" x14ac:dyDescent="0.45">
      <c r="A7" s="475" t="str">
        <f>'Page de garde'!D18</f>
        <v>UHD CM ZARZIS</v>
      </c>
      <c r="B7" s="475"/>
      <c r="C7" s="475"/>
      <c r="D7" s="475"/>
      <c r="E7" s="475"/>
      <c r="F7" s="475"/>
      <c r="G7" s="79"/>
    </row>
    <row r="8" spans="1:7" s="2" customFormat="1" ht="24" x14ac:dyDescent="0.45">
      <c r="A8" s="4" t="s">
        <v>39</v>
      </c>
      <c r="B8" s="476" t="str">
        <f>'A3 Exploitation'!B9:F9</f>
        <v>Mme Meriam CHOUCHENE</v>
      </c>
      <c r="C8" s="476"/>
      <c r="D8" s="476"/>
      <c r="E8" s="476"/>
      <c r="F8" s="476"/>
      <c r="G8" s="79"/>
    </row>
    <row r="9" spans="1:7" s="2" customFormat="1" ht="24" x14ac:dyDescent="0.45">
      <c r="A9" s="5" t="s">
        <v>41</v>
      </c>
      <c r="B9" s="477" t="str">
        <f>'A3 Exploitation'!B10:F10</f>
        <v>Directeur magasin &amp; chefs rayons</v>
      </c>
      <c r="C9" s="477"/>
      <c r="D9" s="477"/>
      <c r="E9" s="477"/>
      <c r="F9" s="477"/>
      <c r="G9" s="79"/>
    </row>
    <row r="10" spans="1:7" s="2" customFormat="1" ht="24" x14ac:dyDescent="0.45">
      <c r="A10" s="4" t="s">
        <v>40</v>
      </c>
      <c r="B10" s="472">
        <f>'A3 Exploitation'!B11:F11</f>
        <v>43725</v>
      </c>
      <c r="C10" s="472"/>
      <c r="D10" s="472"/>
      <c r="E10" s="472"/>
      <c r="F10" s="472"/>
      <c r="G10" s="79"/>
    </row>
    <row r="11" spans="1:7" s="2" customFormat="1" ht="24" x14ac:dyDescent="0.45">
      <c r="A11" s="4" t="s">
        <v>248</v>
      </c>
      <c r="B11" s="464">
        <f>D215</f>
        <v>0.82407407407407407</v>
      </c>
      <c r="C11" s="464"/>
      <c r="D11" s="464"/>
      <c r="E11" s="464"/>
      <c r="F11" s="464"/>
      <c r="G11" s="79"/>
    </row>
    <row r="12" spans="1:7" s="2" customFormat="1" ht="22.5" x14ac:dyDescent="0.45">
      <c r="A12" s="1"/>
      <c r="D12" s="443"/>
      <c r="E12" s="443"/>
      <c r="F12" s="443"/>
      <c r="G12" s="44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158</v>
      </c>
      <c r="F13" s="466" t="s">
        <v>159</v>
      </c>
    </row>
    <row r="14" spans="1:7" s="2" customFormat="1" ht="12.75" customHeight="1" x14ac:dyDescent="0.3">
      <c r="A14" s="465"/>
      <c r="B14" s="18" t="s">
        <v>32</v>
      </c>
      <c r="C14" s="18" t="s">
        <v>31</v>
      </c>
      <c r="D14" s="466"/>
      <c r="E14" s="466"/>
      <c r="F14" s="466"/>
      <c r="G14" s="78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517</v>
      </c>
      <c r="E17" s="55" t="s">
        <v>516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1" t="s">
        <v>34</v>
      </c>
      <c r="B22" s="455"/>
      <c r="C22" s="456"/>
      <c r="D22" s="330">
        <f>SUM(B17:C21)</f>
        <v>9</v>
      </c>
    </row>
    <row r="23" spans="1:7" x14ac:dyDescent="0.3">
      <c r="A23" s="450" t="s">
        <v>249</v>
      </c>
      <c r="B23" s="451"/>
      <c r="C23" s="452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0" t="s">
        <v>34</v>
      </c>
      <c r="B33" s="451"/>
      <c r="C33" s="452"/>
      <c r="D33" s="329">
        <f>SUM(B26:C32)</f>
        <v>14</v>
      </c>
    </row>
    <row r="34" spans="1:6" x14ac:dyDescent="0.3">
      <c r="A34" s="450" t="s">
        <v>249</v>
      </c>
      <c r="B34" s="451"/>
      <c r="C34" s="452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3" t="s">
        <v>178</v>
      </c>
      <c r="B36" s="454"/>
      <c r="C36" s="454"/>
      <c r="D36" s="454"/>
      <c r="E36" s="454"/>
      <c r="F36" s="454"/>
    </row>
    <row r="37" spans="1:6" ht="99.75" x14ac:dyDescent="0.35">
      <c r="A37" s="24" t="s">
        <v>84</v>
      </c>
      <c r="B37" s="55">
        <v>1</v>
      </c>
      <c r="C37" s="6" t="str">
        <f>IF(B37=0, -5, "0")</f>
        <v>0</v>
      </c>
      <c r="D37" s="56" t="s">
        <v>495</v>
      </c>
      <c r="E37" s="56" t="s">
        <v>496</v>
      </c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33" x14ac:dyDescent="0.3">
      <c r="A39" s="6" t="s">
        <v>235</v>
      </c>
      <c r="B39" s="55">
        <v>1</v>
      </c>
      <c r="C39" s="55"/>
      <c r="D39" s="56" t="s">
        <v>497</v>
      </c>
      <c r="E39" s="55" t="s">
        <v>498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0" t="s">
        <v>34</v>
      </c>
      <c r="B42" s="451"/>
      <c r="C42" s="452"/>
      <c r="D42" s="329">
        <f>SUM(B37:C41)</f>
        <v>8</v>
      </c>
    </row>
    <row r="43" spans="1:6" x14ac:dyDescent="0.3">
      <c r="A43" s="450" t="s">
        <v>249</v>
      </c>
      <c r="B43" s="451"/>
      <c r="C43" s="452"/>
      <c r="D43" s="17">
        <f>D42/(COUNT(B37:C41)*2)</f>
        <v>0.8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9" t="s">
        <v>405</v>
      </c>
      <c r="B45" s="460"/>
      <c r="C45" s="460"/>
      <c r="D45" s="460"/>
      <c r="E45" s="460"/>
      <c r="F45" s="461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0" t="s">
        <v>34</v>
      </c>
      <c r="B58" s="451"/>
      <c r="C58" s="452"/>
      <c r="D58" s="341">
        <f>SUM(B46:C57)</f>
        <v>0</v>
      </c>
    </row>
    <row r="59" spans="1:6" x14ac:dyDescent="0.3">
      <c r="A59" s="450" t="s">
        <v>249</v>
      </c>
      <c r="B59" s="451"/>
      <c r="C59" s="45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2" t="s">
        <v>19</v>
      </c>
      <c r="B61" s="463"/>
      <c r="C61" s="463"/>
      <c r="D61" s="463"/>
      <c r="E61" s="463"/>
      <c r="F61" s="463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503</v>
      </c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6"/>
      <c r="E67" s="55"/>
      <c r="F67" s="55"/>
    </row>
    <row r="68" spans="1:6" x14ac:dyDescent="0.3">
      <c r="A68" s="450" t="s">
        <v>34</v>
      </c>
      <c r="B68" s="451"/>
      <c r="C68" s="452"/>
      <c r="D68" s="329">
        <f>SUM(B62:C67)</f>
        <v>10</v>
      </c>
    </row>
    <row r="69" spans="1:6" x14ac:dyDescent="0.3">
      <c r="A69" s="450" t="s">
        <v>249</v>
      </c>
      <c r="B69" s="451"/>
      <c r="C69" s="452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3" t="s">
        <v>8</v>
      </c>
      <c r="B71" s="454"/>
      <c r="C71" s="454"/>
      <c r="D71" s="454"/>
      <c r="E71" s="454"/>
      <c r="F71" s="454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33" x14ac:dyDescent="0.3">
      <c r="A74" s="7" t="s">
        <v>203</v>
      </c>
      <c r="B74" s="55">
        <v>1</v>
      </c>
      <c r="C74" s="55"/>
      <c r="D74" s="56" t="s">
        <v>471</v>
      </c>
      <c r="E74" s="56" t="s">
        <v>472</v>
      </c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0" t="s">
        <v>34</v>
      </c>
      <c r="B79" s="451"/>
      <c r="C79" s="452"/>
      <c r="D79" s="329">
        <f>SUM(B72:C78)</f>
        <v>13</v>
      </c>
    </row>
    <row r="80" spans="1:6" x14ac:dyDescent="0.3">
      <c r="A80" s="450" t="s">
        <v>249</v>
      </c>
      <c r="B80" s="451"/>
      <c r="C80" s="452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53" t="s">
        <v>463</v>
      </c>
      <c r="B82" s="454"/>
      <c r="C82" s="454"/>
      <c r="D82" s="454"/>
      <c r="E82" s="454"/>
      <c r="F82" s="454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34.5" x14ac:dyDescent="0.4">
      <c r="A89" s="6" t="s">
        <v>81</v>
      </c>
      <c r="B89" s="61">
        <v>1</v>
      </c>
      <c r="C89" s="62"/>
      <c r="D89" s="56" t="s">
        <v>520</v>
      </c>
      <c r="E89" s="55" t="s">
        <v>494</v>
      </c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0" t="s">
        <v>34</v>
      </c>
      <c r="B100" s="451"/>
      <c r="C100" s="452"/>
      <c r="D100" s="329">
        <f>SUM(B83:C99)</f>
        <v>9</v>
      </c>
    </row>
    <row r="101" spans="1:6" x14ac:dyDescent="0.3">
      <c r="A101" s="450" t="s">
        <v>249</v>
      </c>
      <c r="B101" s="451"/>
      <c r="C101" s="452"/>
      <c r="D101" s="17">
        <f>D100/(COUNT(B83:C99)*2)</f>
        <v>0.9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3" t="s">
        <v>170</v>
      </c>
      <c r="B103" s="454"/>
      <c r="C103" s="454"/>
      <c r="D103" s="454"/>
      <c r="E103" s="454"/>
      <c r="F103" s="454"/>
    </row>
    <row r="104" spans="1:6" ht="52.5" customHeight="1" x14ac:dyDescent="0.4">
      <c r="A104" s="32" t="s">
        <v>227</v>
      </c>
      <c r="B104" s="69">
        <v>1</v>
      </c>
      <c r="C104" s="62"/>
      <c r="D104" s="56" t="s">
        <v>506</v>
      </c>
      <c r="E104" s="56" t="s">
        <v>507</v>
      </c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50.25" x14ac:dyDescent="0.35">
      <c r="A110" s="24" t="s">
        <v>194</v>
      </c>
      <c r="B110" s="69">
        <v>0</v>
      </c>
      <c r="C110" s="6">
        <f>IF(B110=0, -5, "0")</f>
        <v>-5</v>
      </c>
      <c r="D110" s="56" t="s">
        <v>491</v>
      </c>
      <c r="E110" s="56" t="s">
        <v>523</v>
      </c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1</v>
      </c>
      <c r="C115" s="6" t="str">
        <f>IF(B115=0, -5, "0")</f>
        <v>0</v>
      </c>
      <c r="D115" s="56" t="s">
        <v>490</v>
      </c>
      <c r="E115" s="56" t="s">
        <v>524</v>
      </c>
      <c r="F115" s="55"/>
    </row>
    <row r="116" spans="1:6" ht="50.2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489</v>
      </c>
      <c r="E116" s="56" t="s">
        <v>524</v>
      </c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0" t="s">
        <v>34</v>
      </c>
      <c r="B118" s="451"/>
      <c r="C118" s="452"/>
      <c r="D118" s="329">
        <f>SUM(B104:C117)</f>
        <v>18</v>
      </c>
    </row>
    <row r="119" spans="1:6" x14ac:dyDescent="0.3">
      <c r="A119" s="450" t="s">
        <v>249</v>
      </c>
      <c r="B119" s="451"/>
      <c r="C119" s="452"/>
      <c r="D119" s="17">
        <f>D118/(COUNT(B104:C117)*2)</f>
        <v>0.6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3" t="s">
        <v>171</v>
      </c>
      <c r="B122" s="454"/>
      <c r="C122" s="454"/>
      <c r="D122" s="454"/>
      <c r="E122" s="454"/>
      <c r="F122" s="454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0" t="s">
        <v>34</v>
      </c>
      <c r="B134" s="451"/>
      <c r="C134" s="452"/>
      <c r="D134" s="329">
        <f>SUM(B123:C133)</f>
        <v>22</v>
      </c>
    </row>
    <row r="135" spans="1:6" x14ac:dyDescent="0.3">
      <c r="A135" s="450" t="s">
        <v>249</v>
      </c>
      <c r="B135" s="451"/>
      <c r="C135" s="452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3" t="s">
        <v>154</v>
      </c>
      <c r="B137" s="454"/>
      <c r="C137" s="454"/>
      <c r="D137" s="454"/>
      <c r="E137" s="454"/>
      <c r="F137" s="454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ht="66" x14ac:dyDescent="0.3">
      <c r="A145" s="6" t="s">
        <v>137</v>
      </c>
      <c r="B145" s="70">
        <v>1</v>
      </c>
      <c r="C145" s="77"/>
      <c r="D145" s="56" t="s">
        <v>482</v>
      </c>
      <c r="E145" s="56" t="s">
        <v>483</v>
      </c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 t="s">
        <v>525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56"/>
      <c r="E148" s="63"/>
      <c r="F148" s="55"/>
    </row>
    <row r="149" spans="1:6" x14ac:dyDescent="0.3">
      <c r="A149" s="450" t="s">
        <v>34</v>
      </c>
      <c r="B149" s="451"/>
      <c r="C149" s="452"/>
      <c r="D149" s="329">
        <f>SUM(B138:C148)</f>
        <v>21</v>
      </c>
    </row>
    <row r="150" spans="1:6" x14ac:dyDescent="0.3">
      <c r="A150" s="450" t="s">
        <v>249</v>
      </c>
      <c r="B150" s="451"/>
      <c r="C150" s="452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3" t="s">
        <v>61</v>
      </c>
      <c r="B152" s="454"/>
      <c r="C152" s="454"/>
      <c r="D152" s="454"/>
      <c r="E152" s="454"/>
      <c r="F152" s="454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49.5" x14ac:dyDescent="0.3">
      <c r="A156" s="26" t="s">
        <v>232</v>
      </c>
      <c r="B156" s="69">
        <v>1</v>
      </c>
      <c r="C156" s="56"/>
      <c r="D156" s="56" t="s">
        <v>506</v>
      </c>
      <c r="E156" s="56" t="s">
        <v>526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49.5" x14ac:dyDescent="0.3">
      <c r="A163" s="32" t="s">
        <v>173</v>
      </c>
      <c r="B163" s="69">
        <v>0</v>
      </c>
      <c r="C163" s="56"/>
      <c r="D163" s="56" t="s">
        <v>481</v>
      </c>
      <c r="E163" s="56" t="s">
        <v>527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0" t="s">
        <v>34</v>
      </c>
      <c r="B165" s="451"/>
      <c r="C165" s="452"/>
      <c r="D165" s="329">
        <f>SUM(B153:C164)</f>
        <v>21</v>
      </c>
    </row>
    <row r="166" spans="1:6" x14ac:dyDescent="0.3">
      <c r="A166" s="450" t="s">
        <v>249</v>
      </c>
      <c r="B166" s="451"/>
      <c r="C166" s="452"/>
      <c r="D166" s="17">
        <f>D165/(COUNT(B153:C164)*2)</f>
        <v>0.875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3" t="s">
        <v>176</v>
      </c>
      <c r="B168" s="454"/>
      <c r="C168" s="454"/>
      <c r="D168" s="454"/>
      <c r="E168" s="454"/>
      <c r="F168" s="454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33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469</v>
      </c>
      <c r="E171" s="56" t="s">
        <v>470</v>
      </c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50.2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518</v>
      </c>
      <c r="E173" s="56" t="s">
        <v>519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0" t="s">
        <v>34</v>
      </c>
      <c r="B177" s="455"/>
      <c r="C177" s="456"/>
      <c r="D177" s="330">
        <f>SUM(B169:C176)</f>
        <v>14</v>
      </c>
    </row>
    <row r="178" spans="1:6" x14ac:dyDescent="0.3">
      <c r="A178" s="450" t="s">
        <v>249</v>
      </c>
      <c r="B178" s="451"/>
      <c r="C178" s="452"/>
      <c r="D178" s="17">
        <f>D177/(COUNT(B169:C176)*2)</f>
        <v>0.875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3" t="s">
        <v>64</v>
      </c>
      <c r="B180" s="454"/>
      <c r="C180" s="454"/>
      <c r="D180" s="454"/>
      <c r="E180" s="454"/>
      <c r="F180" s="454"/>
    </row>
    <row r="181" spans="1:6" ht="50.25" x14ac:dyDescent="0.35">
      <c r="A181" s="24" t="s">
        <v>240</v>
      </c>
      <c r="B181" s="55">
        <v>0</v>
      </c>
      <c r="C181" s="6">
        <f>IF(B181=0, -5, "0")</f>
        <v>-5</v>
      </c>
      <c r="D181" s="56" t="s">
        <v>501</v>
      </c>
      <c r="E181" s="56" t="s">
        <v>502</v>
      </c>
      <c r="F181" s="55"/>
    </row>
    <row r="182" spans="1:6" ht="33" x14ac:dyDescent="0.3">
      <c r="A182" s="6" t="s">
        <v>241</v>
      </c>
      <c r="B182" s="55">
        <v>0</v>
      </c>
      <c r="C182" s="55"/>
      <c r="D182" s="56" t="s">
        <v>492</v>
      </c>
      <c r="E182" s="55" t="s">
        <v>493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0" t="s">
        <v>34</v>
      </c>
      <c r="B185" s="451"/>
      <c r="C185" s="452"/>
      <c r="D185" s="329">
        <f>SUM(B181:C184)</f>
        <v>-1</v>
      </c>
    </row>
    <row r="186" spans="1:6" x14ac:dyDescent="0.3">
      <c r="A186" s="450" t="s">
        <v>249</v>
      </c>
      <c r="B186" s="451"/>
      <c r="C186" s="452"/>
      <c r="D186" s="17">
        <f>D185/(COUNT(B181:C184)*2)</f>
        <v>-0.1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7" t="s">
        <v>15</v>
      </c>
      <c r="B188" s="458"/>
      <c r="C188" s="458"/>
      <c r="D188" s="458"/>
      <c r="E188" s="458"/>
      <c r="F188" s="458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487</v>
      </c>
      <c r="E191" s="56" t="s">
        <v>488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0" t="s">
        <v>34</v>
      </c>
      <c r="B193" s="451"/>
      <c r="C193" s="452"/>
      <c r="D193" s="329">
        <f>SUM(B189:C192)</f>
        <v>7</v>
      </c>
    </row>
    <row r="194" spans="1:7" x14ac:dyDescent="0.3">
      <c r="A194" s="450" t="s">
        <v>249</v>
      </c>
      <c r="B194" s="451"/>
      <c r="C194" s="452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3" t="s">
        <v>65</v>
      </c>
      <c r="B196" s="454"/>
      <c r="C196" s="454"/>
      <c r="D196" s="454"/>
      <c r="E196" s="454"/>
      <c r="F196" s="454"/>
    </row>
    <row r="197" spans="1:7" ht="49.5" x14ac:dyDescent="0.3">
      <c r="A197" s="26" t="s">
        <v>268</v>
      </c>
      <c r="B197" s="55">
        <v>0</v>
      </c>
      <c r="C197" s="55"/>
      <c r="D197" s="56" t="s">
        <v>499</v>
      </c>
      <c r="E197" s="56" t="s">
        <v>523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0" t="s">
        <v>34</v>
      </c>
      <c r="B202" s="451"/>
      <c r="C202" s="452"/>
      <c r="D202" s="329">
        <f>SUM(B197:C201)</f>
        <v>8</v>
      </c>
    </row>
    <row r="203" spans="1:7" x14ac:dyDescent="0.3">
      <c r="A203" s="450" t="s">
        <v>249</v>
      </c>
      <c r="B203" s="451"/>
      <c r="C203" s="452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3" t="s">
        <v>175</v>
      </c>
      <c r="B205" s="454"/>
      <c r="C205" s="454"/>
      <c r="D205" s="454"/>
      <c r="E205" s="454"/>
      <c r="F205" s="454"/>
    </row>
    <row r="206" spans="1:7" ht="49.5" x14ac:dyDescent="0.3">
      <c r="A206" s="26" t="s">
        <v>302</v>
      </c>
      <c r="B206" s="55">
        <v>1</v>
      </c>
      <c r="C206" s="55"/>
      <c r="D206" s="55" t="s">
        <v>521</v>
      </c>
      <c r="E206" s="56" t="s">
        <v>522</v>
      </c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0" t="s">
        <v>34</v>
      </c>
      <c r="B210" s="451"/>
      <c r="C210" s="452"/>
      <c r="D210" s="34">
        <f>SUM(B206:C209)</f>
        <v>5</v>
      </c>
    </row>
    <row r="211" spans="1:6" x14ac:dyDescent="0.3">
      <c r="A211" s="450" t="s">
        <v>249</v>
      </c>
      <c r="B211" s="451"/>
      <c r="C211" s="452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>
        <v>0.4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178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0.82407407407407407</v>
      </c>
    </row>
  </sheetData>
  <sheetProtection algorithmName="SHA-512" hashValue="veP4e01ZMgJBWlNchqqphT/jiqSPUvuntLIX+p3qIpt9w5o15CaKJUkKGXFDhg1hF99kEYyoAnu7Ljf3GsQmxg==" saltValue="3G5/fdoRCxPxdeG1zPs8mg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3"/>
      <c r="E1" s="443"/>
      <c r="F1" s="443"/>
      <c r="G1" s="443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4" t="s">
        <v>149</v>
      </c>
      <c r="B7" s="444"/>
      <c r="C7" s="444"/>
      <c r="D7" s="444"/>
      <c r="E7" s="444"/>
      <c r="F7" s="444"/>
      <c r="G7" s="93"/>
    </row>
    <row r="8" spans="1:7" ht="22.5" x14ac:dyDescent="0.45">
      <c r="A8" s="445" t="str">
        <f>'Page de garde'!D18</f>
        <v>UHD CM ZARZIS</v>
      </c>
      <c r="B8" s="445"/>
      <c r="C8" s="445"/>
      <c r="D8" s="445"/>
      <c r="E8" s="445"/>
      <c r="F8" s="445"/>
      <c r="G8" s="93"/>
    </row>
    <row r="9" spans="1:7" ht="22.5" x14ac:dyDescent="0.45">
      <c r="A9" s="94" t="s">
        <v>39</v>
      </c>
      <c r="B9" s="446"/>
      <c r="C9" s="446"/>
      <c r="D9" s="446"/>
      <c r="E9" s="446"/>
      <c r="F9" s="446"/>
      <c r="G9" s="93"/>
    </row>
    <row r="10" spans="1:7" ht="22.5" x14ac:dyDescent="0.45">
      <c r="A10" s="95" t="s">
        <v>41</v>
      </c>
      <c r="B10" s="447"/>
      <c r="C10" s="447"/>
      <c r="D10" s="447"/>
      <c r="E10" s="447"/>
      <c r="F10" s="447"/>
      <c r="G10" s="93"/>
    </row>
    <row r="11" spans="1:7" ht="22.5" x14ac:dyDescent="0.45">
      <c r="A11" s="94" t="s">
        <v>40</v>
      </c>
      <c r="B11" s="448"/>
      <c r="C11" s="448"/>
      <c r="D11" s="448"/>
      <c r="E11" s="448"/>
      <c r="F11" s="448"/>
      <c r="G11" s="93"/>
    </row>
    <row r="12" spans="1:7" ht="22.5" x14ac:dyDescent="0.45">
      <c r="A12" s="94" t="s">
        <v>198</v>
      </c>
      <c r="B12" s="449" t="e">
        <f>D719</f>
        <v>#DIV/0!</v>
      </c>
      <c r="C12" s="449"/>
      <c r="D12" s="449"/>
      <c r="E12" s="449"/>
      <c r="F12" s="449"/>
      <c r="G12" s="93"/>
    </row>
    <row r="13" spans="1:7" ht="22.5" x14ac:dyDescent="0.45">
      <c r="A13" s="92"/>
      <c r="B13" s="90"/>
      <c r="C13" s="90"/>
      <c r="D13" s="443"/>
      <c r="E13" s="443"/>
      <c r="F13" s="443"/>
      <c r="G13" s="44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436" t="s">
        <v>341</v>
      </c>
      <c r="B65" s="436"/>
      <c r="C65" s="436"/>
      <c r="D65" s="436"/>
      <c r="E65" s="436"/>
      <c r="F65" s="43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0"/>
      <c r="B83" s="420"/>
      <c r="C83" s="420"/>
      <c r="D83" s="420"/>
      <c r="E83" s="420"/>
      <c r="F83" s="420"/>
      <c r="G83" s="420"/>
    </row>
    <row r="84" spans="1:7" ht="45" customHeight="1" x14ac:dyDescent="0.45">
      <c r="A84" s="442" t="s">
        <v>342</v>
      </c>
      <c r="B84" s="442"/>
      <c r="C84" s="442"/>
      <c r="D84" s="442"/>
      <c r="E84" s="442"/>
      <c r="F84" s="442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8"/>
      <c r="B101" s="429"/>
      <c r="C101" s="429"/>
      <c r="D101" s="429"/>
      <c r="E101" s="429"/>
      <c r="F101" s="435"/>
      <c r="G101" s="96"/>
    </row>
    <row r="102" spans="1:7" ht="46.5" customHeight="1" x14ac:dyDescent="0.4">
      <c r="A102" s="436" t="s">
        <v>343</v>
      </c>
      <c r="B102" s="436"/>
      <c r="C102" s="436"/>
      <c r="D102" s="436"/>
      <c r="E102" s="436"/>
      <c r="F102" s="43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8"/>
      <c r="B109" s="429"/>
      <c r="C109" s="429"/>
      <c r="D109" s="429"/>
      <c r="E109" s="429"/>
      <c r="F109" s="435"/>
      <c r="G109" s="96"/>
    </row>
    <row r="110" spans="1:7" ht="39.75" customHeight="1" x14ac:dyDescent="0.4">
      <c r="A110" s="436" t="s">
        <v>375</v>
      </c>
      <c r="B110" s="436"/>
      <c r="C110" s="436"/>
      <c r="D110" s="436"/>
      <c r="E110" s="436"/>
      <c r="F110" s="43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9"/>
      <c r="B118" s="429"/>
      <c r="C118" s="429"/>
      <c r="D118" s="429"/>
      <c r="E118" s="429"/>
      <c r="F118" s="429"/>
      <c r="G118" s="96"/>
    </row>
    <row r="119" spans="1:7" ht="22.5" x14ac:dyDescent="0.4">
      <c r="A119" s="436" t="s">
        <v>304</v>
      </c>
      <c r="B119" s="436"/>
      <c r="C119" s="436"/>
      <c r="D119" s="436"/>
      <c r="E119" s="436"/>
      <c r="F119" s="43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7"/>
      <c r="B130" s="437"/>
      <c r="C130" s="437"/>
      <c r="D130" s="437"/>
      <c r="E130" s="437"/>
      <c r="F130" s="437"/>
      <c r="G130" s="96"/>
    </row>
    <row r="131" spans="1:16384" ht="22.5" customHeight="1" x14ac:dyDescent="0.4">
      <c r="A131" s="438" t="s">
        <v>404</v>
      </c>
      <c r="B131" s="438"/>
      <c r="C131" s="438"/>
      <c r="D131" s="438"/>
      <c r="E131" s="438"/>
      <c r="F131" s="438"/>
      <c r="G131" s="96"/>
    </row>
    <row r="132" spans="1:16384" ht="22.5" customHeight="1" x14ac:dyDescent="0.4">
      <c r="A132" s="439"/>
      <c r="B132" s="439"/>
      <c r="C132" s="439"/>
      <c r="D132" s="439"/>
      <c r="E132" s="439"/>
      <c r="F132" s="439"/>
      <c r="G132" s="96"/>
    </row>
    <row r="133" spans="1:16384" s="258" customFormat="1" ht="22.5" customHeight="1" x14ac:dyDescent="0.25">
      <c r="A133" s="369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0" t="s">
        <v>441</v>
      </c>
      <c r="B137" s="430"/>
      <c r="C137" s="430"/>
      <c r="D137" s="430"/>
      <c r="E137" s="430"/>
      <c r="F137" s="430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7" t="s">
        <v>340</v>
      </c>
      <c r="B144" s="427"/>
      <c r="C144" s="427"/>
      <c r="D144" s="427"/>
      <c r="E144" s="427"/>
      <c r="F144" s="427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8"/>
      <c r="B161" s="429"/>
      <c r="C161" s="429"/>
      <c r="D161" s="429"/>
      <c r="E161" s="429"/>
      <c r="F161" s="429"/>
      <c r="G161" s="96"/>
    </row>
    <row r="162" spans="1:7" ht="32.25" customHeight="1" x14ac:dyDescent="0.4">
      <c r="A162" s="430" t="s">
        <v>442</v>
      </c>
      <c r="B162" s="430"/>
      <c r="C162" s="430"/>
      <c r="D162" s="430"/>
      <c r="E162" s="430"/>
      <c r="F162" s="430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1"/>
      <c r="B172" s="432"/>
      <c r="C172" s="432"/>
      <c r="D172" s="432"/>
      <c r="E172" s="432"/>
      <c r="F172" s="432"/>
      <c r="G172" s="96"/>
    </row>
    <row r="173" spans="1:7" ht="32.25" customHeight="1" x14ac:dyDescent="0.4">
      <c r="A173" s="430" t="s">
        <v>304</v>
      </c>
      <c r="B173" s="430"/>
      <c r="C173" s="430"/>
      <c r="D173" s="430"/>
      <c r="E173" s="430"/>
      <c r="F173" s="430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3"/>
      <c r="C182" s="434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6"/>
      <c r="B184" s="426"/>
      <c r="C184" s="426"/>
      <c r="D184" s="426"/>
      <c r="E184" s="426"/>
      <c r="F184" s="42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6" t="s">
        <v>34</v>
      </c>
      <c r="B199" s="377"/>
      <c r="C199" s="378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2"/>
      <c r="B201" s="402"/>
      <c r="C201" s="402"/>
      <c r="D201" s="402"/>
      <c r="E201" s="402"/>
      <c r="F201" s="40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6" t="s">
        <v>34</v>
      </c>
      <c r="B223" s="377"/>
      <c r="C223" s="378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2"/>
      <c r="B225" s="402"/>
      <c r="C225" s="402"/>
      <c r="D225" s="402"/>
      <c r="E225" s="402"/>
      <c r="F225" s="40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3" t="s">
        <v>304</v>
      </c>
      <c r="B232" s="424"/>
      <c r="C232" s="424"/>
      <c r="D232" s="42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6" t="s">
        <v>34</v>
      </c>
      <c r="B241" s="377"/>
      <c r="C241" s="378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2"/>
      <c r="B246" s="402"/>
      <c r="C246" s="402"/>
      <c r="D246" s="402"/>
      <c r="E246" s="402"/>
      <c r="F246" s="40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6" t="s">
        <v>34</v>
      </c>
      <c r="B261" s="377"/>
      <c r="C261" s="378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6"/>
      <c r="B286" s="386"/>
      <c r="C286" s="386"/>
      <c r="D286" s="386"/>
      <c r="E286" s="386"/>
      <c r="F286" s="386"/>
      <c r="G286" s="96"/>
    </row>
    <row r="287" spans="1:7" ht="31.5" customHeight="1" x14ac:dyDescent="0.4">
      <c r="A287" s="422" t="s">
        <v>304</v>
      </c>
      <c r="B287" s="422"/>
      <c r="C287" s="422"/>
      <c r="D287" s="422"/>
      <c r="E287" s="422"/>
      <c r="F287" s="422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7"/>
      <c r="B352" s="407"/>
      <c r="C352" s="407"/>
      <c r="D352" s="407"/>
      <c r="E352" s="407"/>
      <c r="F352" s="407"/>
      <c r="G352" s="407"/>
    </row>
    <row r="353" spans="1:7" ht="32.25" customHeight="1" x14ac:dyDescent="0.4">
      <c r="A353" s="421" t="s">
        <v>304</v>
      </c>
      <c r="B353" s="421"/>
      <c r="C353" s="421"/>
      <c r="D353" s="421"/>
      <c r="E353" s="421"/>
      <c r="F353" s="421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19"/>
      <c r="B410" s="420"/>
      <c r="C410" s="420"/>
      <c r="D410" s="420"/>
      <c r="E410" s="420"/>
      <c r="F410" s="420"/>
      <c r="G410" s="420"/>
    </row>
    <row r="411" spans="1:7" ht="24.75" x14ac:dyDescent="0.4">
      <c r="A411" s="417" t="s">
        <v>313</v>
      </c>
      <c r="B411" s="417"/>
      <c r="C411" s="417"/>
      <c r="D411" s="417"/>
      <c r="E411" s="417"/>
      <c r="F411" s="417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7" t="s">
        <v>304</v>
      </c>
      <c r="B459" s="417"/>
      <c r="C459" s="417"/>
      <c r="D459" s="417"/>
      <c r="E459" s="417"/>
      <c r="F459" s="417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8" t="s">
        <v>405</v>
      </c>
      <c r="B473" s="418"/>
      <c r="C473" s="418"/>
      <c r="D473" s="418"/>
      <c r="E473" s="418"/>
      <c r="F473" s="418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3" t="s">
        <v>28</v>
      </c>
      <c r="B475" s="404" t="s">
        <v>29</v>
      </c>
      <c r="C475" s="404"/>
      <c r="D475" s="404" t="s">
        <v>42</v>
      </c>
      <c r="E475" s="405" t="s">
        <v>264</v>
      </c>
      <c r="F475" s="405" t="s">
        <v>295</v>
      </c>
      <c r="G475" s="96"/>
    </row>
    <row r="476" spans="1:7" ht="21" x14ac:dyDescent="0.4">
      <c r="A476" s="403"/>
      <c r="B476" s="254" t="s">
        <v>32</v>
      </c>
      <c r="C476" s="254" t="s">
        <v>31</v>
      </c>
      <c r="D476" s="404"/>
      <c r="E476" s="405"/>
      <c r="F476" s="405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8" t="s">
        <v>52</v>
      </c>
      <c r="B478" s="478"/>
      <c r="C478" s="478"/>
      <c r="D478" s="478"/>
      <c r="E478" s="478"/>
      <c r="F478" s="478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9" t="s">
        <v>443</v>
      </c>
      <c r="B484" s="480"/>
      <c r="C484" s="480"/>
      <c r="D484" s="480"/>
      <c r="E484" s="480"/>
      <c r="F484" s="480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1" t="s">
        <v>23</v>
      </c>
      <c r="B495" s="482"/>
      <c r="C495" s="482"/>
      <c r="D495" s="482"/>
      <c r="E495" s="482"/>
      <c r="F495" s="483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8"/>
      <c r="B507" s="388"/>
      <c r="C507" s="388"/>
      <c r="D507" s="388"/>
      <c r="E507" s="388"/>
      <c r="F507" s="388"/>
      <c r="G507" s="388"/>
    </row>
    <row r="508" spans="1:7" ht="26.25" customHeight="1" x14ac:dyDescent="0.5">
      <c r="A508" s="288" t="s">
        <v>304</v>
      </c>
      <c r="B508" s="415"/>
      <c r="C508" s="415"/>
      <c r="D508" s="415"/>
      <c r="E508" s="415"/>
      <c r="F508" s="415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6" t="s">
        <v>97</v>
      </c>
      <c r="B520" s="416"/>
      <c r="C520" s="416"/>
      <c r="D520" s="416"/>
      <c r="E520" s="416"/>
      <c r="F520" s="416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0" t="s">
        <v>28</v>
      </c>
      <c r="B522" s="370" t="s">
        <v>29</v>
      </c>
      <c r="C522" s="412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1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3"/>
      <c r="D525" s="413"/>
      <c r="E525" s="413"/>
      <c r="F525" s="414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6" t="s">
        <v>34</v>
      </c>
      <c r="B532" s="377"/>
      <c r="C532" s="378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6" t="s">
        <v>33</v>
      </c>
      <c r="B533" s="377"/>
      <c r="C533" s="378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2"/>
      <c r="B534" s="402"/>
      <c r="C534" s="402"/>
      <c r="D534" s="402"/>
      <c r="E534" s="402"/>
      <c r="F534" s="40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6"/>
      <c r="B546" s="407"/>
      <c r="C546" s="407"/>
      <c r="D546" s="407"/>
      <c r="E546" s="407"/>
      <c r="F546" s="407"/>
      <c r="G546" s="407"/>
    </row>
    <row r="547" spans="1:7" ht="35.25" customHeight="1" x14ac:dyDescent="0.4">
      <c r="A547" s="290" t="s">
        <v>304</v>
      </c>
      <c r="B547" s="265"/>
      <c r="C547" s="408"/>
      <c r="D547" s="408"/>
      <c r="E547" s="408"/>
      <c r="F547" s="409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4" t="s">
        <v>34</v>
      </c>
      <c r="B556" s="384"/>
      <c r="C556" s="396"/>
      <c r="D556" s="345">
        <f>SUM(B548:C555,B536:C545)</f>
        <v>0</v>
      </c>
      <c r="E556" s="90"/>
      <c r="F556" s="96"/>
      <c r="G556" s="96"/>
    </row>
    <row r="557" spans="1:7" ht="21" x14ac:dyDescent="0.4">
      <c r="A557" s="384" t="s">
        <v>33</v>
      </c>
      <c r="B557" s="384"/>
      <c r="C557" s="384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2"/>
      <c r="B562" s="402"/>
      <c r="C562" s="402"/>
      <c r="D562" s="402"/>
      <c r="E562" s="402"/>
      <c r="F562" s="402"/>
      <c r="G562" s="96"/>
    </row>
    <row r="563" spans="1:7" ht="22.5" x14ac:dyDescent="0.45">
      <c r="A563" s="383" t="s">
        <v>19</v>
      </c>
      <c r="B563" s="383"/>
      <c r="C563" s="383"/>
      <c r="D563" s="383"/>
      <c r="E563" s="383"/>
      <c r="F563" s="383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3" t="s">
        <v>28</v>
      </c>
      <c r="B565" s="404" t="s">
        <v>29</v>
      </c>
      <c r="C565" s="404"/>
      <c r="D565" s="404" t="s">
        <v>42</v>
      </c>
      <c r="E565" s="405" t="s">
        <v>264</v>
      </c>
      <c r="F565" s="405" t="s">
        <v>295</v>
      </c>
      <c r="G565" s="96"/>
    </row>
    <row r="566" spans="1:7" ht="21" x14ac:dyDescent="0.4">
      <c r="A566" s="403"/>
      <c r="B566" s="254" t="s">
        <v>32</v>
      </c>
      <c r="C566" s="254" t="s">
        <v>31</v>
      </c>
      <c r="D566" s="404"/>
      <c r="E566" s="405"/>
      <c r="F566" s="405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3" t="s">
        <v>10</v>
      </c>
      <c r="B568" s="394"/>
      <c r="C568" s="394"/>
      <c r="D568" s="394"/>
      <c r="E568" s="394"/>
      <c r="F568" s="395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4" t="s">
        <v>34</v>
      </c>
      <c r="B578" s="384"/>
      <c r="C578" s="396"/>
      <c r="D578" s="345">
        <f>SUM(B569:C577)</f>
        <v>0</v>
      </c>
      <c r="E578" s="90"/>
      <c r="F578" s="96"/>
      <c r="G578" s="96"/>
    </row>
    <row r="579" spans="1:7" ht="21" x14ac:dyDescent="0.4">
      <c r="A579" s="384" t="s">
        <v>33</v>
      </c>
      <c r="B579" s="384"/>
      <c r="C579" s="384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7" t="s">
        <v>23</v>
      </c>
      <c r="B581" s="398"/>
      <c r="C581" s="398"/>
      <c r="D581" s="398"/>
      <c r="E581" s="398"/>
      <c r="F581" s="399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0" t="s">
        <v>370</v>
      </c>
      <c r="B588" s="401"/>
      <c r="C588" s="401"/>
      <c r="D588" s="401"/>
      <c r="E588" s="401"/>
      <c r="F588" s="401"/>
      <c r="G588" s="401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4" t="s">
        <v>34</v>
      </c>
      <c r="B596" s="384"/>
      <c r="C596" s="396"/>
      <c r="D596" s="345">
        <f>SUM(B589:C595,B582:C587)</f>
        <v>0</v>
      </c>
      <c r="E596" s="90"/>
      <c r="F596" s="96"/>
      <c r="G596" s="96"/>
    </row>
    <row r="597" spans="1:7" ht="21" x14ac:dyDescent="0.4">
      <c r="A597" s="384" t="s">
        <v>33</v>
      </c>
      <c r="B597" s="384"/>
      <c r="C597" s="384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0" t="s">
        <v>168</v>
      </c>
      <c r="B600" s="391"/>
      <c r="C600" s="392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3" t="s">
        <v>8</v>
      </c>
      <c r="B602" s="383"/>
      <c r="C602" s="383"/>
      <c r="D602" s="383"/>
      <c r="E602" s="383"/>
      <c r="F602" s="383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4"/>
      <c r="D607" s="374"/>
      <c r="E607" s="374"/>
      <c r="F607" s="375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4" t="s">
        <v>34</v>
      </c>
      <c r="B616" s="384"/>
      <c r="C616" s="384"/>
      <c r="D616" s="345">
        <f>SUM(B608:C615)</f>
        <v>0</v>
      </c>
      <c r="E616" s="385"/>
      <c r="F616" s="386"/>
      <c r="G616" s="96"/>
    </row>
    <row r="617" spans="1:7" ht="21" x14ac:dyDescent="0.4">
      <c r="A617" s="384" t="s">
        <v>33</v>
      </c>
      <c r="B617" s="384"/>
      <c r="C617" s="384"/>
      <c r="D617" s="298" t="e">
        <f>D616/(COUNT(B608:C615)*2)</f>
        <v>#DIV/0!</v>
      </c>
      <c r="E617" s="387"/>
      <c r="F617" s="388"/>
      <c r="G617" s="96"/>
    </row>
    <row r="618" spans="1:7" ht="21" x14ac:dyDescent="0.4">
      <c r="A618" s="128"/>
      <c r="B618" s="96"/>
      <c r="C618" s="389"/>
      <c r="D618" s="389"/>
      <c r="E618" s="389"/>
      <c r="F618" s="38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6" t="s">
        <v>34</v>
      </c>
      <c r="B629" s="377"/>
      <c r="C629" s="378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4"/>
      <c r="D632" s="374"/>
      <c r="E632" s="374"/>
      <c r="F632" s="375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6" t="s">
        <v>34</v>
      </c>
      <c r="B639" s="377"/>
      <c r="C639" s="378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79"/>
      <c r="B641" s="379"/>
      <c r="C641" s="379"/>
      <c r="D641" s="379"/>
      <c r="E641" s="379"/>
      <c r="F641" s="379"/>
      <c r="G641" s="379"/>
    </row>
    <row r="642" spans="1:7" ht="24.75" x14ac:dyDescent="0.4">
      <c r="A642" s="284" t="s">
        <v>26</v>
      </c>
      <c r="B642" s="374"/>
      <c r="C642" s="374"/>
      <c r="D642" s="374"/>
      <c r="E642" s="374"/>
      <c r="F642" s="375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0" t="s">
        <v>304</v>
      </c>
      <c r="B650" s="381"/>
      <c r="C650" s="381"/>
      <c r="D650" s="381"/>
      <c r="E650" s="381"/>
      <c r="F650" s="38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3" t="s">
        <v>346</v>
      </c>
      <c r="B665" s="383"/>
      <c r="C665" s="383"/>
      <c r="D665" s="383"/>
      <c r="E665" s="383"/>
      <c r="F665" s="383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3" t="s">
        <v>439</v>
      </c>
      <c r="B693" s="373"/>
      <c r="C693" s="373"/>
      <c r="D693" s="373"/>
      <c r="E693" s="373"/>
      <c r="F693" s="373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68" t="s">
        <v>28</v>
      </c>
      <c r="B695" s="370" t="s">
        <v>29</v>
      </c>
      <c r="C695" s="370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5" t="s">
        <v>299</v>
      </c>
      <c r="B698" s="366"/>
      <c r="C698" s="366"/>
      <c r="D698" s="366"/>
      <c r="E698" s="366"/>
      <c r="F698" s="36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3"/>
      <c r="C704" s="36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3"/>
      <c r="C705" s="36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5" t="s">
        <v>300</v>
      </c>
      <c r="B707" s="366"/>
      <c r="C707" s="366"/>
      <c r="D707" s="366"/>
      <c r="E707" s="366"/>
      <c r="F707" s="36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3"/>
      <c r="E1" s="473"/>
      <c r="F1" s="473"/>
      <c r="G1" s="473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4" t="s">
        <v>46</v>
      </c>
      <c r="B6" s="474"/>
      <c r="C6" s="474"/>
      <c r="D6" s="474"/>
      <c r="E6" s="474"/>
      <c r="F6" s="474"/>
      <c r="G6" s="79"/>
    </row>
    <row r="7" spans="1:7" s="2" customFormat="1" ht="21.75" customHeight="1" x14ac:dyDescent="0.45">
      <c r="A7" s="475" t="str">
        <f>'Page de garde'!D18</f>
        <v>UHD CM ZARZIS</v>
      </c>
      <c r="B7" s="475"/>
      <c r="C7" s="475"/>
      <c r="D7" s="475"/>
      <c r="E7" s="475"/>
      <c r="F7" s="475"/>
      <c r="G7" s="79"/>
    </row>
    <row r="8" spans="1:7" s="2" customFormat="1" ht="24" x14ac:dyDescent="0.45">
      <c r="A8" s="4" t="s">
        <v>39</v>
      </c>
      <c r="B8" s="476">
        <f>'A4 Exploitation'!B9:F9</f>
        <v>0</v>
      </c>
      <c r="C8" s="476"/>
      <c r="D8" s="476"/>
      <c r="E8" s="476"/>
      <c r="F8" s="476"/>
      <c r="G8" s="79"/>
    </row>
    <row r="9" spans="1:7" s="2" customFormat="1" ht="24" x14ac:dyDescent="0.45">
      <c r="A9" s="5" t="s">
        <v>41</v>
      </c>
      <c r="B9" s="477">
        <f>'A4 Exploitation'!B10:F10</f>
        <v>0</v>
      </c>
      <c r="C9" s="477"/>
      <c r="D9" s="477"/>
      <c r="E9" s="477"/>
      <c r="F9" s="477"/>
      <c r="G9" s="79"/>
    </row>
    <row r="10" spans="1:7" s="2" customFormat="1" ht="24" x14ac:dyDescent="0.45">
      <c r="A10" s="4" t="s">
        <v>40</v>
      </c>
      <c r="B10" s="472">
        <f>'A4 Exploitation'!B11:F11</f>
        <v>0</v>
      </c>
      <c r="C10" s="472"/>
      <c r="D10" s="472"/>
      <c r="E10" s="472"/>
      <c r="F10" s="472"/>
      <c r="G10" s="79"/>
    </row>
    <row r="11" spans="1:7" s="2" customFormat="1" ht="24" x14ac:dyDescent="0.45">
      <c r="A11" s="4" t="s">
        <v>248</v>
      </c>
      <c r="B11" s="464" t="e">
        <f>D215</f>
        <v>#DIV/0!</v>
      </c>
      <c r="C11" s="464"/>
      <c r="D11" s="464"/>
      <c r="E11" s="464"/>
      <c r="F11" s="464"/>
      <c r="G11" s="79"/>
    </row>
    <row r="12" spans="1:7" s="2" customFormat="1" ht="22.5" x14ac:dyDescent="0.45">
      <c r="A12" s="1"/>
      <c r="D12" s="443"/>
      <c r="E12" s="443"/>
      <c r="F12" s="443"/>
      <c r="G12" s="44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158</v>
      </c>
      <c r="F13" s="466" t="s">
        <v>159</v>
      </c>
    </row>
    <row r="14" spans="1:7" s="2" customFormat="1" ht="12.75" customHeight="1" x14ac:dyDescent="0.3">
      <c r="A14" s="465"/>
      <c r="B14" s="18" t="s">
        <v>32</v>
      </c>
      <c r="C14" s="18" t="s">
        <v>31</v>
      </c>
      <c r="D14" s="466"/>
      <c r="E14" s="466"/>
      <c r="F14" s="466"/>
      <c r="G14" s="78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1" t="s">
        <v>34</v>
      </c>
      <c r="B22" s="455"/>
      <c r="C22" s="456"/>
      <c r="D22" s="330">
        <f>SUM(B17:C21)</f>
        <v>0</v>
      </c>
    </row>
    <row r="23" spans="1:7" x14ac:dyDescent="0.3">
      <c r="A23" s="450" t="s">
        <v>249</v>
      </c>
      <c r="B23" s="451"/>
      <c r="C23" s="452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0" t="s">
        <v>34</v>
      </c>
      <c r="B33" s="451"/>
      <c r="C33" s="452"/>
      <c r="D33" s="329">
        <f>SUM(B26:C32)</f>
        <v>0</v>
      </c>
    </row>
    <row r="34" spans="1:6" x14ac:dyDescent="0.3">
      <c r="A34" s="450" t="s">
        <v>249</v>
      </c>
      <c r="B34" s="451"/>
      <c r="C34" s="452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3" t="s">
        <v>178</v>
      </c>
      <c r="B36" s="454"/>
      <c r="C36" s="454"/>
      <c r="D36" s="454"/>
      <c r="E36" s="454"/>
      <c r="F36" s="454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0" t="s">
        <v>34</v>
      </c>
      <c r="B42" s="451"/>
      <c r="C42" s="452"/>
      <c r="D42" s="329">
        <f>SUM(B37:C41)</f>
        <v>0</v>
      </c>
    </row>
    <row r="43" spans="1:6" x14ac:dyDescent="0.3">
      <c r="A43" s="450" t="s">
        <v>249</v>
      </c>
      <c r="B43" s="451"/>
      <c r="C43" s="452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9" t="s">
        <v>405</v>
      </c>
      <c r="B45" s="460"/>
      <c r="C45" s="460"/>
      <c r="D45" s="460"/>
      <c r="E45" s="460"/>
      <c r="F45" s="461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0" t="s">
        <v>34</v>
      </c>
      <c r="B58" s="451"/>
      <c r="C58" s="452"/>
      <c r="D58" s="341">
        <f>SUM(B46:C57)</f>
        <v>0</v>
      </c>
    </row>
    <row r="59" spans="1:6" x14ac:dyDescent="0.3">
      <c r="A59" s="450" t="s">
        <v>249</v>
      </c>
      <c r="B59" s="451"/>
      <c r="C59" s="45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2" t="s">
        <v>19</v>
      </c>
      <c r="B61" s="463"/>
      <c r="C61" s="463"/>
      <c r="D61" s="463"/>
      <c r="E61" s="463"/>
      <c r="F61" s="463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0" t="s">
        <v>34</v>
      </c>
      <c r="B68" s="451"/>
      <c r="C68" s="452"/>
      <c r="D68" s="329">
        <f>SUM(B62:C67)</f>
        <v>0</v>
      </c>
    </row>
    <row r="69" spans="1:6" x14ac:dyDescent="0.3">
      <c r="A69" s="450" t="s">
        <v>249</v>
      </c>
      <c r="B69" s="451"/>
      <c r="C69" s="452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3" t="s">
        <v>8</v>
      </c>
      <c r="B71" s="454"/>
      <c r="C71" s="454"/>
      <c r="D71" s="454"/>
      <c r="E71" s="454"/>
      <c r="F71" s="454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0" t="s">
        <v>34</v>
      </c>
      <c r="B79" s="451"/>
      <c r="C79" s="452"/>
      <c r="D79" s="329">
        <f>SUM(B72:C78)</f>
        <v>0</v>
      </c>
    </row>
    <row r="80" spans="1:6" x14ac:dyDescent="0.3">
      <c r="A80" s="450" t="s">
        <v>249</v>
      </c>
      <c r="B80" s="451"/>
      <c r="C80" s="452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3" t="s">
        <v>463</v>
      </c>
      <c r="B82" s="454"/>
      <c r="C82" s="454"/>
      <c r="D82" s="454"/>
      <c r="E82" s="454"/>
      <c r="F82" s="454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0" t="s">
        <v>34</v>
      </c>
      <c r="B100" s="451"/>
      <c r="C100" s="452"/>
      <c r="D100" s="329">
        <f>SUM(B83:C99)</f>
        <v>0</v>
      </c>
    </row>
    <row r="101" spans="1:6" x14ac:dyDescent="0.3">
      <c r="A101" s="450" t="s">
        <v>249</v>
      </c>
      <c r="B101" s="451"/>
      <c r="C101" s="452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3" t="s">
        <v>170</v>
      </c>
      <c r="B103" s="454"/>
      <c r="C103" s="454"/>
      <c r="D103" s="454"/>
      <c r="E103" s="454"/>
      <c r="F103" s="454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0" t="s">
        <v>34</v>
      </c>
      <c r="B118" s="451"/>
      <c r="C118" s="452"/>
      <c r="D118" s="329">
        <f>SUM(B104:C117)</f>
        <v>0</v>
      </c>
    </row>
    <row r="119" spans="1:6" x14ac:dyDescent="0.3">
      <c r="A119" s="450" t="s">
        <v>249</v>
      </c>
      <c r="B119" s="451"/>
      <c r="C119" s="452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3" t="s">
        <v>171</v>
      </c>
      <c r="B122" s="454"/>
      <c r="C122" s="454"/>
      <c r="D122" s="454"/>
      <c r="E122" s="454"/>
      <c r="F122" s="454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0" t="s">
        <v>34</v>
      </c>
      <c r="B134" s="451"/>
      <c r="C134" s="452"/>
      <c r="D134" s="329">
        <f>SUM(B123:C133)</f>
        <v>0</v>
      </c>
    </row>
    <row r="135" spans="1:6" x14ac:dyDescent="0.3">
      <c r="A135" s="450" t="s">
        <v>249</v>
      </c>
      <c r="B135" s="451"/>
      <c r="C135" s="452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3" t="s">
        <v>154</v>
      </c>
      <c r="B137" s="454"/>
      <c r="C137" s="454"/>
      <c r="D137" s="454"/>
      <c r="E137" s="454"/>
      <c r="F137" s="454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0" t="s">
        <v>34</v>
      </c>
      <c r="B149" s="451"/>
      <c r="C149" s="452"/>
      <c r="D149" s="329">
        <f>SUM(B138:C148)</f>
        <v>0</v>
      </c>
    </row>
    <row r="150" spans="1:6" x14ac:dyDescent="0.3">
      <c r="A150" s="450" t="s">
        <v>249</v>
      </c>
      <c r="B150" s="451"/>
      <c r="C150" s="452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3" t="s">
        <v>61</v>
      </c>
      <c r="B152" s="454"/>
      <c r="C152" s="454"/>
      <c r="D152" s="454"/>
      <c r="E152" s="454"/>
      <c r="F152" s="454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0" t="s">
        <v>34</v>
      </c>
      <c r="B165" s="451"/>
      <c r="C165" s="452"/>
      <c r="D165" s="329">
        <f>SUM(B153:C164)</f>
        <v>0</v>
      </c>
    </row>
    <row r="166" spans="1:6" x14ac:dyDescent="0.3">
      <c r="A166" s="450" t="s">
        <v>249</v>
      </c>
      <c r="B166" s="451"/>
      <c r="C166" s="452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3" t="s">
        <v>176</v>
      </c>
      <c r="B168" s="454"/>
      <c r="C168" s="454"/>
      <c r="D168" s="454"/>
      <c r="E168" s="454"/>
      <c r="F168" s="454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0" t="s">
        <v>34</v>
      </c>
      <c r="B177" s="455"/>
      <c r="C177" s="456"/>
      <c r="D177" s="330">
        <f>SUM(B169:C176)</f>
        <v>0</v>
      </c>
    </row>
    <row r="178" spans="1:6" x14ac:dyDescent="0.3">
      <c r="A178" s="450" t="s">
        <v>249</v>
      </c>
      <c r="B178" s="451"/>
      <c r="C178" s="452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3" t="s">
        <v>64</v>
      </c>
      <c r="B180" s="454"/>
      <c r="C180" s="454"/>
      <c r="D180" s="454"/>
      <c r="E180" s="454"/>
      <c r="F180" s="454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0" t="s">
        <v>34</v>
      </c>
      <c r="B185" s="451"/>
      <c r="C185" s="452"/>
      <c r="D185" s="329">
        <f>SUM(B181:C184)</f>
        <v>0</v>
      </c>
    </row>
    <row r="186" spans="1:6" x14ac:dyDescent="0.3">
      <c r="A186" s="450" t="s">
        <v>249</v>
      </c>
      <c r="B186" s="451"/>
      <c r="C186" s="452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7" t="s">
        <v>15</v>
      </c>
      <c r="B188" s="458"/>
      <c r="C188" s="458"/>
      <c r="D188" s="458"/>
      <c r="E188" s="458"/>
      <c r="F188" s="458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0" t="s">
        <v>34</v>
      </c>
      <c r="B193" s="451"/>
      <c r="C193" s="452"/>
      <c r="D193" s="329">
        <f>SUM(B189:C192)</f>
        <v>0</v>
      </c>
    </row>
    <row r="194" spans="1:7" x14ac:dyDescent="0.3">
      <c r="A194" s="450" t="s">
        <v>249</v>
      </c>
      <c r="B194" s="451"/>
      <c r="C194" s="452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3" t="s">
        <v>65</v>
      </c>
      <c r="B196" s="454"/>
      <c r="C196" s="454"/>
      <c r="D196" s="454"/>
      <c r="E196" s="454"/>
      <c r="F196" s="454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0" t="s">
        <v>34</v>
      </c>
      <c r="B202" s="451"/>
      <c r="C202" s="452"/>
      <c r="D202" s="329">
        <f>SUM(B197:C201)</f>
        <v>0</v>
      </c>
    </row>
    <row r="203" spans="1:7" x14ac:dyDescent="0.3">
      <c r="A203" s="450" t="s">
        <v>249</v>
      </c>
      <c r="B203" s="451"/>
      <c r="C203" s="452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3" t="s">
        <v>175</v>
      </c>
      <c r="B205" s="454"/>
      <c r="C205" s="454"/>
      <c r="D205" s="454"/>
      <c r="E205" s="454"/>
      <c r="F205" s="454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0" t="s">
        <v>34</v>
      </c>
      <c r="B210" s="451"/>
      <c r="C210" s="452"/>
      <c r="D210" s="34">
        <f>SUM(B206:C209)</f>
        <v>0</v>
      </c>
    </row>
    <row r="211" spans="1:6" x14ac:dyDescent="0.3">
      <c r="A211" s="450" t="s">
        <v>249</v>
      </c>
      <c r="B211" s="451"/>
      <c r="C211" s="452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2019-10-04T20:55:43Z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