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Zarzis\2018\7\"/>
    </mc:Choice>
  </mc:AlternateContent>
  <bookViews>
    <workbookView xWindow="0" yWindow="0" windowWidth="20490" windowHeight="7755" tabRatio="916" activeTab="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6" i="43" l="1"/>
  <c r="D444" i="43"/>
  <c r="D197" i="35"/>
  <c r="D197" i="37"/>
  <c r="D444" i="36"/>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8" i="35"/>
  <c r="D199" i="35" s="1"/>
  <c r="D195" i="35"/>
  <c r="B172" i="29"/>
  <c r="B90" i="29"/>
  <c r="B117" i="29"/>
  <c r="B135" i="29"/>
  <c r="B63" i="29"/>
  <c r="B72" i="29"/>
  <c r="B108" i="29"/>
  <c r="D198" i="37" l="1"/>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79" i="29" l="1"/>
  <c r="B124" i="29"/>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<sst xmlns="http://schemas.openxmlformats.org/spreadsheetml/2006/main" count="5262" uniqueCount="493">
  <si>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</si>
  <si>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</si>
  <si>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</si>
  <si>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</si>
  <si>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</si>
  <si>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</si>
  <si>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</si>
  <si>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</si>
  <si>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</si>
  <si>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</si>
  <si>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</si>
  <si>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</si>
  <si>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</si>
  <si>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</si>
  <si>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</si>
  <si>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</si>
  <si>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</si>
  <si>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</si>
  <si>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</si>
  <si>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</si>
  <si>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</si>
  <si>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</si>
  <si>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</si>
  <si>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</si>
  <si>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</si>
  <si>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</si>
  <si>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</si>
  <si>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</si>
  <si>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</si>
  <si>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</si>
  <si>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</si>
  <si>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</si>
  <si>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</si>
  <si>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</si>
  <si>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</si>
  <si>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</si>
  <si>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</si>
  <si>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</si>
  <si>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</si>
  <si>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</si>
  <si>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</si>
  <si>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</si>
  <si>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</si>
  <si>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</si>
  <si>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</si>
  <si>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</si>
  <si>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</si>
  <si>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</si>
  <si>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</si>
  <si>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</si>
  <si>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</si>
  <si>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</si>
  <si>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</si>
  <si>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</si>
  <si>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</si>
  <si>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</si>
  <si>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</si>
  <si>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</si>
  <si>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</si>
  <si>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</si>
  <si>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</si>
  <si>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</si>
  <si>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</si>
  <si>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</si>
  <si>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</si>
  <si>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</si>
  <si>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</si>
  <si>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</si>
  <si>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</si>
  <si>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</si>
  <si>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</si>
  <si>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</si>
  <si>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</si>
  <si>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</si>
  <si>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</si>
  <si>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</si>
  <si>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</si>
  <si>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</si>
  <si>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</si>
  <si>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</si>
  <si>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</si>
  <si>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</si>
  <si>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</si>
  <si>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</si>
  <si>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</si>
  <si>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</si>
  <si>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</si>
  <si>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</si>
  <si>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</si>
  <si>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</si>
  <si>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</si>
  <si>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</si>
  <si>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</si>
  <si>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</si>
  <si>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</si>
  <si>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</si>
  <si>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</si>
  <si>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</si>
  <si>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</si>
  <si>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</si>
  <si>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</si>
  <si>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</si>
  <si>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</si>
  <si>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</si>
  <si>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</si>
  <si>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</si>
  <si>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</si>
  <si>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</si>
  <si>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</si>
  <si>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</si>
  <si>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</si>
  <si>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</si>
  <si>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</si>
  <si>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</si>
  <si>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</si>
  <si>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</si>
  <si>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</si>
  <si>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</si>
  <si>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</si>
  <si>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</si>
  <si>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</si>
  <si>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</si>
  <si>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</si>
  <si>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</si>
  <si>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</si>
  <si>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</si>
  <si>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</si>
  <si>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</si>
  <si>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</si>
  <si>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</si>
  <si>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</si>
  <si>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</si>
  <si>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</si>
  <si>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</si>
  <si>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</si>
  <si>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</si>
  <si>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</si>
  <si>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</si>
  <si>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</si>
  <si>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</si>
  <si>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</si>
  <si>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</si>
  <si>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</si>
  <si>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</si>
  <si>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</si>
  <si>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</si>
  <si>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</si>
  <si>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</si>
  <si>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</si>
  <si>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</si>
  <si>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</si>
  <si>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</si>
  <si>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</si>
  <si>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</si>
  <si>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</si>
  <si>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</si>
  <si>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</si>
  <si>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</si>
  <si>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</si>
  <si>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</si>
  <si>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</si>
  <si>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</si>
  <si>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</si>
  <si>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</si>
  <si>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</si>
  <si>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</si>
  <si>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</si>
  <si>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</si>
  <si>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</si>
  <si>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</si>
  <si>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</si>
  <si>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</si>
  <si>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</si>
  <si>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</si>
  <si>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</si>
  <si>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</si>
  <si>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</si>
  <si>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</si>
  <si>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</si>
  <si>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</si>
  <si>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</si>
  <si>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</si>
  <si>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</si>
  <si>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</si>
  <si>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</si>
  <si>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</si>
  <si>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</si>
  <si>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</si>
  <si>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</si>
  <si>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</si>
  <si>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</si>
  <si>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</si>
  <si>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</si>
  <si>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</si>
  <si>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</si>
  <si>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</si>
  <si>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</si>
  <si>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</si>
  <si>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</si>
  <si>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</si>
  <si>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</si>
  <si>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</si>
  <si>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</si>
  <si>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</si>
  <si>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</si>
  <si>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</si>
  <si>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</si>
  <si>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</si>
  <si>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</si>
  <si>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</si>
  <si>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</si>
  <si>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</si>
  <si>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</si>
  <si>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</si>
  <si>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</si>
  <si>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</si>
  <si>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</si>
  <si>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</si>
  <si>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</si>
  <si>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</si>
  <si>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</si>
  <si>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</si>
  <si>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</si>
  <si>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</si>
  <si>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</si>
  <si>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</si>
  <si>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</si>
  <si>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</si>
  <si>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</si>
  <si>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</si>
  <si>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</si>
  <si>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</si>
  <si>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</si>
  <si>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</si>
  <si>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</si>
  <si>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</si>
  <si>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</si>
  <si>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</si>
  <si>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</si>
  <si>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</si>
  <si>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</si>
  <si>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</si>
  <si>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</si>
  <si>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</si>
  <si>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</si>
  <si>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</si>
  <si>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</si>
  <si>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</si>
  <si>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</si>
  <si>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</si>
  <si>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</si>
  <si>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</si>
  <si>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</si>
  <si>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</si>
  <si>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</si>
  <si>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</si>
  <si>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</si>
  <si>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</si>
  <si>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</si>
  <si>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</si>
  <si>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</si>
  <si>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</si>
  <si>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</si>
  <si>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</si>
  <si>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</si>
  <si>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</si>
  <si>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</si>
  <si>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</si>
  <si>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</si>
  <si>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</si>
  <si>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</si>
  <si>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</si>
  <si>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</si>
  <si>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</si>
  <si>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</si>
  <si>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</si>
  <si>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</si>
  <si>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</si>
  <si>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</si>
  <si>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</si>
  <si>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</si>
  <si>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</si>
  <si>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</si>
  <si>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</si>
  <si>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</si>
  <si>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</si>
  <si>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</si>
  <si>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</si>
  <si>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</si>
  <si>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</si>
  <si>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</si>
  <si>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</si>
  <si>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</si>
  <si>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</si>
  <si>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</si>
  <si>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</si>
  <si>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</si>
  <si>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</si>
  <si>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</si>
  <si>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</si>
  <si>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</si>
  <si>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</si>
  <si>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</si>
  <si>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</si>
  <si>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</si>
  <si>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</si>
  <si>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</si>
  <si>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</si>
  <si>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</si>
  <si>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</si>
  <si>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</si>
  <si>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</si>
  <si>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</si>
  <si>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</si>
  <si>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</si>
  <si>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</si>
  <si>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</si>
  <si>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</si>
  <si>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</si>
  <si>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</si>
  <si>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</si>
  <si>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</si>
  <si>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</si>
  <si>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</si>
  <si>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</si>
  <si>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</si>
  <si>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</si>
  <si>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</si>
  <si>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</si>
  <si>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</si>
  <si>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</si>
  <si>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</si>
  <si>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</si>
  <si>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</si>
  <si>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</si>
  <si>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</si>
  <si>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</si>
  <si>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</si>
  <si>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</si>
  <si>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</si>
  <si>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</si>
  <si>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</si>
  <si>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</si>
  <si>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</si>
  <si>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</si>
  <si>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</si>
  <si>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</si>
  <si>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</si>
  <si>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</si>
  <si>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</si>
  <si>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</si>
  <si>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</si>
  <si>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</si>
  <si>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</si>
  <si>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</si>
  <si>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</si>
  <si>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</si>
  <si>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</si>
  <si>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</si>
  <si>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</si>
  <si>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</si>
  <si>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</si>
  <si>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</si>
  <si>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</si>
  <si>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</si>
  <si>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</si>
  <si>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</si>
  <si>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</si>
  <si>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</si>
  <si>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</si>
  <si>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</si>
  <si>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</si>
  <si>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</si>
  <si>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</si>
  <si>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</si>
  <si>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</si>
  <si>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</si>
  <si>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</si>
  <si>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</si>
  <si>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</si>
  <si>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</si>
  <si>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</si>
  <si>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</si>
  <si>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</si>
  <si>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</si>
  <si>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</si>
  <si>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</si>
  <si>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</si>
  <si>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</si>
  <si>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</si>
  <si>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</si>
  <si>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</si>
  <si>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</si>
  <si>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</si>
  <si>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</si>
  <si>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</si>
  <si>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</si>
  <si>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</si>
  <si>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</si>
  <si>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</si>
  <si>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</si>
  <si>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</si>
  <si>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</si>
  <si>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</si>
  <si>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</si>
  <si>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</si>
  <si>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</si>
  <si>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</si>
  <si>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magasin et chefs rayons</t>
  </si>
  <si>
    <t>M Dhia MECHLAOUI, Dr Mejed HENI et M Souheil DRAOUI</t>
  </si>
  <si>
    <t>Présence d'un seau d'olives siciliennes dépourvu d'étiquetage (non identifié).</t>
  </si>
  <si>
    <t>Stockage de dattes dans leurs cartons au niveau de la chambre froide.</t>
  </si>
  <si>
    <t>Les récipients contenants la harissa et pâte d'ail n'étaient pas protégés.</t>
  </si>
  <si>
    <t>Renforcer le glaçage des produits sur l'étal.</t>
  </si>
  <si>
    <t>Présence de 3 congélateurs contenants des crèmes glacés et des sacs de frites congelés dont la températures était élevés (T° mesurée -1°C). Les crèmes glacés ont fondus.</t>
  </si>
  <si>
    <t>Stockages d'un seau de glaces casse qui n'était pas isolé.</t>
  </si>
  <si>
    <t>L'autocontrôle du nettoyage n'était pas réalisé et enregistré pour le 09, 10, et 11 juillet 2018.</t>
  </si>
  <si>
    <t>Renforcer le rangement au niveau des meubles des produits surgelés.</t>
  </si>
  <si>
    <t>Enregistrements des autocontrôles de nettoyage et de désinfection</t>
  </si>
  <si>
    <t>L'autocontrôle du nettoyage n'était pas quotidien.</t>
  </si>
  <si>
    <t>Présence des bulletins d'analyse et plans d'action</t>
  </si>
  <si>
    <t xml:space="preserve">Utilisation correcte des cadenciers de cuisson et de fabrication </t>
  </si>
  <si>
    <t>Renforcer le rangement des produits dans la réserve.</t>
  </si>
  <si>
    <t>Présence de givre au niveau de la CF(+) olives et épices et dans la CF(-) des produits surgelés.</t>
  </si>
  <si>
    <t>Meuble d'exposition au froid positif non fonctionnel. Les produits étaient exposés à température ambiante.</t>
  </si>
  <si>
    <t>La températures des produits stockés dans les congélateurs n'était pas conformes. Les produits ont fondus ( T° mesurée: -1°C.</t>
  </si>
  <si>
    <t>L'hygromètrie était de 62% &lt; 65%, correct.</t>
  </si>
  <si>
    <t>Taux de réalisation du plan d'action précédent</t>
  </si>
  <si>
    <t>Terminal  de cuisson.</t>
  </si>
  <si>
    <t>L'état de rangement de la CF (-) était insatisfaisant.</t>
  </si>
  <si>
    <t>Le distributeur de savon liquide était vide.</t>
  </si>
  <si>
    <t xml:space="preserve">Un seul poste lave-mains était disponible et était utilisé par les opérateur des rayons boucherie et charcuterie/ fromages. </t>
  </si>
  <si>
    <t>Procéder à une séparation entre les deux catégories des produits stockés.</t>
  </si>
  <si>
    <t>7,4 °C</t>
  </si>
  <si>
    <t>Température affichée: 3,8°C
Température mesurée: 2,5°C</t>
  </si>
  <si>
    <t>3°C</t>
  </si>
  <si>
    <t>Température affichée: 2°C
Température mesurée: 1,8°C</t>
  </si>
  <si>
    <t>Boul/pât: le distributeur du savon liquide était endommagé.</t>
  </si>
  <si>
    <t xml:space="preserve">l’horaire de décontamination des fruits et des légumes n’était pas inscrit sur la fiche d’instruction.    </t>
  </si>
  <si>
    <t>Chaque rayon doit disposer d'un thermomètre identifié.</t>
  </si>
  <si>
    <t>Les abats étaient exposés au rayon sans égouttoirs.</t>
  </si>
  <si>
    <t>Zarzis</t>
  </si>
  <si>
    <t>Zone étroite</t>
  </si>
  <si>
    <t>Le rangement est difficile en raison de l'étroitesse.</t>
  </si>
  <si>
    <t xml:space="preserve">Un des opérateurs était sans badge. </t>
  </si>
  <si>
    <t>Le laboratoire était patagé par le rayon traiteur et boul/pât, le risque d'une contamination croisée entre les produits crus et les gâteaux est accru à ce niveau. Un affichage des horaire de traitement des préprations est nécessaire.</t>
  </si>
  <si>
    <t>Enregistrer les nombres de pièces mises en décongélation pour tous les produits.Assurer l’enregistrement de toutes les données (nom du fournisseur, N° de lot, DF/DLC) sur la fiche de traçabilité.</t>
  </si>
  <si>
    <t>Manque de traçabilité suite au tests effectués:
Article en cause: amandine X2
Date d'ouverture: 28/06/18
Carton: contient 12 pièces
Pièces tracées: 8 pièces
Absence de la trace des quatre pièces restantes, la CF (-) ne contenait pas ce produit.
Le nombre de pièces mises en décongélation n’était pas enregistré pour plusieurs gâteaux (X2 amandine, 20X20 café, etc…).</t>
  </si>
  <si>
    <t>Le thermomètre était également utilisé par les opérateurs du rayon charcuterie/fromages,</t>
  </si>
  <si>
    <t>La chambre froide des MP servait au stockage des volailles crues, des produits semi-finis et des produits finis. Les volailles n'étaient pas correctement protégées.</t>
  </si>
  <si>
    <t>La hotte n'était pas propre.</t>
  </si>
  <si>
    <t>La séparation des flux n'est pas assurée, la charcuterie, le traiteur et la pâtisserie sont gérés dans le même local. Les couteaux et le personnel se confondent.</t>
  </si>
  <si>
    <t>Stockage des caisses (nuggets congelés) et des caisses de voailles fraîches à même le sol.
Certaines matières premières entamées n'étaient pas identifées (photo)</t>
  </si>
  <si>
    <t>Respecter les règles de stockage.</t>
  </si>
  <si>
    <t>Absence de l'enregistrement des vérifications du thermomètre.</t>
  </si>
  <si>
    <t>Aucun désinfectant n'était utilisé. Seul un rinçage était appliqué. LE système HACCP n'était pas maîtrisé.</t>
  </si>
  <si>
    <t>Fourir l'eau de Javel pour la décontamination et respecter le protocole.</t>
  </si>
  <si>
    <t>Absence de la traçabilité des matières premières.
Absence de la traçabilité de l'osso bucco et de la salade grillée de la veille
Pour les vendu de la veille; vendu 132 et enregistrés 124.
Pour le soufflet au poulet de la veille; vendu 4, tracés 3 et cuits; 7.</t>
  </si>
  <si>
    <t>Attention à la traçabilité. Les produits commercialisés doivent être enregistrés le jour même.</t>
  </si>
  <si>
    <t>La procédure de nettoyage et de désinfection n'était pas disponible.</t>
  </si>
  <si>
    <t>Attention, le risque est hautement couru avec les vitres du présentoir qui étaient endmmagées et l'étroitesse de la chambre froide.</t>
  </si>
  <si>
    <t>Absence</t>
  </si>
  <si>
    <t>Assurer les enregistrements</t>
  </si>
  <si>
    <t>Enregistrer les températures de stockage et d'exposition du traiteur</t>
  </si>
  <si>
    <t>Certains morceaux de charcuteries et de fromages n'étaient pas identifiés.</t>
  </si>
  <si>
    <t>Absence de thermomètre pour le rayon charcuteries &amp; fromages</t>
  </si>
  <si>
    <t>Fournir un thermomètre</t>
  </si>
  <si>
    <t>Les températures du meuble froid de stockage n'étaient pas enregistrées</t>
  </si>
  <si>
    <t>Stockage simultané des produits frais (yaourts) et des viandes (poulet, dinde), la contamination croisée est accrue.</t>
  </si>
  <si>
    <t>La traçabilité n'était maitrisée qu'après la formation effectuée sur le terrain. Le test de traçabilité effectué et la vérification du Hit-parade étaient corrects:
Quantité réceptionnée: 104 kg
Quantité tracée: 93 kg</t>
  </si>
  <si>
    <t>Renforcer le glaçage des caisses stockées.</t>
  </si>
  <si>
    <t>Présence de produits exposés au niveau d'un meuble froid non fonctionnel depuis la veille (stockage à température ambiante).</t>
  </si>
  <si>
    <t>Réparer le meuble en urgence et renforcer le contrôle. Procéder à un check et essaie à vide avant exposition.</t>
  </si>
  <si>
    <t>Le poids du carton du produits cocktail salade fruits de mer réceptionnée était de 20kg alors que la quantité tracée de ce produits était de 21kg. 
Présence d'un carton du même produit entamé et dont la date d'ouverture n'était pas enregistrée.
Certaines dates d'emballages des barquettes de calamar pané n'étaient pas inscrites.</t>
  </si>
  <si>
    <t>Les tomates cerises emballées n'étaient pas identifiés.</t>
  </si>
  <si>
    <t>Attention: les pastèques étaient lavés et découpées sans désinfection dans l'aire de réception à côté de tous les risues de contaminations par les déchets, les légumes frais etc. Un local / lieu spécifique devra ^tre prévu pour cette tâche. Absence d'un couteau spécifique.</t>
  </si>
  <si>
    <t>Présence des pots de "hrousse" et de chocolat en poudre "banania" dont certains ingrédients étaient effacés au marqueur.</t>
  </si>
  <si>
    <t>Renforcer le suivi de près.</t>
  </si>
  <si>
    <t>Protéger ces récipients</t>
  </si>
  <si>
    <t>Présence de certaines bouteilles d'huile d'olive dont les DF, DLC, et N°Lot étaient illisibles.</t>
  </si>
  <si>
    <t>En cours pour certains membres</t>
  </si>
  <si>
    <t>La réclamation enregistrée dans le carnet et relative au riz pourri n'a pas été suivie. Absence de trace de gestion et d'action corective.</t>
  </si>
  <si>
    <t>Un rideau à lanière et un préau sont à prévoir.</t>
  </si>
  <si>
    <t>Certaines parties étaient déjà usées (photo)</t>
  </si>
  <si>
    <t>Des trous aux murs avaient été constatés (photo)</t>
  </si>
  <si>
    <t>Le laboratoire est partagé avec la pâtisserie.</t>
  </si>
  <si>
    <t>Une vitre coulissante était endommagée. Perte de maîtrise du froid</t>
  </si>
  <si>
    <t>T° d'exposition 11,8
T° affichée: 1,8.</t>
  </si>
  <si>
    <t>T° à cœur: 9,8</t>
  </si>
  <si>
    <t>Renforcer le suivi</t>
  </si>
  <si>
    <t>Une vitre au niveau de la charcuterie était endommagée, perte de maîtrise d froid</t>
  </si>
  <si>
    <t>Renforcer le suivi de près et assurer un test à vide avant utilisation.</t>
  </si>
  <si>
    <t>Une seule plonge était partagée entre 3 rayons (pâtisserie, traiteur, et charcuterie)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</si>
</sst>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5" fillId="0" borderId="1" xfId="0" applyFont="1" applyBorder="1" applyAlignment="1" applyProtection="1">
      <alignment horizontal="left" vertical="center" wrapText="1"/>
      <protection hidden="1"/>
    </xf>
    <xf numFmtId="0" fontId="8"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14" fillId="0" borderId="1" xfId="0" applyFont="1" applyFill="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24439904"/>
        <c:axId val="1024445888"/>
      </c:barChart>
      <c:catAx>
        <c:axId val="102443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24445888"/>
        <c:crosses val="autoZero"/>
        <c:auto val="1"/>
        <c:lblAlgn val="ctr"/>
        <c:lblOffset val="100"/>
        <c:noMultiLvlLbl val="0"/>
      </c:catAx>
      <c:valAx>
        <c:axId val="102444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2443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66881856"/>
        <c:axId val="1066888928"/>
      </c:barChart>
      <c:catAx>
        <c:axId val="106688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88928"/>
        <c:crosses val="autoZero"/>
        <c:auto val="1"/>
        <c:lblAlgn val="ctr"/>
        <c:lblOffset val="100"/>
        <c:noMultiLvlLbl val="0"/>
      </c:catAx>
      <c:valAx>
        <c:axId val="106688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8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66888384"/>
        <c:axId val="1066882944"/>
      </c:barChart>
      <c:catAx>
        <c:axId val="106688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82944"/>
        <c:crosses val="autoZero"/>
        <c:auto val="1"/>
        <c:lblAlgn val="ctr"/>
        <c:lblOffset val="100"/>
        <c:noMultiLvlLbl val="0"/>
      </c:catAx>
      <c:valAx>
        <c:axId val="106688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8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66880768"/>
        <c:axId val="1066886752"/>
      </c:barChart>
      <c:catAx>
        <c:axId val="106688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86752"/>
        <c:crosses val="autoZero"/>
        <c:auto val="1"/>
        <c:lblAlgn val="ctr"/>
        <c:lblOffset val="100"/>
        <c:noMultiLvlLbl val="0"/>
      </c:catAx>
      <c:valAx>
        <c:axId val="106688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8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66884576"/>
        <c:axId val="1066881312"/>
      </c:barChart>
      <c:catAx>
        <c:axId val="106688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81312"/>
        <c:crosses val="autoZero"/>
        <c:auto val="1"/>
        <c:lblAlgn val="ctr"/>
        <c:lblOffset val="100"/>
        <c:noMultiLvlLbl val="0"/>
      </c:catAx>
      <c:valAx>
        <c:axId val="106688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8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66891104"/>
        <c:axId val="1066891648"/>
      </c:barChart>
      <c:catAx>
        <c:axId val="1066891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91648"/>
        <c:crosses val="autoZero"/>
        <c:auto val="1"/>
        <c:lblAlgn val="ctr"/>
        <c:lblOffset val="100"/>
        <c:noMultiLvlLbl val="0"/>
      </c:catAx>
      <c:valAx>
        <c:axId val="106689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91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66877504"/>
        <c:axId val="1066878048"/>
      </c:barChart>
      <c:catAx>
        <c:axId val="106687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78048"/>
        <c:crosses val="autoZero"/>
        <c:auto val="1"/>
        <c:lblAlgn val="ctr"/>
        <c:lblOffset val="100"/>
        <c:noMultiLvlLbl val="0"/>
      </c:catAx>
      <c:valAx>
        <c:axId val="106687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7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0.82631578947368423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66880224"/>
        <c:axId val="1066882400"/>
      </c:barChart>
      <c:catAx>
        <c:axId val="106688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882400"/>
        <c:crosses val="autoZero"/>
        <c:auto val="1"/>
        <c:lblAlgn val="ctr"/>
        <c:lblOffset val="100"/>
        <c:noMultiLvlLbl val="0"/>
      </c:catAx>
      <c:valAx>
        <c:axId val="106688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88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0.82908709827666516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68130480"/>
        <c:axId val="1068132112"/>
        <c:extLst xmlns:c16r2="http://schemas.microsoft.com/office/drawing/2015/06/chart"/>
      </c:barChart>
      <c:catAx>
        <c:axId val="10681304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132112"/>
        <c:crosses val="autoZero"/>
        <c:auto val="1"/>
        <c:lblAlgn val="ctr"/>
        <c:lblOffset val="100"/>
        <c:noMultiLvlLbl val="0"/>
      </c:catAx>
      <c:valAx>
        <c:axId val="10681321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813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68132656"/>
        <c:axId val="1068131024"/>
        <c:extLst xmlns:c16r2="http://schemas.microsoft.com/office/drawing/2015/06/chart"/>
      </c:barChart>
      <c:catAx>
        <c:axId val="106813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131024"/>
        <c:crosses val="autoZero"/>
        <c:auto val="1"/>
        <c:lblAlgn val="ctr"/>
        <c:lblOffset val="100"/>
        <c:noMultiLvlLbl val="0"/>
      </c:catAx>
      <c:valAx>
        <c:axId val="106813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813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24447520"/>
        <c:axId val="1024448064"/>
      </c:barChart>
      <c:catAx>
        <c:axId val="102444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24448064"/>
        <c:crosses val="autoZero"/>
        <c:auto val="1"/>
        <c:lblAlgn val="ctr"/>
        <c:lblOffset val="100"/>
        <c:noMultiLvlLbl val="0"/>
      </c:catAx>
      <c:valAx>
        <c:axId val="102444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2444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0.54545454545454541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66238224"/>
        <c:axId val="1066231696"/>
      </c:barChart>
      <c:catAx>
        <c:axId val="106623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31696"/>
        <c:crosses val="autoZero"/>
        <c:auto val="1"/>
        <c:lblAlgn val="ctr"/>
        <c:lblOffset val="100"/>
        <c:noMultiLvlLbl val="0"/>
      </c:catAx>
      <c:valAx>
        <c:axId val="106623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0.92592592592592593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66239312"/>
        <c:axId val="1066236048"/>
      </c:barChart>
      <c:catAx>
        <c:axId val="1066239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36048"/>
        <c:crosses val="autoZero"/>
        <c:auto val="1"/>
        <c:lblAlgn val="ctr"/>
        <c:lblOffset val="100"/>
        <c:noMultiLvlLbl val="0"/>
      </c:catAx>
      <c:valAx>
        <c:axId val="106623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0.96153846153846156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66237680"/>
        <c:axId val="1066226256"/>
      </c:barChart>
      <c:catAx>
        <c:axId val="106623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26256"/>
        <c:crosses val="autoZero"/>
        <c:auto val="1"/>
        <c:lblAlgn val="ctr"/>
        <c:lblOffset val="100"/>
        <c:noMultiLvlLbl val="0"/>
      </c:catAx>
      <c:valAx>
        <c:axId val="106622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0.76388888888888884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66230608"/>
        <c:axId val="1066233328"/>
      </c:barChart>
      <c:catAx>
        <c:axId val="106623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33328"/>
        <c:crosses val="autoZero"/>
        <c:auto val="1"/>
        <c:lblAlgn val="ctr"/>
        <c:lblOffset val="100"/>
        <c:noMultiLvlLbl val="0"/>
      </c:catAx>
      <c:valAx>
        <c:axId val="106623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0.95454545454545459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66239856"/>
        <c:axId val="1066240400"/>
      </c:barChart>
      <c:catAx>
        <c:axId val="106623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40400"/>
        <c:crosses val="autoZero"/>
        <c:auto val="1"/>
        <c:lblAlgn val="ctr"/>
        <c:lblOffset val="100"/>
        <c:noMultiLvlLbl val="0"/>
      </c:catAx>
      <c:valAx>
        <c:axId val="1066240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0.90625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66227888"/>
        <c:axId val="1066227344"/>
      </c:barChart>
      <c:catAx>
        <c:axId val="106622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27344"/>
        <c:crosses val="autoZero"/>
        <c:auto val="1"/>
        <c:lblAlgn val="ctr"/>
        <c:lblOffset val="100"/>
        <c:noMultiLvlLbl val="0"/>
      </c:catAx>
      <c:valAx>
        <c:axId val="106622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2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0.7068965517241379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66234960"/>
        <c:axId val="1066235504"/>
      </c:barChart>
      <c:catAx>
        <c:axId val="106623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235504"/>
        <c:crosses val="autoZero"/>
        <c:auto val="1"/>
        <c:lblAlgn val="ctr"/>
        <c:lblOffset val="100"/>
        <c:noMultiLvlLbl val="0"/>
      </c:catAx>
      <c:valAx>
        <c:axId val="106623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23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73" zoomScaleSheetLayoutView="100" workbookViewId="0">
      <selection activeCell="D83" sqref="D83"/>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441</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299" t="s">
        <v>327</v>
      </c>
      <c r="C23" s="299"/>
      <c r="D23" s="78"/>
      <c r="E23" s="78"/>
      <c r="F23" s="78"/>
      <c r="G23" s="78"/>
      <c r="H23" s="78"/>
      <c r="I23" s="78"/>
      <c r="J23" s="77" t="str">
        <f>D18</f>
        <v>Zarzis</v>
      </c>
    </row>
    <row r="24" spans="1:11" ht="33" customHeight="1" x14ac:dyDescent="0.25">
      <c r="A24" s="86" t="s">
        <v>328</v>
      </c>
      <c r="B24" s="298">
        <f>AVERAGE('A1 Exploitation'!D549,'A1 Technique'!D199)</f>
        <v>0.82908709827666516</v>
      </c>
      <c r="C24" s="298"/>
      <c r="D24" s="78"/>
      <c r="E24" s="78"/>
      <c r="F24" s="78"/>
      <c r="G24" s="78"/>
      <c r="H24" s="78"/>
      <c r="I24" s="78"/>
    </row>
    <row r="25" spans="1:11" ht="33" customHeight="1" x14ac:dyDescent="0.25">
      <c r="A25" s="85" t="s">
        <v>329</v>
      </c>
      <c r="B25" s="298">
        <f>AVERAGE('A2 Exploitation'!D549,'A2 Technique'!D199)</f>
        <v>0</v>
      </c>
      <c r="C25" s="298"/>
      <c r="D25" s="78"/>
      <c r="E25" s="78"/>
      <c r="F25" s="78"/>
      <c r="G25" s="78"/>
      <c r="H25" s="78"/>
      <c r="I25" s="78"/>
    </row>
    <row r="26" spans="1:11" ht="33" customHeight="1" x14ac:dyDescent="0.25">
      <c r="A26" s="86" t="s">
        <v>330</v>
      </c>
      <c r="B26" s="298">
        <f>AVERAGE('A3 Exploitation'!D549,'A3 Technique'!D199)</f>
        <v>0</v>
      </c>
      <c r="C26" s="298"/>
      <c r="D26" s="78"/>
      <c r="E26" s="78"/>
      <c r="F26" s="78"/>
      <c r="G26" s="78"/>
      <c r="H26" s="78"/>
      <c r="I26" s="78"/>
    </row>
    <row r="27" spans="1:11" ht="33" customHeight="1" x14ac:dyDescent="0.25">
      <c r="A27" s="86" t="s">
        <v>331</v>
      </c>
      <c r="B27" s="298">
        <f>AVERAGE('A4 Exploitation'!D549,'A4 Technique'!D199)</f>
        <v>0</v>
      </c>
      <c r="C27" s="298"/>
      <c r="D27" s="78"/>
      <c r="E27" s="78"/>
      <c r="F27" s="78"/>
      <c r="G27" s="78"/>
      <c r="H27" s="78"/>
      <c r="I27" s="78"/>
    </row>
    <row r="28" spans="1:11" ht="33" customHeight="1" x14ac:dyDescent="0.25">
      <c r="A28" s="85" t="s">
        <v>332</v>
      </c>
      <c r="B28" s="298">
        <f>AVERAGE('A5 Exploitation'!D549,'A5 Technique'!D199)</f>
        <v>0</v>
      </c>
      <c r="C28" s="298"/>
      <c r="D28" s="78"/>
      <c r="E28" s="78"/>
      <c r="F28" s="78"/>
      <c r="G28" s="78"/>
      <c r="H28" s="78"/>
      <c r="I28" s="78"/>
    </row>
    <row r="29" spans="1:11" ht="33" customHeight="1" x14ac:dyDescent="0.25">
      <c r="A29" s="85" t="s">
        <v>333</v>
      </c>
      <c r="B29" s="298">
        <f>AVERAGE('A6 Exploitation'!D549,'A6 Technique'!D199)</f>
        <v>0</v>
      </c>
      <c r="C29" s="29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9" t="s">
        <v>334</v>
      </c>
      <c r="C33" s="299"/>
      <c r="D33" s="78"/>
      <c r="E33" s="78"/>
      <c r="F33" s="78"/>
      <c r="G33" s="78"/>
      <c r="H33" s="78"/>
      <c r="I33" s="78"/>
      <c r="J33" s="77" t="str">
        <f>D18</f>
        <v>Zarzis</v>
      </c>
    </row>
    <row r="34" spans="1:10" ht="33" customHeight="1" x14ac:dyDescent="0.25">
      <c r="A34" s="86" t="s">
        <v>328</v>
      </c>
      <c r="B34" s="298">
        <f>'A1 Exploitation'!D549</f>
        <v>0.82631578947368423</v>
      </c>
      <c r="C34" s="298"/>
      <c r="D34" s="78"/>
      <c r="E34" s="78"/>
      <c r="F34" s="78"/>
      <c r="G34" s="78"/>
      <c r="H34" s="78"/>
      <c r="I34" s="78"/>
    </row>
    <row r="35" spans="1:10" ht="33" customHeight="1" x14ac:dyDescent="0.25">
      <c r="A35" s="85" t="s">
        <v>329</v>
      </c>
      <c r="B35" s="298">
        <f>'A2 Exploitation'!D549</f>
        <v>0</v>
      </c>
      <c r="C35" s="298"/>
      <c r="D35" s="78"/>
      <c r="E35" s="78"/>
      <c r="F35" s="78"/>
      <c r="G35" s="78"/>
      <c r="H35" s="78"/>
      <c r="I35" s="78"/>
    </row>
    <row r="36" spans="1:10" ht="33" customHeight="1" x14ac:dyDescent="0.25">
      <c r="A36" s="86" t="s">
        <v>330</v>
      </c>
      <c r="B36" s="298">
        <f>'A3 Exploitation'!D549</f>
        <v>0</v>
      </c>
      <c r="C36" s="298"/>
      <c r="D36" s="78"/>
      <c r="E36" s="78"/>
      <c r="F36" s="78"/>
      <c r="G36" s="78"/>
      <c r="H36" s="78"/>
      <c r="I36" s="78"/>
    </row>
    <row r="37" spans="1:10" ht="33" customHeight="1" x14ac:dyDescent="0.25">
      <c r="A37" s="86" t="s">
        <v>331</v>
      </c>
      <c r="B37" s="298">
        <f>'A4 Exploitation'!D549</f>
        <v>0</v>
      </c>
      <c r="C37" s="298"/>
      <c r="D37" s="78"/>
      <c r="E37" s="78"/>
      <c r="F37" s="78"/>
      <c r="G37" s="78"/>
      <c r="H37" s="78"/>
      <c r="I37" s="78"/>
    </row>
    <row r="38" spans="1:10" ht="33" customHeight="1" x14ac:dyDescent="0.25">
      <c r="A38" s="85" t="s">
        <v>332</v>
      </c>
      <c r="B38" s="298">
        <f>'A5 Exploitation'!D549</f>
        <v>0</v>
      </c>
      <c r="C38" s="298"/>
      <c r="D38" s="78"/>
      <c r="E38" s="78"/>
      <c r="F38" s="78"/>
      <c r="G38" s="78"/>
      <c r="H38" s="78"/>
      <c r="I38" s="78"/>
    </row>
    <row r="39" spans="1:10" ht="33" customHeight="1" x14ac:dyDescent="0.25">
      <c r="A39" s="85" t="s">
        <v>333</v>
      </c>
      <c r="B39" s="298">
        <f>'A6 Exploitation'!D549</f>
        <v>0</v>
      </c>
      <c r="C39" s="29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Zarzis</v>
      </c>
    </row>
    <row r="43" spans="1:10" ht="33" customHeight="1" x14ac:dyDescent="0.25">
      <c r="A43" s="86" t="s">
        <v>328</v>
      </c>
      <c r="B43" s="298" t="e">
        <f>AVERAGE('A1 Exploitation'!D547, 'A1 Technique'!D197)</f>
        <v>#DIV/0!</v>
      </c>
      <c r="C43" s="298"/>
      <c r="D43" s="78"/>
      <c r="E43" s="78"/>
      <c r="F43" s="78"/>
      <c r="G43" s="78"/>
      <c r="H43" s="78"/>
      <c r="I43" s="78"/>
    </row>
    <row r="44" spans="1:10" ht="33" customHeight="1" x14ac:dyDescent="0.25">
      <c r="A44" s="85" t="s">
        <v>329</v>
      </c>
      <c r="B44" s="298" t="e">
        <f>AVERAGE('A2 Exploitation'!D547, 'A2 Technique'!D197)</f>
        <v>#DIV/0!</v>
      </c>
      <c r="C44" s="298"/>
      <c r="D44" s="78"/>
      <c r="E44" s="78"/>
      <c r="F44" s="78"/>
      <c r="G44" s="78"/>
      <c r="H44" s="78"/>
      <c r="I44" s="78"/>
    </row>
    <row r="45" spans="1:10" ht="33" customHeight="1" x14ac:dyDescent="0.25">
      <c r="A45" s="86" t="s">
        <v>330</v>
      </c>
      <c r="B45" s="298" t="e">
        <f>AVERAGE('A3 Exploitation'!D547, 'A3 Technique'!D197)</f>
        <v>#DIV/0!</v>
      </c>
      <c r="C45" s="298"/>
      <c r="D45" s="78"/>
      <c r="E45" s="78"/>
      <c r="F45" s="78"/>
      <c r="G45" s="78"/>
      <c r="H45" s="78"/>
      <c r="I45" s="78"/>
    </row>
    <row r="46" spans="1:10" ht="33" customHeight="1" x14ac:dyDescent="0.25">
      <c r="A46" s="86" t="s">
        <v>331</v>
      </c>
      <c r="B46" s="298" t="e">
        <f>AVERAGE('A4 Exploitation'!D547, 'A4 Technique'!D197)</f>
        <v>#DIV/0!</v>
      </c>
      <c r="C46" s="298"/>
      <c r="D46" s="78"/>
      <c r="E46" s="78"/>
      <c r="F46" s="78"/>
      <c r="G46" s="78"/>
      <c r="H46" s="78"/>
      <c r="I46" s="78"/>
    </row>
    <row r="47" spans="1:10" ht="33" customHeight="1" x14ac:dyDescent="0.25">
      <c r="A47" s="85" t="s">
        <v>332</v>
      </c>
      <c r="B47" s="298" t="e">
        <f>AVERAGE('A5 Exploitation'!D547, 'A5 Technique'!D197)</f>
        <v>#DIV/0!</v>
      </c>
      <c r="C47" s="298"/>
      <c r="D47" s="78"/>
      <c r="E47" s="78"/>
      <c r="F47" s="78"/>
      <c r="G47" s="78"/>
      <c r="H47" s="78"/>
      <c r="I47" s="78"/>
    </row>
    <row r="48" spans="1:10" ht="33" customHeight="1" x14ac:dyDescent="0.25">
      <c r="A48" s="85" t="s">
        <v>333</v>
      </c>
      <c r="B48" s="298" t="e">
        <f>AVERAGE('A6 Exploitation'!D547, 'A6 Technique'!D197)</f>
        <v>#DIV/0!</v>
      </c>
      <c r="C48" s="29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9" t="s">
        <v>336</v>
      </c>
      <c r="C51" s="299"/>
      <c r="D51" s="78"/>
      <c r="E51" s="78"/>
      <c r="F51" s="78"/>
      <c r="G51" s="78"/>
      <c r="H51" s="78"/>
      <c r="I51" s="78"/>
      <c r="J51" s="77" t="str">
        <f>D18</f>
        <v>Zarzis</v>
      </c>
    </row>
    <row r="52" spans="1:10" ht="33" customHeight="1" x14ac:dyDescent="0.25">
      <c r="A52" s="86" t="s">
        <v>328</v>
      </c>
      <c r="B52" s="301">
        <f>'A1 Exploitation'!D46</f>
        <v>0.95</v>
      </c>
      <c r="C52" s="301"/>
      <c r="D52" s="78"/>
      <c r="E52" s="78"/>
      <c r="F52" s="78"/>
      <c r="G52" s="78"/>
      <c r="H52" s="78"/>
      <c r="I52" s="78"/>
    </row>
    <row r="53" spans="1:10" ht="33" customHeight="1" x14ac:dyDescent="0.25">
      <c r="A53" s="85" t="s">
        <v>329</v>
      </c>
      <c r="B53" s="301">
        <f>'A2 Exploitation'!D46</f>
        <v>0</v>
      </c>
      <c r="C53" s="301"/>
      <c r="D53" s="78"/>
      <c r="E53" s="78"/>
      <c r="F53" s="78"/>
      <c r="G53" s="78"/>
      <c r="H53" s="78"/>
      <c r="I53" s="78"/>
    </row>
    <row r="54" spans="1:10" ht="33" customHeight="1" x14ac:dyDescent="0.25">
      <c r="A54" s="86" t="s">
        <v>330</v>
      </c>
      <c r="B54" s="301">
        <f>'A3 Exploitation'!D46</f>
        <v>0</v>
      </c>
      <c r="C54" s="301"/>
      <c r="D54" s="78"/>
      <c r="E54" s="78"/>
      <c r="F54" s="78"/>
      <c r="G54" s="78"/>
      <c r="H54" s="78"/>
      <c r="I54" s="78"/>
    </row>
    <row r="55" spans="1:10" ht="33" customHeight="1" x14ac:dyDescent="0.25">
      <c r="A55" s="86" t="s">
        <v>331</v>
      </c>
      <c r="B55" s="301">
        <f>'A4 Exploitation'!D46</f>
        <v>0</v>
      </c>
      <c r="C55" s="301"/>
      <c r="D55" s="78"/>
      <c r="E55" s="78"/>
      <c r="F55" s="78"/>
      <c r="G55" s="78"/>
      <c r="H55" s="78"/>
      <c r="I55" s="78"/>
    </row>
    <row r="56" spans="1:10" ht="33" customHeight="1" x14ac:dyDescent="0.25">
      <c r="A56" s="85" t="s">
        <v>332</v>
      </c>
      <c r="B56" s="301">
        <f>'A5 Exploitation'!D46</f>
        <v>0</v>
      </c>
      <c r="C56" s="301"/>
      <c r="D56" s="78"/>
      <c r="E56" s="78"/>
      <c r="F56" s="78"/>
      <c r="G56" s="78"/>
      <c r="H56" s="78"/>
      <c r="I56" s="78"/>
    </row>
    <row r="57" spans="1:10" ht="33" customHeight="1" x14ac:dyDescent="0.25">
      <c r="A57" s="85" t="s">
        <v>333</v>
      </c>
      <c r="B57" s="301">
        <f>'A6 Exploitation'!D46</f>
        <v>0</v>
      </c>
      <c r="C57" s="30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9" t="s">
        <v>337</v>
      </c>
      <c r="C60" s="299"/>
      <c r="D60" s="78"/>
      <c r="E60" s="78"/>
      <c r="F60" s="78"/>
      <c r="G60" s="78"/>
      <c r="H60" s="78"/>
      <c r="I60" s="78"/>
      <c r="J60" s="77" t="str">
        <f>D18</f>
        <v>Zarzis</v>
      </c>
    </row>
    <row r="61" spans="1:10" ht="33" customHeight="1" x14ac:dyDescent="0.25">
      <c r="A61" s="86" t="s">
        <v>328</v>
      </c>
      <c r="B61" s="298">
        <f>'A1 Exploitation'!D103</f>
        <v>0.77272727272727271</v>
      </c>
      <c r="C61" s="298"/>
      <c r="D61" s="78"/>
      <c r="E61" s="78"/>
      <c r="F61" s="78"/>
      <c r="G61" s="78"/>
      <c r="H61" s="78"/>
      <c r="I61" s="78"/>
    </row>
    <row r="62" spans="1:10" ht="33" customHeight="1" x14ac:dyDescent="0.25">
      <c r="A62" s="85" t="s">
        <v>329</v>
      </c>
      <c r="B62" s="298">
        <f>'A2 Exploitation'!D103</f>
        <v>0</v>
      </c>
      <c r="C62" s="298"/>
      <c r="D62" s="78"/>
      <c r="E62" s="78"/>
      <c r="F62" s="78"/>
      <c r="G62" s="78"/>
      <c r="H62" s="78"/>
      <c r="I62" s="78"/>
    </row>
    <row r="63" spans="1:10" ht="33" customHeight="1" x14ac:dyDescent="0.25">
      <c r="A63" s="86" t="s">
        <v>330</v>
      </c>
      <c r="B63" s="298">
        <f>'A3 Exploitation'!D103</f>
        <v>0</v>
      </c>
      <c r="C63" s="298"/>
      <c r="D63" s="78"/>
      <c r="E63" s="78"/>
      <c r="F63" s="78"/>
      <c r="G63" s="78"/>
      <c r="H63" s="78"/>
      <c r="I63" s="78"/>
    </row>
    <row r="64" spans="1:10" ht="33" customHeight="1" x14ac:dyDescent="0.25">
      <c r="A64" s="86" t="s">
        <v>331</v>
      </c>
      <c r="B64" s="298">
        <f>'A4 Exploitation'!D103</f>
        <v>0</v>
      </c>
      <c r="C64" s="298"/>
      <c r="D64" s="78"/>
      <c r="E64" s="78"/>
      <c r="F64" s="78"/>
      <c r="G64" s="78"/>
      <c r="H64" s="78"/>
      <c r="I64" s="78"/>
    </row>
    <row r="65" spans="1:10" ht="33" customHeight="1" x14ac:dyDescent="0.25">
      <c r="A65" s="85" t="s">
        <v>332</v>
      </c>
      <c r="B65" s="298">
        <f>'A5 Exploitation'!D103</f>
        <v>0</v>
      </c>
      <c r="C65" s="298"/>
      <c r="D65" s="78"/>
      <c r="E65" s="78"/>
      <c r="F65" s="78"/>
      <c r="G65" s="78"/>
      <c r="H65" s="78"/>
      <c r="I65" s="78"/>
    </row>
    <row r="66" spans="1:10" ht="33" customHeight="1" x14ac:dyDescent="0.25">
      <c r="A66" s="85" t="s">
        <v>333</v>
      </c>
      <c r="B66" s="298">
        <f>'A6 Exploitation'!D103</f>
        <v>0</v>
      </c>
      <c r="C66" s="29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9" t="s">
        <v>338</v>
      </c>
      <c r="C69" s="299"/>
      <c r="D69" s="78"/>
      <c r="E69" s="78"/>
      <c r="F69" s="78"/>
      <c r="G69" s="78"/>
      <c r="H69" s="78"/>
      <c r="I69" s="78"/>
      <c r="J69" s="77" t="str">
        <f>D18</f>
        <v>Zarzis</v>
      </c>
    </row>
    <row r="70" spans="1:10" ht="33" customHeight="1" x14ac:dyDescent="0.25">
      <c r="A70" s="86" t="s">
        <v>328</v>
      </c>
      <c r="B70" s="298">
        <f>'A1 Exploitation'!D158</f>
        <v>0.54545454545454541</v>
      </c>
      <c r="C70" s="298"/>
      <c r="D70" s="78"/>
      <c r="E70" s="78"/>
      <c r="F70" s="78"/>
      <c r="G70" s="78"/>
      <c r="H70" s="78"/>
      <c r="I70" s="78"/>
    </row>
    <row r="71" spans="1:10" ht="33" customHeight="1" x14ac:dyDescent="0.25">
      <c r="A71" s="85" t="s">
        <v>329</v>
      </c>
      <c r="B71" s="298">
        <f>'A2 Exploitation'!D158</f>
        <v>0</v>
      </c>
      <c r="C71" s="298"/>
      <c r="D71" s="78"/>
      <c r="E71" s="78"/>
      <c r="F71" s="78"/>
      <c r="G71" s="78"/>
      <c r="H71" s="78"/>
      <c r="I71" s="78"/>
    </row>
    <row r="72" spans="1:10" ht="33" customHeight="1" x14ac:dyDescent="0.25">
      <c r="A72" s="86" t="s">
        <v>330</v>
      </c>
      <c r="B72" s="298">
        <f>'A3 Exploitation'!D158</f>
        <v>0</v>
      </c>
      <c r="C72" s="298"/>
      <c r="D72" s="78"/>
      <c r="E72" s="78"/>
      <c r="F72" s="78"/>
      <c r="G72" s="78"/>
      <c r="H72" s="78"/>
      <c r="I72" s="78"/>
    </row>
    <row r="73" spans="1:10" ht="33" customHeight="1" x14ac:dyDescent="0.25">
      <c r="A73" s="86" t="s">
        <v>331</v>
      </c>
      <c r="B73" s="298">
        <f>'A4 Exploitation'!D158</f>
        <v>0</v>
      </c>
      <c r="C73" s="298"/>
      <c r="D73" s="78"/>
      <c r="E73" s="78"/>
      <c r="F73" s="78"/>
      <c r="G73" s="78"/>
      <c r="H73" s="78"/>
      <c r="I73" s="78"/>
    </row>
    <row r="74" spans="1:10" ht="33" customHeight="1" x14ac:dyDescent="0.25">
      <c r="A74" s="85" t="s">
        <v>332</v>
      </c>
      <c r="B74" s="298">
        <f>'A5 Exploitation'!D158</f>
        <v>0</v>
      </c>
      <c r="C74" s="298"/>
      <c r="D74" s="78"/>
      <c r="E74" s="78"/>
      <c r="F74" s="78"/>
      <c r="G74" s="78"/>
      <c r="H74" s="78"/>
      <c r="I74" s="78"/>
    </row>
    <row r="75" spans="1:10" ht="33" customHeight="1" x14ac:dyDescent="0.25">
      <c r="A75" s="85" t="s">
        <v>333</v>
      </c>
      <c r="B75" s="298">
        <f>'A6 Exploitation'!D158</f>
        <v>0</v>
      </c>
      <c r="C75" s="29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9" t="s">
        <v>339</v>
      </c>
      <c r="C78" s="299"/>
      <c r="D78" s="78"/>
      <c r="E78" s="78"/>
      <c r="F78" s="78"/>
      <c r="G78" s="78"/>
      <c r="H78" s="78"/>
      <c r="I78" s="78"/>
      <c r="J78" s="77" t="str">
        <f>D18</f>
        <v>Zarzis</v>
      </c>
    </row>
    <row r="79" spans="1:10" ht="33" customHeight="1" x14ac:dyDescent="0.25">
      <c r="A79" s="86" t="s">
        <v>328</v>
      </c>
      <c r="B79" s="298">
        <f>'A1 Exploitation'!D205</f>
        <v>0.92592592592592593</v>
      </c>
      <c r="C79" s="298"/>
      <c r="D79" s="78"/>
      <c r="E79" s="78"/>
      <c r="F79" s="78"/>
      <c r="G79" s="78"/>
      <c r="H79" s="78"/>
      <c r="I79" s="78"/>
    </row>
    <row r="80" spans="1:10" ht="33" customHeight="1" x14ac:dyDescent="0.25">
      <c r="A80" s="85" t="s">
        <v>329</v>
      </c>
      <c r="B80" s="298">
        <f>'A2 Exploitation'!D205</f>
        <v>0</v>
      </c>
      <c r="C80" s="298"/>
      <c r="D80" s="78"/>
      <c r="E80" s="78"/>
      <c r="F80" s="78"/>
      <c r="G80" s="78"/>
      <c r="H80" s="78"/>
      <c r="I80" s="78"/>
    </row>
    <row r="81" spans="1:10" ht="33" customHeight="1" x14ac:dyDescent="0.25">
      <c r="A81" s="86" t="s">
        <v>330</v>
      </c>
      <c r="B81" s="298">
        <f>'A3 Exploitation'!D205</f>
        <v>0</v>
      </c>
      <c r="C81" s="298"/>
      <c r="D81" s="78"/>
      <c r="E81" s="78"/>
      <c r="F81" s="78"/>
      <c r="G81" s="78"/>
      <c r="H81" s="78"/>
      <c r="I81" s="78"/>
    </row>
    <row r="82" spans="1:10" ht="33" customHeight="1" x14ac:dyDescent="0.25">
      <c r="A82" s="86" t="s">
        <v>331</v>
      </c>
      <c r="B82" s="298">
        <f>'A4 Exploitation'!D205</f>
        <v>0</v>
      </c>
      <c r="C82" s="298"/>
      <c r="D82" s="78"/>
      <c r="E82" s="78"/>
      <c r="F82" s="78"/>
      <c r="G82" s="78"/>
      <c r="H82" s="78"/>
      <c r="I82" s="78"/>
    </row>
    <row r="83" spans="1:10" ht="33" customHeight="1" x14ac:dyDescent="0.25">
      <c r="A83" s="85" t="s">
        <v>332</v>
      </c>
      <c r="B83" s="298">
        <f>'A5 Exploitation'!D205</f>
        <v>0</v>
      </c>
      <c r="C83" s="298"/>
      <c r="D83" s="78"/>
      <c r="E83" s="78"/>
      <c r="F83" s="78"/>
      <c r="G83" s="78"/>
      <c r="H83" s="78"/>
      <c r="I83" s="78"/>
    </row>
    <row r="84" spans="1:10" ht="33" customHeight="1" x14ac:dyDescent="0.25">
      <c r="A84" s="85" t="s">
        <v>333</v>
      </c>
      <c r="B84" s="298">
        <f>'A6 Exploitation'!D205</f>
        <v>0</v>
      </c>
      <c r="C84" s="29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9" t="s">
        <v>340</v>
      </c>
      <c r="C87" s="299"/>
      <c r="D87" s="78"/>
      <c r="E87" s="78"/>
      <c r="F87" s="78"/>
      <c r="G87" s="78"/>
      <c r="H87" s="78"/>
      <c r="I87" s="78"/>
      <c r="J87" s="77" t="str">
        <f>D18</f>
        <v>Zarzis</v>
      </c>
    </row>
    <row r="88" spans="1:10" ht="33" customHeight="1" x14ac:dyDescent="0.25">
      <c r="A88" s="86" t="s">
        <v>328</v>
      </c>
      <c r="B88" s="298">
        <f>'A1 Exploitation'!D266</f>
        <v>0.96153846153846156</v>
      </c>
      <c r="C88" s="298"/>
      <c r="D88" s="78"/>
      <c r="E88" s="78"/>
      <c r="F88" s="78"/>
      <c r="G88" s="78"/>
      <c r="H88" s="78"/>
      <c r="I88" s="78"/>
    </row>
    <row r="89" spans="1:10" ht="33" customHeight="1" x14ac:dyDescent="0.25">
      <c r="A89" s="85" t="s">
        <v>329</v>
      </c>
      <c r="B89" s="298">
        <f>'A2 Exploitation'!D266</f>
        <v>0</v>
      </c>
      <c r="C89" s="298"/>
      <c r="D89" s="78"/>
      <c r="E89" s="78"/>
      <c r="F89" s="78"/>
      <c r="G89" s="78"/>
      <c r="H89" s="78"/>
      <c r="I89" s="78"/>
    </row>
    <row r="90" spans="1:10" ht="33" customHeight="1" x14ac:dyDescent="0.25">
      <c r="A90" s="86" t="s">
        <v>330</v>
      </c>
      <c r="B90" s="298">
        <f>'A3 Exploitation'!D266</f>
        <v>0</v>
      </c>
      <c r="C90" s="298"/>
      <c r="D90" s="78"/>
      <c r="E90" s="78"/>
      <c r="F90" s="78"/>
      <c r="G90" s="78"/>
      <c r="H90" s="78"/>
      <c r="I90" s="78"/>
    </row>
    <row r="91" spans="1:10" ht="33" customHeight="1" x14ac:dyDescent="0.25">
      <c r="A91" s="86" t="s">
        <v>331</v>
      </c>
      <c r="B91" s="298">
        <f>'A4 Exploitation'!D266</f>
        <v>0</v>
      </c>
      <c r="C91" s="298"/>
      <c r="D91" s="78"/>
      <c r="E91" s="78"/>
      <c r="F91" s="78"/>
      <c r="G91" s="78"/>
      <c r="H91" s="78"/>
      <c r="I91" s="78"/>
    </row>
    <row r="92" spans="1:10" ht="33" customHeight="1" x14ac:dyDescent="0.25">
      <c r="A92" s="85" t="s">
        <v>332</v>
      </c>
      <c r="B92" s="298">
        <f>'A5 Exploitation'!D266</f>
        <v>0</v>
      </c>
      <c r="C92" s="298"/>
      <c r="D92" s="78"/>
      <c r="E92" s="78"/>
      <c r="F92" s="78"/>
      <c r="G92" s="78"/>
      <c r="H92" s="78"/>
      <c r="I92" s="78"/>
    </row>
    <row r="93" spans="1:10" ht="33" customHeight="1" x14ac:dyDescent="0.25">
      <c r="A93" s="85" t="s">
        <v>333</v>
      </c>
      <c r="B93" s="298">
        <f>'A6 Exploitation'!D266</f>
        <v>0</v>
      </c>
      <c r="C93" s="29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9" t="s">
        <v>341</v>
      </c>
      <c r="C96" s="299"/>
      <c r="D96" s="78"/>
      <c r="E96" s="78"/>
      <c r="F96" s="78"/>
      <c r="G96" s="78"/>
      <c r="H96" s="78"/>
      <c r="I96" s="78"/>
      <c r="J96" s="77" t="str">
        <f>D18</f>
        <v>Zarzis</v>
      </c>
    </row>
    <row r="97" spans="1:10" ht="33" customHeight="1" x14ac:dyDescent="0.25">
      <c r="A97" s="86" t="s">
        <v>328</v>
      </c>
      <c r="B97" s="298">
        <f>'A1 Exploitation'!D318</f>
        <v>0.76388888888888884</v>
      </c>
      <c r="C97" s="298"/>
      <c r="D97" s="78"/>
      <c r="E97" s="78"/>
      <c r="F97" s="78"/>
      <c r="G97" s="78"/>
      <c r="H97" s="78"/>
      <c r="I97" s="78"/>
    </row>
    <row r="98" spans="1:10" ht="33" customHeight="1" x14ac:dyDescent="0.25">
      <c r="A98" s="85" t="s">
        <v>329</v>
      </c>
      <c r="B98" s="298">
        <f>'A2 Exploitation'!D318</f>
        <v>0</v>
      </c>
      <c r="C98" s="298"/>
      <c r="D98" s="78"/>
      <c r="E98" s="78"/>
      <c r="F98" s="78"/>
      <c r="G98" s="78"/>
      <c r="H98" s="78"/>
      <c r="I98" s="78"/>
    </row>
    <row r="99" spans="1:10" ht="33" customHeight="1" x14ac:dyDescent="0.25">
      <c r="A99" s="86" t="s">
        <v>330</v>
      </c>
      <c r="B99" s="298">
        <f>'A3 Exploitation'!D318</f>
        <v>0</v>
      </c>
      <c r="C99" s="298"/>
      <c r="D99" s="78"/>
      <c r="E99" s="78"/>
      <c r="F99" s="78"/>
      <c r="G99" s="78"/>
      <c r="H99" s="78"/>
      <c r="I99" s="78"/>
    </row>
    <row r="100" spans="1:10" ht="33" customHeight="1" x14ac:dyDescent="0.25">
      <c r="A100" s="86" t="s">
        <v>331</v>
      </c>
      <c r="B100" s="298">
        <f>'A4 Exploitation'!D318</f>
        <v>0</v>
      </c>
      <c r="C100" s="298"/>
      <c r="D100" s="78"/>
      <c r="E100" s="78"/>
      <c r="F100" s="78"/>
      <c r="G100" s="78"/>
      <c r="H100" s="78"/>
      <c r="I100" s="78"/>
    </row>
    <row r="101" spans="1:10" ht="33" customHeight="1" x14ac:dyDescent="0.25">
      <c r="A101" s="85" t="s">
        <v>332</v>
      </c>
      <c r="B101" s="298">
        <f>'A5 Exploitation'!D318</f>
        <v>0</v>
      </c>
      <c r="C101" s="298"/>
      <c r="D101" s="78"/>
      <c r="E101" s="78"/>
      <c r="F101" s="78"/>
      <c r="G101" s="78"/>
      <c r="H101" s="78"/>
      <c r="I101" s="78"/>
    </row>
    <row r="102" spans="1:10" ht="33" customHeight="1" x14ac:dyDescent="0.25">
      <c r="A102" s="85" t="s">
        <v>333</v>
      </c>
      <c r="B102" s="298">
        <f>'A6 Exploitation'!D318</f>
        <v>0</v>
      </c>
      <c r="C102" s="29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9" t="s">
        <v>342</v>
      </c>
      <c r="C105" s="299"/>
      <c r="D105" s="78"/>
      <c r="E105" s="78"/>
      <c r="F105" s="78"/>
      <c r="G105" s="78"/>
      <c r="H105" s="78"/>
      <c r="I105" s="78"/>
      <c r="J105" s="77" t="str">
        <f>D18</f>
        <v>Zarzis</v>
      </c>
    </row>
    <row r="106" spans="1:10" ht="33" customHeight="1" x14ac:dyDescent="0.25">
      <c r="A106" s="86" t="s">
        <v>328</v>
      </c>
      <c r="B106" s="298">
        <f>'A1 Exploitation'!D358</f>
        <v>0.95454545454545459</v>
      </c>
      <c r="C106" s="298"/>
      <c r="D106" s="78"/>
      <c r="E106" s="78"/>
      <c r="F106" s="78"/>
      <c r="G106" s="78"/>
      <c r="H106" s="78"/>
      <c r="I106" s="78"/>
    </row>
    <row r="107" spans="1:10" ht="33" customHeight="1" x14ac:dyDescent="0.25">
      <c r="A107" s="85" t="s">
        <v>329</v>
      </c>
      <c r="B107" s="298">
        <f>'A2 Exploitation'!D358</f>
        <v>0</v>
      </c>
      <c r="C107" s="298"/>
      <c r="D107" s="78"/>
      <c r="E107" s="78"/>
      <c r="F107" s="78"/>
      <c r="G107" s="78"/>
      <c r="H107" s="78"/>
      <c r="I107" s="78"/>
    </row>
    <row r="108" spans="1:10" ht="33" customHeight="1" x14ac:dyDescent="0.25">
      <c r="A108" s="86" t="s">
        <v>330</v>
      </c>
      <c r="B108" s="298">
        <f>'A3 Exploitation'!D358</f>
        <v>0</v>
      </c>
      <c r="C108" s="298"/>
      <c r="D108" s="78"/>
      <c r="E108" s="78"/>
      <c r="F108" s="78"/>
      <c r="G108" s="78"/>
      <c r="H108" s="78"/>
      <c r="I108" s="78"/>
    </row>
    <row r="109" spans="1:10" ht="33" customHeight="1" x14ac:dyDescent="0.25">
      <c r="A109" s="86" t="s">
        <v>331</v>
      </c>
      <c r="B109" s="298">
        <f>'A4 Exploitation'!D358</f>
        <v>0</v>
      </c>
      <c r="C109" s="298"/>
      <c r="D109" s="78"/>
      <c r="E109" s="78"/>
      <c r="F109" s="78"/>
      <c r="G109" s="78"/>
      <c r="H109" s="78"/>
      <c r="I109" s="78"/>
    </row>
    <row r="110" spans="1:10" ht="33" customHeight="1" x14ac:dyDescent="0.25">
      <c r="A110" s="85" t="s">
        <v>332</v>
      </c>
      <c r="B110" s="298">
        <f>'A5 Exploitation'!D358</f>
        <v>0</v>
      </c>
      <c r="C110" s="298"/>
      <c r="D110" s="78"/>
      <c r="E110" s="78"/>
      <c r="F110" s="78"/>
      <c r="G110" s="78"/>
      <c r="H110" s="78"/>
      <c r="I110" s="78"/>
    </row>
    <row r="111" spans="1:10" ht="33" customHeight="1" x14ac:dyDescent="0.25">
      <c r="A111" s="85" t="s">
        <v>333</v>
      </c>
      <c r="B111" s="298">
        <f>'A6 Exploitation'!D358</f>
        <v>0</v>
      </c>
      <c r="C111" s="29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9" t="s">
        <v>343</v>
      </c>
      <c r="C114" s="299"/>
      <c r="D114" s="78"/>
      <c r="E114" s="78"/>
      <c r="F114" s="78"/>
      <c r="G114" s="78"/>
      <c r="H114" s="78"/>
      <c r="I114" s="78"/>
      <c r="J114" s="77" t="str">
        <f>D18</f>
        <v>Zarzis</v>
      </c>
    </row>
    <row r="115" spans="1:10" ht="33" customHeight="1" x14ac:dyDescent="0.25">
      <c r="A115" s="86" t="s">
        <v>328</v>
      </c>
      <c r="B115" s="298">
        <f>'A1 Exploitation'!D391</f>
        <v>0.90625</v>
      </c>
      <c r="C115" s="298"/>
      <c r="D115" s="78"/>
      <c r="E115" s="78"/>
      <c r="F115" s="78"/>
      <c r="G115" s="78"/>
      <c r="H115" s="78"/>
      <c r="I115" s="78"/>
    </row>
    <row r="116" spans="1:10" ht="33" customHeight="1" x14ac:dyDescent="0.25">
      <c r="A116" s="85" t="s">
        <v>329</v>
      </c>
      <c r="B116" s="298">
        <f>'A2 Exploitation'!D391</f>
        <v>0</v>
      </c>
      <c r="C116" s="298"/>
      <c r="D116" s="78"/>
      <c r="E116" s="78"/>
      <c r="F116" s="78"/>
      <c r="G116" s="78"/>
      <c r="H116" s="78"/>
      <c r="I116" s="78"/>
    </row>
    <row r="117" spans="1:10" ht="33" customHeight="1" x14ac:dyDescent="0.25">
      <c r="A117" s="86" t="s">
        <v>330</v>
      </c>
      <c r="B117" s="298">
        <f>'A3 Exploitation'!D391</f>
        <v>0</v>
      </c>
      <c r="C117" s="298"/>
      <c r="D117" s="78"/>
      <c r="E117" s="78"/>
      <c r="F117" s="78"/>
      <c r="G117" s="78"/>
      <c r="H117" s="78"/>
      <c r="I117" s="78"/>
    </row>
    <row r="118" spans="1:10" ht="33" customHeight="1" x14ac:dyDescent="0.25">
      <c r="A118" s="86" t="s">
        <v>331</v>
      </c>
      <c r="B118" s="298">
        <f>'A4 Exploitation'!D391</f>
        <v>0</v>
      </c>
      <c r="C118" s="298"/>
      <c r="D118" s="78"/>
      <c r="E118" s="78"/>
      <c r="F118" s="78"/>
      <c r="G118" s="78"/>
      <c r="H118" s="78"/>
      <c r="I118" s="78"/>
    </row>
    <row r="119" spans="1:10" ht="33" customHeight="1" x14ac:dyDescent="0.25">
      <c r="A119" s="85" t="s">
        <v>332</v>
      </c>
      <c r="B119" s="298">
        <f>'A5 Exploitation'!D391</f>
        <v>0</v>
      </c>
      <c r="C119" s="298"/>
      <c r="D119" s="78"/>
      <c r="E119" s="78"/>
      <c r="F119" s="78"/>
      <c r="G119" s="78"/>
      <c r="H119" s="78"/>
      <c r="I119" s="78"/>
    </row>
    <row r="120" spans="1:10" ht="33" customHeight="1" x14ac:dyDescent="0.25">
      <c r="A120" s="85" t="s">
        <v>333</v>
      </c>
      <c r="B120" s="298">
        <f>'A6 Exploitation'!D391</f>
        <v>0</v>
      </c>
      <c r="C120" s="29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9" t="s">
        <v>344</v>
      </c>
      <c r="C123" s="299"/>
      <c r="D123" s="78"/>
      <c r="E123" s="78"/>
      <c r="F123" s="78"/>
      <c r="G123" s="78"/>
      <c r="H123" s="78"/>
      <c r="I123" s="78"/>
      <c r="J123" s="77" t="str">
        <f>D18</f>
        <v>Zarzis</v>
      </c>
    </row>
    <row r="124" spans="1:10" ht="33" customHeight="1" x14ac:dyDescent="0.25">
      <c r="A124" s="86" t="s">
        <v>328</v>
      </c>
      <c r="B124" s="298">
        <f>'A1 Exploitation'!D444</f>
        <v>0.7068965517241379</v>
      </c>
      <c r="C124" s="298"/>
      <c r="D124" s="78"/>
      <c r="E124" s="78"/>
      <c r="F124" s="78"/>
      <c r="G124" s="78"/>
      <c r="H124" s="78"/>
      <c r="I124" s="78"/>
    </row>
    <row r="125" spans="1:10" ht="33" customHeight="1" x14ac:dyDescent="0.25">
      <c r="A125" s="85" t="s">
        <v>329</v>
      </c>
      <c r="B125" s="298">
        <f>'A2 Exploitation'!D444</f>
        <v>0</v>
      </c>
      <c r="C125" s="298"/>
      <c r="D125" s="78"/>
      <c r="E125" s="78"/>
      <c r="F125" s="78"/>
      <c r="G125" s="78"/>
      <c r="H125" s="78"/>
      <c r="I125" s="78"/>
    </row>
    <row r="126" spans="1:10" ht="33" customHeight="1" x14ac:dyDescent="0.25">
      <c r="A126" s="86" t="s">
        <v>330</v>
      </c>
      <c r="B126" s="298">
        <f>'A3 Exploitation'!D444</f>
        <v>0</v>
      </c>
      <c r="C126" s="298"/>
      <c r="D126" s="78"/>
      <c r="E126" s="78"/>
      <c r="F126" s="78"/>
      <c r="G126" s="78"/>
      <c r="H126" s="78"/>
      <c r="I126" s="78"/>
    </row>
    <row r="127" spans="1:10" ht="33" customHeight="1" x14ac:dyDescent="0.25">
      <c r="A127" s="86" t="s">
        <v>331</v>
      </c>
      <c r="B127" s="298">
        <f>'A4 Exploitation'!D444</f>
        <v>0</v>
      </c>
      <c r="C127" s="298"/>
      <c r="D127" s="78"/>
      <c r="E127" s="78"/>
      <c r="F127" s="78"/>
      <c r="G127" s="78"/>
      <c r="H127" s="78"/>
      <c r="I127" s="78"/>
    </row>
    <row r="128" spans="1:10" ht="33" customHeight="1" x14ac:dyDescent="0.25">
      <c r="A128" s="85" t="s">
        <v>332</v>
      </c>
      <c r="B128" s="298">
        <f>'A5 Exploitation'!D444</f>
        <v>0</v>
      </c>
      <c r="C128" s="298"/>
      <c r="D128" s="78"/>
      <c r="E128" s="78"/>
      <c r="F128" s="78"/>
      <c r="G128" s="78"/>
      <c r="H128" s="78"/>
      <c r="I128" s="78"/>
    </row>
    <row r="129" spans="1:10" ht="33" customHeight="1" x14ac:dyDescent="0.25">
      <c r="A129" s="85" t="s">
        <v>333</v>
      </c>
      <c r="B129" s="298">
        <f>'A6 Exploitation'!D444</f>
        <v>0</v>
      </c>
      <c r="C129" s="29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9" t="s">
        <v>345</v>
      </c>
      <c r="C132" s="299"/>
      <c r="D132" s="78"/>
      <c r="E132" s="78"/>
      <c r="F132" s="78"/>
      <c r="G132" s="78"/>
      <c r="H132" s="78"/>
      <c r="I132" s="78"/>
      <c r="J132" s="77" t="str">
        <f>D18</f>
        <v>Zarzis</v>
      </c>
    </row>
    <row r="133" spans="1:10" ht="33" customHeight="1" x14ac:dyDescent="0.25">
      <c r="A133" s="86" t="s">
        <v>328</v>
      </c>
      <c r="B133" s="298">
        <f>'A1 Exploitation'!D481</f>
        <v>0.875</v>
      </c>
      <c r="C133" s="298"/>
      <c r="D133" s="78"/>
      <c r="E133" s="78"/>
      <c r="F133" s="78"/>
      <c r="G133" s="78"/>
      <c r="H133" s="78"/>
      <c r="I133" s="78"/>
    </row>
    <row r="134" spans="1:10" ht="33" customHeight="1" x14ac:dyDescent="0.25">
      <c r="A134" s="85" t="s">
        <v>329</v>
      </c>
      <c r="B134" s="298">
        <f>'A2 Exploitation'!D481</f>
        <v>0</v>
      </c>
      <c r="C134" s="298"/>
      <c r="D134" s="78"/>
      <c r="E134" s="78"/>
      <c r="F134" s="78"/>
      <c r="G134" s="78"/>
      <c r="H134" s="78"/>
      <c r="I134" s="78"/>
    </row>
    <row r="135" spans="1:10" ht="33" customHeight="1" x14ac:dyDescent="0.25">
      <c r="A135" s="86" t="s">
        <v>330</v>
      </c>
      <c r="B135" s="298">
        <f>'A3 Exploitation'!D481</f>
        <v>0</v>
      </c>
      <c r="C135" s="298"/>
      <c r="D135" s="78"/>
      <c r="E135" s="78"/>
      <c r="F135" s="78"/>
      <c r="G135" s="78"/>
      <c r="H135" s="78"/>
      <c r="I135" s="78"/>
    </row>
    <row r="136" spans="1:10" ht="33" customHeight="1" x14ac:dyDescent="0.25">
      <c r="A136" s="86" t="s">
        <v>331</v>
      </c>
      <c r="B136" s="298">
        <f>'A4 Exploitation'!D481</f>
        <v>0</v>
      </c>
      <c r="C136" s="298"/>
      <c r="D136" s="78"/>
      <c r="E136" s="78"/>
      <c r="F136" s="78"/>
      <c r="G136" s="78"/>
      <c r="H136" s="78"/>
      <c r="I136" s="78"/>
    </row>
    <row r="137" spans="1:10" ht="33" customHeight="1" x14ac:dyDescent="0.25">
      <c r="A137" s="85" t="s">
        <v>332</v>
      </c>
      <c r="B137" s="298">
        <f>'A5 Exploitation'!D481</f>
        <v>0</v>
      </c>
      <c r="C137" s="298"/>
      <c r="D137" s="78"/>
      <c r="E137" s="78"/>
      <c r="F137" s="78"/>
      <c r="G137" s="78"/>
      <c r="H137" s="78"/>
      <c r="I137" s="78"/>
    </row>
    <row r="138" spans="1:10" ht="33" customHeight="1" x14ac:dyDescent="0.25">
      <c r="A138" s="85" t="s">
        <v>333</v>
      </c>
      <c r="B138" s="298">
        <f>'A6 Exploitation'!D481</f>
        <v>0</v>
      </c>
      <c r="C138" s="29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9" t="s">
        <v>346</v>
      </c>
      <c r="C141" s="299"/>
      <c r="D141" s="78"/>
      <c r="E141" s="78"/>
      <c r="F141" s="78"/>
      <c r="G141" s="78"/>
      <c r="H141" s="78"/>
      <c r="I141" s="78"/>
      <c r="J141" s="77" t="str">
        <f>D18</f>
        <v>Zarzis</v>
      </c>
    </row>
    <row r="142" spans="1:10" ht="33" customHeight="1" x14ac:dyDescent="0.25">
      <c r="A142" s="86" t="s">
        <v>328</v>
      </c>
      <c r="B142" s="298">
        <f>'A1 Exploitation'!D503</f>
        <v>1</v>
      </c>
      <c r="C142" s="298"/>
      <c r="D142" s="78"/>
      <c r="E142" s="78"/>
      <c r="F142" s="78"/>
      <c r="G142" s="78"/>
      <c r="H142" s="78"/>
      <c r="I142" s="78"/>
    </row>
    <row r="143" spans="1:10" ht="33" customHeight="1" x14ac:dyDescent="0.25">
      <c r="A143" s="85" t="s">
        <v>329</v>
      </c>
      <c r="B143" s="298">
        <f>'A2 Exploitation'!D503</f>
        <v>0</v>
      </c>
      <c r="C143" s="298"/>
      <c r="D143" s="78"/>
      <c r="E143" s="78"/>
      <c r="F143" s="78"/>
      <c r="G143" s="78"/>
      <c r="H143" s="78"/>
      <c r="I143" s="78"/>
    </row>
    <row r="144" spans="1:10" ht="33" customHeight="1" x14ac:dyDescent="0.25">
      <c r="A144" s="86" t="s">
        <v>330</v>
      </c>
      <c r="B144" s="298">
        <f>'A3 Exploitation'!D503</f>
        <v>0</v>
      </c>
      <c r="C144" s="298"/>
      <c r="D144" s="78"/>
      <c r="E144" s="78"/>
      <c r="F144" s="78"/>
      <c r="G144" s="78"/>
      <c r="H144" s="78"/>
      <c r="I144" s="78"/>
    </row>
    <row r="145" spans="1:10" ht="33" customHeight="1" x14ac:dyDescent="0.25">
      <c r="A145" s="86" t="s">
        <v>331</v>
      </c>
      <c r="B145" s="298">
        <f>'A4 Exploitation'!D503</f>
        <v>0</v>
      </c>
      <c r="C145" s="298"/>
      <c r="D145" s="78"/>
      <c r="E145" s="78"/>
      <c r="F145" s="78"/>
      <c r="G145" s="78"/>
      <c r="H145" s="78"/>
      <c r="I145" s="78"/>
    </row>
    <row r="146" spans="1:10" ht="33" customHeight="1" x14ac:dyDescent="0.25">
      <c r="A146" s="85" t="s">
        <v>332</v>
      </c>
      <c r="B146" s="298">
        <f>'A5 Exploitation'!D503</f>
        <v>0</v>
      </c>
      <c r="C146" s="298"/>
      <c r="D146" s="78"/>
      <c r="E146" s="78"/>
      <c r="F146" s="78"/>
      <c r="G146" s="78"/>
      <c r="H146" s="78"/>
      <c r="I146" s="78"/>
    </row>
    <row r="147" spans="1:10" ht="33" customHeight="1" x14ac:dyDescent="0.25">
      <c r="A147" s="85" t="s">
        <v>333</v>
      </c>
      <c r="B147" s="298">
        <f>'A6 Exploitation'!D503</f>
        <v>0</v>
      </c>
      <c r="C147" s="29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9" t="s">
        <v>347</v>
      </c>
      <c r="C150" s="299"/>
      <c r="D150" s="78"/>
      <c r="E150" s="78"/>
      <c r="F150" s="78"/>
      <c r="G150" s="78"/>
      <c r="H150" s="78"/>
      <c r="I150" s="78"/>
      <c r="J150" s="77" t="str">
        <f>D18</f>
        <v>Zarzis</v>
      </c>
    </row>
    <row r="151" spans="1:10" ht="33" customHeight="1" x14ac:dyDescent="0.25">
      <c r="A151" s="86" t="s">
        <v>328</v>
      </c>
      <c r="B151" s="298">
        <f>'A1 Exploitation'!D514</f>
        <v>1</v>
      </c>
      <c r="C151" s="298"/>
      <c r="D151" s="78"/>
      <c r="E151" s="78"/>
      <c r="F151" s="78"/>
      <c r="G151" s="78"/>
      <c r="H151" s="78"/>
      <c r="I151" s="78"/>
    </row>
    <row r="152" spans="1:10" ht="33" customHeight="1" x14ac:dyDescent="0.25">
      <c r="A152" s="85" t="s">
        <v>329</v>
      </c>
      <c r="B152" s="298">
        <f>'A2 Exploitation'!D514</f>
        <v>0</v>
      </c>
      <c r="C152" s="298"/>
      <c r="D152" s="78"/>
      <c r="E152" s="78"/>
      <c r="F152" s="78"/>
      <c r="G152" s="78"/>
      <c r="H152" s="78"/>
      <c r="I152" s="78"/>
    </row>
    <row r="153" spans="1:10" ht="33" customHeight="1" x14ac:dyDescent="0.25">
      <c r="A153" s="86" t="s">
        <v>330</v>
      </c>
      <c r="B153" s="298">
        <f>'A3 Exploitation'!D514</f>
        <v>0</v>
      </c>
      <c r="C153" s="298"/>
      <c r="D153" s="78"/>
      <c r="E153" s="78"/>
      <c r="F153" s="78"/>
      <c r="G153" s="78"/>
      <c r="H153" s="78"/>
      <c r="I153" s="78"/>
    </row>
    <row r="154" spans="1:10" ht="33" customHeight="1" x14ac:dyDescent="0.25">
      <c r="A154" s="86" t="s">
        <v>331</v>
      </c>
      <c r="B154" s="298">
        <f>'A4 Exploitation'!D514</f>
        <v>0</v>
      </c>
      <c r="C154" s="298"/>
      <c r="D154" s="78"/>
      <c r="E154" s="78"/>
      <c r="F154" s="78"/>
      <c r="G154" s="78"/>
      <c r="H154" s="78"/>
      <c r="I154" s="78"/>
    </row>
    <row r="155" spans="1:10" ht="33" customHeight="1" x14ac:dyDescent="0.25">
      <c r="A155" s="85" t="s">
        <v>332</v>
      </c>
      <c r="B155" s="298">
        <f>'A5 Exploitation'!D514</f>
        <v>0</v>
      </c>
      <c r="C155" s="298"/>
      <c r="D155" s="78"/>
      <c r="E155" s="78"/>
      <c r="F155" s="78"/>
      <c r="G155" s="78"/>
      <c r="H155" s="78"/>
      <c r="I155" s="78"/>
    </row>
    <row r="156" spans="1:10" ht="33" customHeight="1" x14ac:dyDescent="0.25">
      <c r="A156" s="85" t="s">
        <v>333</v>
      </c>
      <c r="B156" s="298">
        <f>'A6 Exploitation'!D514</f>
        <v>0</v>
      </c>
      <c r="C156" s="29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0"/>
      <c r="C159" s="300"/>
      <c r="D159" s="78"/>
      <c r="E159" s="78"/>
      <c r="F159" s="78"/>
      <c r="G159" s="78"/>
      <c r="H159" s="78"/>
      <c r="I159" s="78"/>
    </row>
    <row r="160" spans="1:10" ht="33" customHeight="1" x14ac:dyDescent="0.25">
      <c r="A160" s="85" t="s">
        <v>326</v>
      </c>
      <c r="B160" s="299" t="s">
        <v>348</v>
      </c>
      <c r="C160" s="299"/>
      <c r="D160" s="78"/>
      <c r="E160" s="78"/>
      <c r="F160" s="78"/>
      <c r="G160" s="78"/>
      <c r="H160" s="78"/>
      <c r="I160" s="78"/>
      <c r="J160" s="77" t="str">
        <f>D18</f>
        <v>Zarzis</v>
      </c>
    </row>
    <row r="161" spans="1:10" ht="33" customHeight="1" x14ac:dyDescent="0.25">
      <c r="A161" s="86" t="s">
        <v>328</v>
      </c>
      <c r="B161" s="298">
        <f>'A1 Exploitation'!D534</f>
        <v>0.8571428571428571</v>
      </c>
      <c r="C161" s="298"/>
      <c r="D161" s="78"/>
      <c r="E161" s="78"/>
      <c r="F161" s="78"/>
      <c r="G161" s="78"/>
      <c r="H161" s="78"/>
      <c r="I161" s="78"/>
    </row>
    <row r="162" spans="1:10" ht="33" customHeight="1" x14ac:dyDescent="0.25">
      <c r="A162" s="85" t="s">
        <v>329</v>
      </c>
      <c r="B162" s="298">
        <f>'A2 Exploitation'!D534</f>
        <v>0</v>
      </c>
      <c r="C162" s="298"/>
      <c r="D162" s="78"/>
      <c r="E162" s="78"/>
      <c r="F162" s="78"/>
      <c r="G162" s="78"/>
      <c r="H162" s="78"/>
      <c r="I162" s="78"/>
    </row>
    <row r="163" spans="1:10" ht="33" customHeight="1" x14ac:dyDescent="0.25">
      <c r="A163" s="86" t="s">
        <v>330</v>
      </c>
      <c r="B163" s="298">
        <f>'A3 Exploitation'!D534</f>
        <v>0</v>
      </c>
      <c r="C163" s="298"/>
      <c r="D163" s="78"/>
      <c r="E163" s="78"/>
      <c r="F163" s="78"/>
      <c r="G163" s="78"/>
      <c r="H163" s="78"/>
      <c r="I163" s="78"/>
    </row>
    <row r="164" spans="1:10" ht="33" customHeight="1" x14ac:dyDescent="0.25">
      <c r="A164" s="86" t="s">
        <v>331</v>
      </c>
      <c r="B164" s="298">
        <f>'A4 Exploitation'!D534</f>
        <v>0</v>
      </c>
      <c r="C164" s="298"/>
    </row>
    <row r="165" spans="1:10" ht="33" customHeight="1" x14ac:dyDescent="0.25">
      <c r="A165" s="85" t="s">
        <v>332</v>
      </c>
      <c r="B165" s="298">
        <f>'A5 Exploitation'!D534</f>
        <v>0</v>
      </c>
      <c r="C165" s="298"/>
    </row>
    <row r="166" spans="1:10" ht="18" x14ac:dyDescent="0.25">
      <c r="A166" s="85" t="s">
        <v>333</v>
      </c>
      <c r="B166" s="298">
        <f>'A6 Exploitation'!D534</f>
        <v>0</v>
      </c>
      <c r="C166" s="298"/>
    </row>
    <row r="167" spans="1:10" ht="18.75" x14ac:dyDescent="0.25">
      <c r="A167" s="89"/>
      <c r="B167" s="82"/>
      <c r="C167" s="82"/>
    </row>
    <row r="168" spans="1:10" ht="33" customHeight="1" x14ac:dyDescent="0.25">
      <c r="A168" s="89"/>
      <c r="B168" s="82"/>
      <c r="C168" s="82"/>
    </row>
    <row r="169" spans="1:10" ht="33" customHeight="1" x14ac:dyDescent="0.25">
      <c r="A169" s="85" t="s">
        <v>326</v>
      </c>
      <c r="B169" s="299" t="s">
        <v>349</v>
      </c>
      <c r="C169" s="299"/>
      <c r="J169" s="77" t="str">
        <f>D18</f>
        <v>Zarzis</v>
      </c>
    </row>
    <row r="170" spans="1:10" ht="33" customHeight="1" x14ac:dyDescent="0.25">
      <c r="A170" s="86" t="s">
        <v>328</v>
      </c>
      <c r="B170" s="298">
        <f>'A1 Exploitation'!D545</f>
        <v>1</v>
      </c>
      <c r="C170" s="298"/>
    </row>
    <row r="171" spans="1:10" ht="33" customHeight="1" x14ac:dyDescent="0.25">
      <c r="A171" s="85" t="s">
        <v>329</v>
      </c>
      <c r="B171" s="298">
        <f>'A2 Exploitation'!D545</f>
        <v>0</v>
      </c>
      <c r="C171" s="298"/>
    </row>
    <row r="172" spans="1:10" ht="33" customHeight="1" x14ac:dyDescent="0.25">
      <c r="A172" s="86" t="s">
        <v>330</v>
      </c>
      <c r="B172" s="298">
        <f>'A3 Exploitation'!D545</f>
        <v>0</v>
      </c>
      <c r="C172" s="298"/>
    </row>
    <row r="173" spans="1:10" ht="33" customHeight="1" x14ac:dyDescent="0.25">
      <c r="A173" s="86" t="s">
        <v>331</v>
      </c>
      <c r="B173" s="298">
        <f>'A4 Exploitation'!D545</f>
        <v>0</v>
      </c>
      <c r="C173" s="298"/>
    </row>
    <row r="174" spans="1:10" ht="33" customHeight="1" x14ac:dyDescent="0.25">
      <c r="A174" s="85" t="s">
        <v>332</v>
      </c>
      <c r="B174" s="298">
        <f>'A5 Exploitation'!D545</f>
        <v>0</v>
      </c>
      <c r="C174" s="298"/>
    </row>
    <row r="175" spans="1:10" ht="18" x14ac:dyDescent="0.25">
      <c r="A175" s="85" t="s">
        <v>333</v>
      </c>
      <c r="B175" s="298">
        <f>'A6 Exploitation'!D545</f>
        <v>0</v>
      </c>
      <c r="C175" s="298"/>
    </row>
    <row r="176" spans="1:10" ht="18.75" x14ac:dyDescent="0.25">
      <c r="A176" s="89"/>
      <c r="B176" s="82"/>
      <c r="C176" s="82"/>
    </row>
    <row r="177" spans="1:10" ht="33" customHeight="1" x14ac:dyDescent="0.25">
      <c r="A177" s="89"/>
      <c r="B177" s="82"/>
      <c r="C177" s="82"/>
    </row>
    <row r="178" spans="1:10" ht="33" customHeight="1" x14ac:dyDescent="0.25">
      <c r="A178" s="85" t="s">
        <v>326</v>
      </c>
      <c r="B178" s="299" t="s">
        <v>350</v>
      </c>
      <c r="C178" s="299"/>
      <c r="J178" s="77" t="str">
        <f>D18</f>
        <v>Zarzis</v>
      </c>
    </row>
    <row r="179" spans="1:10" ht="33" customHeight="1" x14ac:dyDescent="0.25">
      <c r="A179" s="86" t="s">
        <v>328</v>
      </c>
      <c r="B179" s="298">
        <f>'A1 Technique'!D199</f>
        <v>0.83185840707964598</v>
      </c>
      <c r="C179" s="298"/>
    </row>
    <row r="180" spans="1:10" ht="33" customHeight="1" x14ac:dyDescent="0.25">
      <c r="A180" s="85" t="s">
        <v>329</v>
      </c>
      <c r="B180" s="298">
        <f>'A2 Technique'!D199</f>
        <v>0</v>
      </c>
      <c r="C180" s="298"/>
    </row>
    <row r="181" spans="1:10" ht="33" customHeight="1" x14ac:dyDescent="0.25">
      <c r="A181" s="86" t="s">
        <v>330</v>
      </c>
      <c r="B181" s="298">
        <f>'A3 Technique'!D199</f>
        <v>0</v>
      </c>
      <c r="C181" s="298"/>
    </row>
    <row r="182" spans="1:10" ht="33" customHeight="1" x14ac:dyDescent="0.25">
      <c r="A182" s="86" t="s">
        <v>331</v>
      </c>
      <c r="B182" s="298">
        <f>'A4 Technique'!D199</f>
        <v>0</v>
      </c>
      <c r="C182" s="298"/>
    </row>
    <row r="183" spans="1:10" ht="33" customHeight="1" x14ac:dyDescent="0.25">
      <c r="A183" s="85" t="s">
        <v>332</v>
      </c>
      <c r="B183" s="298">
        <f>'A5 Technique'!D199</f>
        <v>0</v>
      </c>
      <c r="C183" s="298"/>
    </row>
    <row r="184" spans="1:10" ht="18" x14ac:dyDescent="0.25">
      <c r="A184" s="85" t="s">
        <v>333</v>
      </c>
      <c r="B184" s="298">
        <f>'A6 Technique'!D199</f>
        <v>0</v>
      </c>
      <c r="C184" s="29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Q/uCEi6F1tRmZyDrS237dsnK6v0FgtM0M/H3pwKei0QKVWfuokYE7akCzoGxhewGCDHn8as6XpdEpLLluF2lMQ==" saltValue="/Ip/ZRXfG44NJkSiBfH12w=="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'A5 Exploitation'!A8:F8</f>
        <v>Zarzis</v>
      </c>
      <c r="B7" s="327"/>
      <c r="C7" s="327"/>
      <c r="D7" s="327"/>
      <c r="E7" s="327"/>
      <c r="F7" s="327"/>
      <c r="G7" s="125"/>
    </row>
    <row r="8" spans="1:7" s="12" customFormat="1" ht="24" x14ac:dyDescent="0.45">
      <c r="A8" s="14" t="s">
        <v>42</v>
      </c>
      <c r="B8" s="347">
        <f>'A5 Exploitation'!B9:F9</f>
        <v>0</v>
      </c>
      <c r="C8" s="347"/>
      <c r="D8" s="347"/>
      <c r="E8" s="347"/>
      <c r="F8" s="347"/>
      <c r="G8" s="125"/>
    </row>
    <row r="9" spans="1:7" s="12" customFormat="1" ht="24" x14ac:dyDescent="0.45">
      <c r="A9" s="15" t="s">
        <v>44</v>
      </c>
      <c r="B9" s="348">
        <f>'A5 Exploitation'!B10:F10</f>
        <v>0</v>
      </c>
      <c r="C9" s="348"/>
      <c r="D9" s="348"/>
      <c r="E9" s="348"/>
      <c r="F9" s="348"/>
      <c r="G9" s="125"/>
    </row>
    <row r="10" spans="1:7" s="12" customFormat="1" ht="24" x14ac:dyDescent="0.45">
      <c r="A10" s="14" t="s">
        <v>43</v>
      </c>
      <c r="B10" s="345">
        <f>'A5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7" t="str">
        <f>'A6 Exploitation'!A8:F8</f>
        <v>Zarzis</v>
      </c>
      <c r="B7" s="327"/>
      <c r="C7" s="327"/>
      <c r="D7" s="327"/>
      <c r="E7" s="327"/>
      <c r="F7" s="327"/>
      <c r="G7" s="125"/>
    </row>
    <row r="8" spans="1:7" s="12" customFormat="1" ht="24" x14ac:dyDescent="0.45">
      <c r="A8" s="14" t="s">
        <v>42</v>
      </c>
      <c r="B8" s="347">
        <f>'A6 Exploitation'!B9:F9</f>
        <v>0</v>
      </c>
      <c r="C8" s="347"/>
      <c r="D8" s="347"/>
      <c r="E8" s="347"/>
      <c r="F8" s="347"/>
      <c r="G8" s="125"/>
    </row>
    <row r="9" spans="1:7" s="12" customFormat="1" ht="24" x14ac:dyDescent="0.45">
      <c r="A9" s="15" t="s">
        <v>44</v>
      </c>
      <c r="B9" s="348">
        <f>'A6 Exploitation'!B10:F10</f>
        <v>0</v>
      </c>
      <c r="C9" s="348"/>
      <c r="D9" s="348"/>
      <c r="E9" s="348"/>
      <c r="F9" s="348"/>
      <c r="G9" s="125"/>
    </row>
    <row r="10" spans="1:7" s="12" customFormat="1" ht="24" x14ac:dyDescent="0.45">
      <c r="A10" s="14" t="s">
        <v>43</v>
      </c>
      <c r="B10" s="345">
        <f>'A6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8">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57">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57">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57">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57">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57">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57">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57">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57">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57">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8">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57">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57">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57">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34" zoomScale="80" zoomScaleSheetLayoutView="80" workbookViewId="0">
      <selection activeCell="B50" sqref="B50:C5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t="s">
        <v>409</v>
      </c>
      <c r="C9" s="328"/>
      <c r="D9" s="328"/>
      <c r="E9" s="328"/>
      <c r="F9" s="328"/>
      <c r="G9" s="125"/>
    </row>
    <row r="10" spans="1:7" ht="24" x14ac:dyDescent="0.45">
      <c r="A10" s="15" t="s">
        <v>44</v>
      </c>
      <c r="B10" s="329" t="s">
        <v>408</v>
      </c>
      <c r="C10" s="329"/>
      <c r="D10" s="329"/>
      <c r="E10" s="329"/>
      <c r="F10" s="329"/>
      <c r="G10" s="125"/>
    </row>
    <row r="11" spans="1:7" ht="24" x14ac:dyDescent="0.45">
      <c r="A11" s="14" t="s">
        <v>43</v>
      </c>
      <c r="B11" s="324">
        <v>43293</v>
      </c>
      <c r="C11" s="324"/>
      <c r="D11" s="324"/>
      <c r="E11" s="324"/>
      <c r="F11" s="324"/>
      <c r="G11" s="125"/>
    </row>
    <row r="12" spans="1:7" ht="24" x14ac:dyDescent="0.45">
      <c r="A12" s="14" t="s">
        <v>239</v>
      </c>
      <c r="B12" s="322">
        <f>D549</f>
        <v>0.82631578947368423</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43293</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2</v>
      </c>
      <c r="C21" s="130"/>
      <c r="D21" s="95" t="s">
        <v>442</v>
      </c>
      <c r="E21" s="94"/>
      <c r="F21" s="204"/>
      <c r="H21" s="12" t="s">
        <v>356</v>
      </c>
    </row>
    <row r="22" spans="1:8" x14ac:dyDescent="0.3">
      <c r="A22" s="70" t="s">
        <v>188</v>
      </c>
      <c r="B22" s="130" t="s">
        <v>32</v>
      </c>
      <c r="C22" s="130"/>
      <c r="D22" s="95"/>
      <c r="E22" s="94"/>
      <c r="F22" s="204"/>
      <c r="H22" s="12" t="s">
        <v>357</v>
      </c>
    </row>
    <row r="23" spans="1:8" ht="33" x14ac:dyDescent="0.3">
      <c r="A23" s="70" t="s">
        <v>89</v>
      </c>
      <c r="B23" s="130">
        <v>2</v>
      </c>
      <c r="C23" s="130"/>
      <c r="D23" s="95" t="s">
        <v>443</v>
      </c>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76.5" customHeight="1" x14ac:dyDescent="0.3">
      <c r="A34" s="216" t="s">
        <v>153</v>
      </c>
      <c r="B34" s="130">
        <v>2</v>
      </c>
      <c r="C34" s="291" t="str">
        <f>IF(B34=0, -5, "0")</f>
        <v>0</v>
      </c>
      <c r="D34" s="94"/>
      <c r="E34" s="94"/>
      <c r="F34" s="204"/>
      <c r="G34" s="127"/>
    </row>
    <row r="35" spans="1:7" ht="38.25" customHeight="1" x14ac:dyDescent="0.3">
      <c r="A35" s="190" t="s">
        <v>11</v>
      </c>
      <c r="B35" s="130" t="s">
        <v>32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1</v>
      </c>
      <c r="C37" s="130"/>
      <c r="D37" s="95" t="s">
        <v>444</v>
      </c>
      <c r="E37" s="94"/>
      <c r="F37" s="204"/>
    </row>
    <row r="38" spans="1:7" x14ac:dyDescent="0.3">
      <c r="A38" s="316" t="s">
        <v>379</v>
      </c>
      <c r="B38" s="317"/>
      <c r="C38" s="317"/>
      <c r="D38" s="317"/>
      <c r="E38" s="317"/>
      <c r="F38" s="318"/>
    </row>
    <row r="39" spans="1:7" ht="30.75" customHeight="1" x14ac:dyDescent="0.3">
      <c r="A39" s="4" t="s">
        <v>361</v>
      </c>
      <c r="B39" s="130" t="s">
        <v>32</v>
      </c>
      <c r="C39" s="130"/>
      <c r="D39" s="95"/>
      <c r="E39" s="94"/>
      <c r="F39" s="204"/>
    </row>
    <row r="40" spans="1:7" ht="30.75" customHeight="1" x14ac:dyDescent="0.3">
      <c r="A40" s="70" t="s">
        <v>381</v>
      </c>
      <c r="B40" s="130" t="s">
        <v>32</v>
      </c>
      <c r="C40" s="130"/>
      <c r="D40" s="95"/>
      <c r="E40" s="94"/>
      <c r="F40" s="204"/>
    </row>
    <row r="41" spans="1:7" ht="45" x14ac:dyDescent="0.3">
      <c r="A41" s="4" t="s">
        <v>249</v>
      </c>
      <c r="B41" s="280" t="s">
        <v>32</v>
      </c>
      <c r="C41" s="130"/>
      <c r="D41" s="251"/>
      <c r="E41" s="252"/>
      <c r="F41" s="253"/>
    </row>
    <row r="42" spans="1:7" x14ac:dyDescent="0.3">
      <c r="A42" s="59" t="s">
        <v>36</v>
      </c>
      <c r="B42" s="59"/>
      <c r="C42" s="59"/>
      <c r="D42" s="59">
        <f>SUM(B29:C37,B39:C41)</f>
        <v>13</v>
      </c>
    </row>
    <row r="43" spans="1:7" x14ac:dyDescent="0.3">
      <c r="A43" s="5" t="s">
        <v>35</v>
      </c>
      <c r="B43" s="132"/>
      <c r="C43" s="133"/>
      <c r="D43" s="134">
        <f>D42/(COUNT(B29:C37,B39:C41)*2)</f>
        <v>0.9285714285714286</v>
      </c>
    </row>
    <row r="44" spans="1:7" x14ac:dyDescent="0.3">
      <c r="A44" s="2"/>
      <c r="B44" s="135"/>
      <c r="C44" s="135"/>
      <c r="D44" s="135"/>
    </row>
    <row r="45" spans="1:7" ht="18" x14ac:dyDescent="0.35">
      <c r="A45" s="42" t="s">
        <v>38</v>
      </c>
      <c r="B45" s="141"/>
      <c r="C45" s="142"/>
      <c r="D45" s="143">
        <f>SUM(D42,D25)</f>
        <v>19</v>
      </c>
    </row>
    <row r="46" spans="1:7" ht="18" x14ac:dyDescent="0.35">
      <c r="A46" s="42" t="s">
        <v>198</v>
      </c>
      <c r="B46" s="141"/>
      <c r="C46" s="142"/>
      <c r="D46" s="144">
        <f>D45/(COUNT(B29:C37,B21:C24,B39:C41)*2)</f>
        <v>0.95</v>
      </c>
    </row>
    <row r="47" spans="1:7" x14ac:dyDescent="0.3">
      <c r="A47" s="145"/>
      <c r="B47" s="124"/>
      <c r="C47" s="135"/>
      <c r="D47" s="124"/>
    </row>
    <row r="48" spans="1:7" ht="18" x14ac:dyDescent="0.35">
      <c r="A48" s="185" t="s">
        <v>124</v>
      </c>
      <c r="B48" s="185"/>
      <c r="C48" s="185"/>
      <c r="D48" s="185"/>
      <c r="E48" s="185"/>
      <c r="F48" s="201"/>
    </row>
    <row r="49" spans="1:7" x14ac:dyDescent="0.3">
      <c r="A49" s="146">
        <f>B11</f>
        <v>43293</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t="s">
        <v>32</v>
      </c>
      <c r="C53" s="130"/>
      <c r="D53" s="138" t="s">
        <v>428</v>
      </c>
      <c r="E53" s="94"/>
      <c r="F53" s="204"/>
    </row>
    <row r="54" spans="1:7" ht="33" x14ac:dyDescent="0.3">
      <c r="A54" s="18" t="s">
        <v>229</v>
      </c>
      <c r="B54" s="130">
        <v>1</v>
      </c>
      <c r="C54" s="130"/>
      <c r="D54" s="138" t="s">
        <v>429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75" x14ac:dyDescent="0.3">
      <c r="A65" s="247" t="s">
        <v>376</v>
      </c>
      <c r="B65" s="130">
        <v>1</v>
      </c>
      <c r="C65" s="290" t="str">
        <f>IF(B65=0, -5, "0")</f>
        <v>0</v>
      </c>
      <c r="D65" s="8" t="s">
        <v>445</v>
      </c>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438</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07.75" customHeight="1" x14ac:dyDescent="0.3">
      <c r="A74" s="209" t="s">
        <v>393</v>
      </c>
      <c r="B74" s="130">
        <v>0</v>
      </c>
      <c r="C74" s="150">
        <f>IF(B74=0, -5, "0")</f>
        <v>-5</v>
      </c>
      <c r="D74" s="350" t="s">
        <v>447</v>
      </c>
      <c r="E74" s="236" t="s">
        <v>446</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49.5" x14ac:dyDescent="0.3">
      <c r="A77" s="70" t="s">
        <v>170</v>
      </c>
      <c r="B77" s="130">
        <v>0</v>
      </c>
      <c r="C77" s="131"/>
      <c r="D77" s="151" t="s">
        <v>448</v>
      </c>
      <c r="E77" s="116" t="s">
        <v>439</v>
      </c>
      <c r="F77" s="204"/>
      <c r="G77" s="214"/>
    </row>
    <row r="78" spans="1:7" s="112" customFormat="1" ht="18" x14ac:dyDescent="0.35">
      <c r="A78" s="191" t="s">
        <v>397</v>
      </c>
      <c r="B78" s="130">
        <v>1</v>
      </c>
      <c r="C78" s="150"/>
      <c r="D78" s="223" t="s">
        <v>430</v>
      </c>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18</v>
      </c>
    </row>
    <row r="85" spans="1:7" x14ac:dyDescent="0.3">
      <c r="A85" s="5" t="s">
        <v>35</v>
      </c>
      <c r="B85" s="132"/>
      <c r="C85" s="133"/>
      <c r="D85" s="134">
        <f>D84/(COUNT(B65:C83)*2)</f>
        <v>0.5625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420</v>
      </c>
      <c r="B96" s="130">
        <v>2</v>
      </c>
      <c r="C96" s="213"/>
      <c r="D96" s="223"/>
      <c r="E96" s="106"/>
      <c r="F96" s="204"/>
      <c r="G96" s="127"/>
    </row>
    <row r="97" spans="1:7" s="112" customFormat="1" ht="31.5" customHeight="1" x14ac:dyDescent="0.3">
      <c r="A97" s="219" t="s">
        <v>418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
        <v>32</v>
      </c>
      <c r="C99" s="213"/>
      <c r="D99" s="251"/>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51</v>
      </c>
    </row>
    <row r="103" spans="1:7" ht="18" x14ac:dyDescent="0.35">
      <c r="A103" s="42" t="s">
        <v>199</v>
      </c>
      <c r="B103" s="152"/>
      <c r="C103" s="153"/>
      <c r="D103" s="144">
        <f>D102/(COUNT(B88:C93,B53:C60,B65:C83,B95:C99)*2)</f>
        <v>0.77272727272727271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43293</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ht="66.75" customHeight="1" x14ac:dyDescent="0.3">
      <c r="A110" s="7" t="s">
        <v>53</v>
      </c>
      <c r="B110" s="130">
        <v>1</v>
      </c>
      <c r="C110" s="130"/>
      <c r="D110" s="296" t="s">
        <v>449</v>
      </c>
      <c r="E110" s="95"/>
      <c r="F110" s="204"/>
    </row>
    <row r="111" spans="1:7" x14ac:dyDescent="0.3">
      <c r="A111" s="7" t="s">
        <v>255</v>
      </c>
      <c r="B111" s="130">
        <v>2</v>
      </c>
      <c r="C111" s="130"/>
      <c r="D111" s="71"/>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66" x14ac:dyDescent="0.3">
      <c r="A114" s="10" t="s">
        <v>158</v>
      </c>
      <c r="B114" s="130">
        <v>0</v>
      </c>
      <c r="C114" s="130"/>
      <c r="D114" s="123" t="s">
        <v>452</v>
      </c>
      <c r="E114" s="95" t="s">
        <v>453</v>
      </c>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0.75</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450</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66" x14ac:dyDescent="0.3">
      <c r="A125" s="209" t="s">
        <v>159</v>
      </c>
      <c r="B125" s="130">
        <v>1</v>
      </c>
      <c r="C125" s="280" t="str">
        <f>IF(B125=0, -5, "0")</f>
        <v>0</v>
      </c>
      <c r="D125" s="226" t="s">
        <v>451</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454</v>
      </c>
      <c r="E128" s="94"/>
      <c r="F128" s="204"/>
    </row>
    <row r="129" spans="1:7" s="112" customFormat="1" ht="29.25" customHeight="1" x14ac:dyDescent="0.3">
      <c r="A129" s="238" t="s">
        <v>421</v>
      </c>
      <c r="B129" s="130">
        <v>2</v>
      </c>
      <c r="C129" s="292" t="str">
        <f>IF(B129=0, -5, "0")</f>
        <v>0</v>
      </c>
      <c r="D129" s="116"/>
      <c r="E129" s="116"/>
      <c r="F129" s="204"/>
      <c r="G129" s="127"/>
    </row>
    <row r="130" spans="1:7" ht="18" x14ac:dyDescent="0.3">
      <c r="A130" s="70" t="s">
        <v>240</v>
      </c>
      <c r="B130" s="130">
        <v>2</v>
      </c>
      <c r="C130" s="131"/>
      <c r="D130" s="154"/>
      <c r="E130" s="106"/>
      <c r="F130" s="204"/>
    </row>
    <row r="131" spans="1:7" ht="66" x14ac:dyDescent="0.3">
      <c r="A131" s="209" t="s">
        <v>380</v>
      </c>
      <c r="B131" s="130">
        <v>0</v>
      </c>
      <c r="C131" s="292">
        <f>IF(B131=0, -5, "0")</f>
        <v>-5</v>
      </c>
      <c r="D131" s="95" t="s">
        <v>455</v>
      </c>
      <c r="E131" s="95" t="s">
        <v>456</v>
      </c>
      <c r="F131" s="204"/>
      <c r="G131" s="127"/>
    </row>
    <row r="132" spans="1:7" ht="132" x14ac:dyDescent="0.3">
      <c r="A132" s="210" t="s">
        <v>157</v>
      </c>
      <c r="B132" s="130">
        <v>0</v>
      </c>
      <c r="C132" s="150">
        <f>IF(B132=0, -5, "0")</f>
        <v>-5</v>
      </c>
      <c r="D132" s="295" t="s">
        <v>457</v>
      </c>
      <c r="E132" s="95" t="s">
        <v>458</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4.25" customHeight="1" x14ac:dyDescent="0.3">
      <c r="A136" s="70" t="s">
        <v>178</v>
      </c>
      <c r="B136" s="130">
        <v>1</v>
      </c>
      <c r="C136" s="130"/>
      <c r="D136" s="70" t="s">
        <v>459</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1</v>
      </c>
      <c r="C138" s="136" t="str">
        <f>IF(B138=0, -10, "0")</f>
        <v>0</v>
      </c>
      <c r="D138" s="116" t="s">
        <v>460</v>
      </c>
      <c r="E138" s="106"/>
      <c r="F138" s="204"/>
      <c r="G138" s="127"/>
    </row>
    <row r="139" spans="1:7" x14ac:dyDescent="0.3">
      <c r="A139" s="5" t="s">
        <v>36</v>
      </c>
      <c r="B139" s="5"/>
      <c r="C139" s="5"/>
      <c r="D139" s="59">
        <f>SUM(B121:C138)</f>
        <v>17</v>
      </c>
    </row>
    <row r="140" spans="1:7" x14ac:dyDescent="0.3">
      <c r="A140" s="5" t="s">
        <v>35</v>
      </c>
      <c r="B140" s="132"/>
      <c r="C140" s="133"/>
      <c r="D140" s="134">
        <f>D139/(COUNT(B121:C138)*2)</f>
        <v>0.42499999999999999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420</v>
      </c>
      <c r="B150" s="130" t="s">
        <v>32</v>
      </c>
      <c r="C150" s="225"/>
      <c r="D150" s="116"/>
      <c r="E150" s="116"/>
      <c r="F150" s="204"/>
      <c r="G150" s="127"/>
    </row>
    <row r="151" spans="1:7" s="112" customFormat="1" ht="33" x14ac:dyDescent="0.3">
      <c r="A151" s="219" t="s">
        <v>418</v>
      </c>
      <c r="B151" s="130">
        <v>0</v>
      </c>
      <c r="C151" s="225"/>
      <c r="D151" s="116" t="s">
        <v>461</v>
      </c>
      <c r="E151" s="116" t="s">
        <v>462</v>
      </c>
      <c r="F151" s="204"/>
      <c r="G151" s="127"/>
    </row>
    <row r="152" spans="1:7" s="112" customFormat="1" ht="66" x14ac:dyDescent="0.3">
      <c r="A152" s="219" t="s">
        <v>392</v>
      </c>
      <c r="B152" s="130">
        <v>0</v>
      </c>
      <c r="C152" s="150"/>
      <c r="D152" s="116" t="s">
        <v>461</v>
      </c>
      <c r="E152" s="116" t="s">
        <v>463</v>
      </c>
      <c r="F152" s="204"/>
      <c r="G152" s="127"/>
    </row>
    <row r="153" spans="1:7" ht="45" x14ac:dyDescent="0.3">
      <c r="A153" s="55" t="s">
        <v>249</v>
      </c>
      <c r="B153" s="280" t="s">
        <v>32</v>
      </c>
      <c r="C153" s="140"/>
      <c r="D153" s="251"/>
      <c r="E153" s="252"/>
      <c r="F153" s="253"/>
    </row>
    <row r="154" spans="1:7" x14ac:dyDescent="0.3">
      <c r="A154" s="5" t="s">
        <v>36</v>
      </c>
      <c r="B154" s="5"/>
      <c r="C154" s="5"/>
      <c r="D154" s="5">
        <f>SUM(B143:C147,B149:C153)</f>
        <v>10</v>
      </c>
    </row>
    <row r="155" spans="1:7" x14ac:dyDescent="0.3">
      <c r="A155" s="5" t="s">
        <v>35</v>
      </c>
      <c r="B155" s="132"/>
      <c r="C155" s="133"/>
      <c r="D155" s="134">
        <f>D154/(COUNT(B143:C147,B149:C153)*2)</f>
        <v>0.7142857142857143</v>
      </c>
    </row>
    <row r="156" spans="1:7" x14ac:dyDescent="0.3">
      <c r="A156" s="145"/>
      <c r="B156" s="124"/>
      <c r="C156" s="135"/>
      <c r="D156" s="124"/>
    </row>
    <row r="157" spans="1:7" ht="18" x14ac:dyDescent="0.35">
      <c r="A157" s="42" t="s">
        <v>125</v>
      </c>
      <c r="B157" s="152"/>
      <c r="C157" s="153"/>
      <c r="D157" s="143">
        <f>SUM(D154,D117,D139)</f>
        <v>36</v>
      </c>
    </row>
    <row r="158" spans="1:7" ht="18" x14ac:dyDescent="0.35">
      <c r="A158" s="42" t="s">
        <v>200</v>
      </c>
      <c r="B158" s="152"/>
      <c r="C158" s="153"/>
      <c r="D158" s="144">
        <f>D157/(COUNT(B143:C147,B110:C116,B121:C138,B149:C153)*2)</f>
        <v>0.54545454545454541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43293</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464</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75" customHeight="1" x14ac:dyDescent="0.3">
      <c r="A188" s="70" t="s">
        <v>170</v>
      </c>
      <c r="B188" s="130">
        <v>0</v>
      </c>
      <c r="C188" s="130"/>
      <c r="D188" s="116" t="s">
        <v>465</v>
      </c>
      <c r="E188" s="95" t="s">
        <v>466</v>
      </c>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420</v>
      </c>
      <c r="B197" s="130" t="s">
        <v>32</v>
      </c>
      <c r="C197" s="131"/>
      <c r="D197" s="116"/>
      <c r="E197" s="106"/>
      <c r="F197" s="204"/>
      <c r="G197" s="127"/>
    </row>
    <row r="198" spans="1:7" s="112" customFormat="1" ht="33" customHeight="1" x14ac:dyDescent="0.3">
      <c r="A198" s="10" t="s">
        <v>418</v>
      </c>
      <c r="B198" s="130">
        <v>2</v>
      </c>
      <c r="C198" s="131"/>
      <c r="D198" s="116"/>
      <c r="E198" s="106"/>
      <c r="F198" s="204"/>
      <c r="G198" s="127"/>
    </row>
    <row r="199" spans="1:7" s="112" customFormat="1" ht="36.75" customHeight="1" x14ac:dyDescent="0.3">
      <c r="A199" s="10" t="s">
        <v>392</v>
      </c>
      <c r="B199" s="130">
        <v>1</v>
      </c>
      <c r="C199" s="150"/>
      <c r="D199" s="116" t="s">
        <v>467</v>
      </c>
      <c r="E199" s="106"/>
      <c r="F199" s="204"/>
      <c r="G199" s="127"/>
    </row>
    <row r="200" spans="1:7" ht="45" x14ac:dyDescent="0.3">
      <c r="A200" s="8" t="s">
        <v>249</v>
      </c>
      <c r="B200" s="280" t="s">
        <v>32</v>
      </c>
      <c r="C200" s="130"/>
      <c r="D200" s="251"/>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0.92500000000000004</v>
      </c>
    </row>
    <row r="203" spans="1:7" x14ac:dyDescent="0.3">
      <c r="A203" s="145"/>
      <c r="B203" s="124"/>
      <c r="C203" s="135"/>
      <c r="D203" s="124"/>
    </row>
    <row r="204" spans="1:7" ht="18" x14ac:dyDescent="0.35">
      <c r="A204" s="42" t="s">
        <v>126</v>
      </c>
      <c r="B204" s="152"/>
      <c r="C204" s="153"/>
      <c r="D204" s="143">
        <f>SUM(D172,D201)</f>
        <v>50</v>
      </c>
    </row>
    <row r="205" spans="1:7" ht="18" x14ac:dyDescent="0.35">
      <c r="A205" s="42" t="s">
        <v>201</v>
      </c>
      <c r="B205" s="152"/>
      <c r="C205" s="153"/>
      <c r="D205" s="144">
        <f>D204/(COUNT(B165:C171,B176:C194,B196:C200)*2)</f>
        <v>0.92592592592592593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43293</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0</v>
      </c>
      <c r="C215" s="130"/>
      <c r="D215" s="7" t="s">
        <v>468</v>
      </c>
      <c r="E215" s="95" t="s">
        <v>432</v>
      </c>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1</v>
      </c>
      <c r="C231" s="130"/>
      <c r="D231" s="70" t="s">
        <v>440</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2</v>
      </c>
      <c r="C238" s="150" t="str">
        <f>IF(B238=0, -5, "0")</f>
        <v>0</v>
      </c>
      <c r="D238" s="297" t="s">
        <v>469</v>
      </c>
      <c r="E238" s="94"/>
      <c r="F238" s="204"/>
      <c r="G238" s="127"/>
    </row>
    <row r="239" spans="1:7" ht="28.5" customHeight="1" x14ac:dyDescent="0.3">
      <c r="A239" s="191" t="s">
        <v>397</v>
      </c>
      <c r="B239" s="130">
        <v>2</v>
      </c>
      <c r="C239" s="131"/>
      <c r="D239" s="95"/>
      <c r="E239" s="95"/>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2" t="s">
        <v>379</v>
      </c>
      <c r="B256" s="312"/>
      <c r="C256" s="312"/>
      <c r="D256" s="312"/>
      <c r="E256" s="312"/>
      <c r="F256" s="312"/>
    </row>
    <row r="257" spans="1:7" ht="31.5" customHeight="1" x14ac:dyDescent="0.3">
      <c r="A257" s="58" t="s">
        <v>361</v>
      </c>
      <c r="B257" s="130">
        <v>2</v>
      </c>
      <c r="C257" s="227"/>
      <c r="D257" s="227"/>
      <c r="E257" s="227"/>
      <c r="F257" s="204"/>
      <c r="G257" s="127"/>
    </row>
    <row r="258" spans="1:7" x14ac:dyDescent="0.3">
      <c r="A258" s="55" t="s">
        <v>420</v>
      </c>
      <c r="B258" s="130">
        <v>2</v>
      </c>
      <c r="C258" s="131"/>
      <c r="D258" s="147"/>
      <c r="E258" s="106"/>
      <c r="F258" s="204"/>
      <c r="G258" s="127"/>
    </row>
    <row r="259" spans="1:7" x14ac:dyDescent="0.3">
      <c r="A259" s="219" t="s">
        <v>418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
        <v>32</v>
      </c>
      <c r="C261" s="140"/>
      <c r="D261" s="251"/>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0.96153846153846156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43293</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1</v>
      </c>
      <c r="C280" s="150"/>
      <c r="D280" s="106" t="s">
        <v>470</v>
      </c>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413</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92.25" customHeight="1" x14ac:dyDescent="0.3">
      <c r="A297" s="270" t="s">
        <v>388</v>
      </c>
      <c r="B297" s="130">
        <v>0</v>
      </c>
      <c r="C297" s="136">
        <f>IF(B297=0, -10, "0")</f>
        <v>-10</v>
      </c>
      <c r="D297" s="156" t="s">
        <v>471</v>
      </c>
      <c r="E297" s="116" t="s">
        <v>472</v>
      </c>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38" customHeight="1" x14ac:dyDescent="0.3">
      <c r="A302" s="209" t="s">
        <v>157</v>
      </c>
      <c r="B302" s="130">
        <v>1</v>
      </c>
      <c r="C302" s="150" t="str">
        <f>IF(B302=0, -5, "0")</f>
        <v>0</v>
      </c>
      <c r="D302" s="214" t="s">
        <v>473</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2</v>
      </c>
      <c r="C309" s="213"/>
      <c r="D309" s="165"/>
      <c r="E309" s="106"/>
      <c r="F309" s="204"/>
      <c r="G309" s="214"/>
    </row>
    <row r="310" spans="1:7" s="16" customFormat="1" x14ac:dyDescent="0.3">
      <c r="A310" s="55" t="s">
        <v>420</v>
      </c>
      <c r="B310" s="130">
        <v>2</v>
      </c>
      <c r="C310" s="213"/>
      <c r="D310" s="165"/>
      <c r="E310" s="106"/>
      <c r="F310" s="204"/>
      <c r="G310" s="214"/>
    </row>
    <row r="311" spans="1:7" s="16" customFormat="1" x14ac:dyDescent="0.3">
      <c r="A311" s="219" t="s">
        <v>418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32</v>
      </c>
      <c r="F314" s="206"/>
      <c r="G314" s="214"/>
    </row>
    <row r="315" spans="1:7" s="16" customFormat="1" x14ac:dyDescent="0.3">
      <c r="A315" s="5" t="s">
        <v>35</v>
      </c>
      <c r="B315" s="132"/>
      <c r="C315" s="133"/>
      <c r="D315" s="134">
        <f>D314/(COUNT(B289:C307,B309:C313)*2)</f>
        <v>0.66666666666666663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55</v>
      </c>
      <c r="F317" s="206"/>
      <c r="G317" s="214"/>
    </row>
    <row r="318" spans="1:7" s="16" customFormat="1" ht="18" x14ac:dyDescent="0.35">
      <c r="A318" s="42" t="s">
        <v>203</v>
      </c>
      <c r="B318" s="152"/>
      <c r="C318" s="153"/>
      <c r="D318" s="144">
        <f>D317/(COUNT(B273:C284,B289:C307,B309:C313)*2)</f>
        <v>0.76388888888888884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43293</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474</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115.5" x14ac:dyDescent="0.3">
      <c r="A348" s="271" t="s">
        <v>388</v>
      </c>
      <c r="B348" s="130">
        <v>1</v>
      </c>
      <c r="C348" s="136" t="str">
        <f>IF(B348=0, -10, "0")</f>
        <v>0</v>
      </c>
      <c r="D348" s="95" t="s">
        <v>475</v>
      </c>
      <c r="E348" s="94"/>
      <c r="F348" s="204"/>
    </row>
    <row r="349" spans="1:7" x14ac:dyDescent="0.3">
      <c r="A349" s="313" t="s">
        <v>379</v>
      </c>
      <c r="B349" s="314"/>
      <c r="C349" s="314"/>
      <c r="D349" s="314"/>
      <c r="E349" s="314"/>
      <c r="F349" s="314"/>
    </row>
    <row r="350" spans="1:7" s="112" customFormat="1" ht="27.75" customHeight="1" x14ac:dyDescent="0.3">
      <c r="A350" s="55" t="s">
        <v>361</v>
      </c>
      <c r="B350" s="130" t="s">
        <v>32</v>
      </c>
      <c r="C350" s="227"/>
      <c r="D350" s="289"/>
      <c r="E350" s="289"/>
      <c r="F350" s="204"/>
      <c r="G350" s="127"/>
    </row>
    <row r="351" spans="1:7" s="112" customFormat="1" x14ac:dyDescent="0.3">
      <c r="A351" s="219" t="s">
        <v>418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51"/>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0.9285714285714286</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0.95454545454545459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43293</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422</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280" t="str">
        <f>IF(B381=0, -5, "0")</f>
        <v>0</v>
      </c>
      <c r="D381" s="149" t="s">
        <v>476</v>
      </c>
      <c r="E381" s="94"/>
      <c r="F381" s="204"/>
      <c r="G381" s="127"/>
    </row>
    <row r="382" spans="1:7" ht="27" customHeight="1" x14ac:dyDescent="0.3">
      <c r="A382" s="70" t="s">
        <v>178</v>
      </c>
      <c r="B382" s="130">
        <v>2</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2</v>
      </c>
      <c r="C384" s="130"/>
      <c r="D384" s="149"/>
      <c r="E384" s="94"/>
      <c r="F384" s="204"/>
      <c r="G384" s="127"/>
    </row>
    <row r="385" spans="1:7" ht="34.5" customHeight="1" x14ac:dyDescent="0.3">
      <c r="A385" s="10" t="s">
        <v>418</v>
      </c>
      <c r="B385" s="130">
        <v>1</v>
      </c>
      <c r="C385" s="130"/>
      <c r="D385" s="138" t="s">
        <v>419</v>
      </c>
      <c r="E385" s="94"/>
      <c r="F385" s="204"/>
      <c r="G385" s="127"/>
    </row>
    <row r="386" spans="1:7" ht="45" x14ac:dyDescent="0.3">
      <c r="A386" s="8" t="s">
        <v>249</v>
      </c>
      <c r="B386" s="280" t="s">
        <v>32</v>
      </c>
      <c r="C386" s="130"/>
      <c r="D386" s="251"/>
      <c r="E386" s="252"/>
      <c r="F386" s="253"/>
      <c r="G386" s="127"/>
    </row>
    <row r="387" spans="1:7" ht="17.25" customHeight="1" x14ac:dyDescent="0.3">
      <c r="A387" s="59" t="s">
        <v>36</v>
      </c>
      <c r="B387" s="59"/>
      <c r="C387" s="59"/>
      <c r="D387" s="59">
        <f>SUM(B377:C382,B384:C386)</f>
        <v>14</v>
      </c>
      <c r="G387" s="127"/>
    </row>
    <row r="388" spans="1:7" x14ac:dyDescent="0.3">
      <c r="A388" s="5" t="s">
        <v>35</v>
      </c>
      <c r="B388" s="132"/>
      <c r="C388" s="133"/>
      <c r="D388" s="134">
        <f>D387/(COUNT(B377:C382,B384:C386)*2)</f>
        <v>0.875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0.90625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43293</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415</v>
      </c>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66" x14ac:dyDescent="0.3">
      <c r="A405" s="272" t="s">
        <v>406</v>
      </c>
      <c r="B405" s="130">
        <v>0</v>
      </c>
      <c r="C405" s="136">
        <f>IF(B405=0, -10, "0")</f>
        <v>-10</v>
      </c>
      <c r="D405" s="116" t="s">
        <v>414</v>
      </c>
      <c r="E405" s="95" t="s">
        <v>477</v>
      </c>
      <c r="F405" s="204"/>
      <c r="G405" s="127"/>
    </row>
    <row r="406" spans="1:7" x14ac:dyDescent="0.3">
      <c r="A406" s="59" t="s">
        <v>36</v>
      </c>
      <c r="B406" s="59"/>
      <c r="C406" s="59"/>
      <c r="D406" s="59">
        <f>SUM(B398:C405)</f>
        <v>3</v>
      </c>
      <c r="G406" s="127"/>
    </row>
    <row r="407" spans="1:7" x14ac:dyDescent="0.3">
      <c r="A407" s="5" t="s">
        <v>35</v>
      </c>
      <c r="B407" s="132"/>
      <c r="C407" s="133"/>
      <c r="D407" s="134">
        <f>D406/(COUNT(B398:C405)*2)</f>
        <v>0.16666666666666666</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417</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2</v>
      </c>
      <c r="C436" s="130"/>
      <c r="D436" s="129"/>
      <c r="E436" s="94"/>
      <c r="F436" s="204"/>
      <c r="G436" s="233"/>
    </row>
    <row r="437" spans="1:7" ht="33" x14ac:dyDescent="0.3">
      <c r="A437" s="10" t="s">
        <v>418</v>
      </c>
      <c r="B437" s="130">
        <v>1</v>
      </c>
      <c r="C437" s="130"/>
      <c r="D437" s="129" t="s">
        <v>416</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51"/>
      <c r="E439" s="252"/>
      <c r="F439" s="253"/>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0.7068965517241379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43293</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ht="33" x14ac:dyDescent="0.3">
      <c r="A451" s="6" t="s">
        <v>6</v>
      </c>
      <c r="B451" s="130">
        <v>1</v>
      </c>
      <c r="C451" s="130"/>
      <c r="D451" s="95" t="s">
        <v>411</v>
      </c>
      <c r="E451" s="94"/>
      <c r="F451" s="204"/>
    </row>
    <row r="452" spans="1:6" ht="18" x14ac:dyDescent="0.3">
      <c r="A452" s="9" t="s">
        <v>20</v>
      </c>
      <c r="B452" s="130">
        <v>2</v>
      </c>
      <c r="C452" s="130"/>
      <c r="D452" s="154"/>
      <c r="E452" s="94"/>
      <c r="F452" s="204"/>
    </row>
    <row r="453" spans="1:6" ht="33" x14ac:dyDescent="0.3">
      <c r="A453" s="6" t="s">
        <v>113</v>
      </c>
      <c r="B453" s="130">
        <v>1</v>
      </c>
      <c r="C453" s="130"/>
      <c r="D453" s="95" t="s">
        <v>410</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ht="33" x14ac:dyDescent="0.3">
      <c r="A463" s="70" t="s">
        <v>351</v>
      </c>
      <c r="B463" s="130">
        <v>0</v>
      </c>
      <c r="C463" s="130"/>
      <c r="D463" s="95" t="s">
        <v>412</v>
      </c>
      <c r="E463" s="94" t="s">
        <v>478</v>
      </c>
      <c r="F463" s="204"/>
    </row>
    <row r="464" spans="1:6" ht="33" x14ac:dyDescent="0.3">
      <c r="A464" s="70" t="s">
        <v>133</v>
      </c>
      <c r="B464" s="130">
        <v>1</v>
      </c>
      <c r="C464" s="130"/>
      <c r="D464" s="95" t="s">
        <v>479</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2</v>
      </c>
      <c r="C472" s="213"/>
      <c r="D472" s="116"/>
      <c r="E472" s="106"/>
      <c r="F472" s="204"/>
      <c r="G472" s="127"/>
    </row>
    <row r="473" spans="1:7" s="112" customFormat="1" x14ac:dyDescent="0.3">
      <c r="A473" s="55" t="s">
        <v>420</v>
      </c>
      <c r="B473" s="130">
        <v>2</v>
      </c>
      <c r="C473" s="213"/>
      <c r="D473" s="116"/>
      <c r="E473" s="106"/>
      <c r="F473" s="204"/>
      <c r="G473" s="127"/>
    </row>
    <row r="474" spans="1:7" s="112" customFormat="1" x14ac:dyDescent="0.3">
      <c r="A474" s="219" t="s">
        <v>418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51"/>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35</v>
      </c>
    </row>
    <row r="481" spans="1:7" ht="18" x14ac:dyDescent="0.35">
      <c r="A481" s="42" t="s">
        <v>207</v>
      </c>
      <c r="B481" s="152"/>
      <c r="C481" s="153"/>
      <c r="D481" s="144">
        <f>D480/(COUNT(B461:C470,B451:C456,B472:C476)*2)</f>
        <v>0.875</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43293</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43293</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43293</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1</v>
      </c>
      <c r="C522" s="130"/>
      <c r="D522" s="95" t="s">
        <v>480</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49.5" x14ac:dyDescent="0.3">
      <c r="A526" s="70" t="s">
        <v>187</v>
      </c>
      <c r="B526" s="130">
        <v>1</v>
      </c>
      <c r="C526" s="130"/>
      <c r="D526" s="95" t="s">
        <v>481</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51"/>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43293</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471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0.82631578947368423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4" manualBreakCount="4">
    <brk id="85" max="6" man="1"/>
    <brk id="267" max="6" man="1"/>
    <brk id="364"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'A1 Exploitation'!A8:F8</f>
        <v>Zarzis</v>
      </c>
      <c r="B7" s="327"/>
      <c r="C7" s="327"/>
      <c r="D7" s="327"/>
      <c r="E7" s="327"/>
      <c r="F7" s="327"/>
      <c r="G7" s="125"/>
    </row>
    <row r="8" spans="1:7" s="12" customFormat="1" ht="24" x14ac:dyDescent="0.45">
      <c r="A8" s="14" t="s">
        <v>42</v>
      </c>
      <c r="B8" s="347" t="str">
        <f>'A1 Exploitation'!B9:F9</f>
        <v>M Dhia MECHLAOUI, Dr Mejed HENI et M Souheil DRAOUI</v>
      </c>
      <c r="C8" s="347"/>
      <c r="D8" s="347"/>
      <c r="E8" s="347"/>
      <c r="F8" s="347"/>
      <c r="G8" s="125"/>
    </row>
    <row r="9" spans="1:7" s="12" customFormat="1" ht="24" x14ac:dyDescent="0.45">
      <c r="A9" s="15" t="s">
        <v>44</v>
      </c>
      <c r="B9" s="348" t="str">
        <f>'A1 Exploitation'!B10:F10</f>
        <v>Directeur magasin et chefs rayons</v>
      </c>
      <c r="C9" s="348"/>
      <c r="D9" s="348"/>
      <c r="E9" s="348"/>
      <c r="F9" s="348"/>
      <c r="G9" s="125"/>
    </row>
    <row r="10" spans="1:7" s="12" customFormat="1" ht="24" x14ac:dyDescent="0.45">
      <c r="A10" s="14" t="s">
        <v>43</v>
      </c>
      <c r="B10" s="345">
        <f>'A1 Exploitation'!B11:F11</f>
        <v>43293</v>
      </c>
      <c r="C10" s="345"/>
      <c r="D10" s="345"/>
      <c r="E10" s="345"/>
      <c r="F10" s="345"/>
      <c r="G10" s="125"/>
    </row>
    <row r="11" spans="1:7" s="12" customFormat="1" ht="24" x14ac:dyDescent="0.45">
      <c r="A11" s="14" t="s">
        <v>294</v>
      </c>
      <c r="B11" s="344">
        <f>D199</f>
        <v>0.83185840707964598</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ht="33" x14ac:dyDescent="0.3">
      <c r="A17" s="17" t="s">
        <v>269</v>
      </c>
      <c r="B17" s="94">
        <v>1</v>
      </c>
      <c r="C17" s="94"/>
      <c r="D17" s="95" t="s">
        <v>482</v>
      </c>
      <c r="E17" s="94"/>
      <c r="F17" s="94"/>
      <c r="G17" s="126" t="s">
        <v>357</v>
      </c>
    </row>
    <row r="18" spans="1:7" x14ac:dyDescent="0.3">
      <c r="A18" s="20" t="s">
        <v>80</v>
      </c>
      <c r="B18" s="94">
        <v>2</v>
      </c>
      <c r="C18" s="94"/>
      <c r="D18" s="95"/>
      <c r="E18" s="94"/>
      <c r="F18" s="94"/>
    </row>
    <row r="19" spans="1:7" ht="33" x14ac:dyDescent="0.3">
      <c r="A19" s="17" t="s">
        <v>81</v>
      </c>
      <c r="B19" s="94">
        <v>1</v>
      </c>
      <c r="C19" s="94"/>
      <c r="D19" s="95" t="s">
        <v>483</v>
      </c>
      <c r="E19" s="95"/>
      <c r="F19" s="94"/>
    </row>
    <row r="20" spans="1:7" ht="30.75" x14ac:dyDescent="0.3">
      <c r="A20" s="17" t="s">
        <v>151</v>
      </c>
      <c r="B20" s="94">
        <v>1</v>
      </c>
      <c r="C20" s="94"/>
      <c r="D20" s="96" t="s">
        <v>484</v>
      </c>
      <c r="E20" s="94"/>
      <c r="F20" s="94"/>
    </row>
    <row r="21" spans="1:7" x14ac:dyDescent="0.3">
      <c r="A21" s="44" t="s">
        <v>210</v>
      </c>
      <c r="B21" s="94">
        <v>2</v>
      </c>
      <c r="C21" s="94"/>
      <c r="D21" s="97"/>
      <c r="E21" s="94"/>
      <c r="F21" s="94"/>
    </row>
    <row r="22" spans="1:7" x14ac:dyDescent="0.3">
      <c r="A22" s="341" t="s">
        <v>36</v>
      </c>
      <c r="B22" s="337"/>
      <c r="C22" s="338"/>
      <c r="D22" s="250">
        <f>SUM(B17:C21)</f>
        <v>7</v>
      </c>
    </row>
    <row r="23" spans="1:7" x14ac:dyDescent="0.3">
      <c r="A23" s="332" t="s">
        <v>295</v>
      </c>
      <c r="B23" s="333"/>
      <c r="C23" s="334"/>
      <c r="D23" s="33">
        <f>D22/(COUNT(B17:C21)*2)</f>
        <v>0.7</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2" t="s">
        <v>36</v>
      </c>
      <c r="B33" s="333"/>
      <c r="C33" s="334"/>
      <c r="D33" s="248">
        <f>SUM(B26:C32)</f>
        <v>14</v>
      </c>
    </row>
    <row r="34" spans="1:7" x14ac:dyDescent="0.3">
      <c r="A34" s="332" t="s">
        <v>295</v>
      </c>
      <c r="B34" s="333"/>
      <c r="C34" s="334"/>
      <c r="D34" s="33">
        <f>D33/(COUNT(B26:C32)*2)</f>
        <v>1</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2" t="s">
        <v>36</v>
      </c>
      <c r="B42" s="333"/>
      <c r="C42" s="334"/>
      <c r="D42" s="248">
        <f>SUM(B37:C41)</f>
        <v>10</v>
      </c>
      <c r="E42" s="13"/>
      <c r="F42" s="13"/>
      <c r="G42" s="126"/>
    </row>
    <row r="43" spans="1:7" s="22" customFormat="1" x14ac:dyDescent="0.3">
      <c r="A43" s="332" t="s">
        <v>295</v>
      </c>
      <c r="B43" s="333"/>
      <c r="C43" s="334"/>
      <c r="D43" s="33">
        <f>D42/(COUNT(B37:C41)*2)</f>
        <v>1</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426</v>
      </c>
      <c r="E50" s="94"/>
      <c r="F50" s="94"/>
    </row>
    <row r="51" spans="1:7" ht="18" x14ac:dyDescent="0.35">
      <c r="A51" s="40" t="s">
        <v>296</v>
      </c>
      <c r="B51" s="94">
        <v>2</v>
      </c>
      <c r="C51" s="120" t="str">
        <f>IF(B51=0, -5, "0")</f>
        <v>0</v>
      </c>
      <c r="D51" s="98"/>
      <c r="E51" s="94"/>
      <c r="F51" s="94"/>
    </row>
    <row r="52" spans="1:7" x14ac:dyDescent="0.3">
      <c r="A52" s="332" t="s">
        <v>36</v>
      </c>
      <c r="B52" s="333"/>
      <c r="C52" s="334"/>
      <c r="D52" s="248">
        <f>SUM(B46:C51)</f>
        <v>12</v>
      </c>
    </row>
    <row r="53" spans="1:7" x14ac:dyDescent="0.3">
      <c r="A53" s="332" t="s">
        <v>295</v>
      </c>
      <c r="B53" s="333"/>
      <c r="C53" s="334"/>
      <c r="D53" s="33">
        <f>D52/(COUNT(B46:C51)*2)</f>
        <v>1</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66.75" x14ac:dyDescent="0.35">
      <c r="A61" s="40" t="s">
        <v>297</v>
      </c>
      <c r="B61" s="94">
        <v>0</v>
      </c>
      <c r="C61" s="120">
        <f>IF(B61=0, -5, "0")</f>
        <v>-5</v>
      </c>
      <c r="D61" s="95" t="s">
        <v>425</v>
      </c>
      <c r="E61" s="94"/>
      <c r="F61" s="94"/>
    </row>
    <row r="62" spans="1:7" x14ac:dyDescent="0.3">
      <c r="A62" s="17" t="s">
        <v>293</v>
      </c>
      <c r="B62" s="94">
        <v>2</v>
      </c>
      <c r="C62" s="94"/>
      <c r="D62" s="98"/>
      <c r="E62" s="94"/>
      <c r="F62" s="94"/>
    </row>
    <row r="63" spans="1:7" x14ac:dyDescent="0.3">
      <c r="A63" s="332" t="s">
        <v>36</v>
      </c>
      <c r="B63" s="333"/>
      <c r="C63" s="334"/>
      <c r="D63" s="248">
        <f>SUM(B56:C62)</f>
        <v>7</v>
      </c>
    </row>
    <row r="64" spans="1:7" x14ac:dyDescent="0.3">
      <c r="A64" s="332" t="s">
        <v>295</v>
      </c>
      <c r="B64" s="333"/>
      <c r="C64" s="334"/>
      <c r="D64" s="33">
        <f>D63/(COUNT(B56:C62)*2)</f>
        <v>0.4375</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t="s">
        <v>433</v>
      </c>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434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2" t="s">
        <v>36</v>
      </c>
      <c r="B84" s="333"/>
      <c r="C84" s="334"/>
      <c r="D84" s="248">
        <f>SUM(B67:C83)</f>
        <v>26</v>
      </c>
    </row>
    <row r="85" spans="1:7" x14ac:dyDescent="0.3">
      <c r="A85" s="332" t="s">
        <v>295</v>
      </c>
      <c r="B85" s="333"/>
      <c r="C85" s="334"/>
      <c r="D85" s="33">
        <f>D84/(COUNT(B67:C83)*2)</f>
        <v>1</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2</v>
      </c>
      <c r="C88" s="101"/>
      <c r="D88" s="95"/>
      <c r="E88" s="95"/>
      <c r="F88" s="94"/>
    </row>
    <row r="89" spans="1:7" ht="34.5" x14ac:dyDescent="0.4">
      <c r="A89" s="17" t="s">
        <v>272</v>
      </c>
      <c r="B89" s="110">
        <v>1</v>
      </c>
      <c r="C89" s="101"/>
      <c r="D89" s="95" t="s">
        <v>485</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486</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0</v>
      </c>
      <c r="C99" s="120">
        <f>IF(B99=0, -5, "0")</f>
        <v>-5</v>
      </c>
      <c r="D99" s="95" t="s">
        <v>487</v>
      </c>
      <c r="E99" s="94" t="s">
        <v>489</v>
      </c>
      <c r="F99" s="94"/>
    </row>
    <row r="100" spans="1:7" ht="18" x14ac:dyDescent="0.35">
      <c r="A100" s="45" t="s">
        <v>297</v>
      </c>
      <c r="B100" s="110">
        <v>1</v>
      </c>
      <c r="C100" s="120" t="str">
        <f>IF(B100=0, -5, "0")</f>
        <v>0</v>
      </c>
      <c r="D100" s="95" t="s">
        <v>488</v>
      </c>
      <c r="E100" s="94"/>
      <c r="F100" s="94"/>
    </row>
    <row r="101" spans="1:7" x14ac:dyDescent="0.3">
      <c r="A101" s="51" t="s">
        <v>232</v>
      </c>
      <c r="B101" s="110">
        <v>2</v>
      </c>
      <c r="C101" s="94"/>
      <c r="D101" s="95"/>
      <c r="E101" s="94"/>
      <c r="F101" s="94"/>
    </row>
    <row r="102" spans="1:7" x14ac:dyDescent="0.3">
      <c r="A102" s="332" t="s">
        <v>36</v>
      </c>
      <c r="B102" s="333"/>
      <c r="C102" s="334"/>
      <c r="D102" s="248">
        <f>SUM(B88:C101)</f>
        <v>16</v>
      </c>
    </row>
    <row r="103" spans="1:7" x14ac:dyDescent="0.3">
      <c r="A103" s="332" t="s">
        <v>295</v>
      </c>
      <c r="B103" s="333"/>
      <c r="C103" s="334"/>
      <c r="D103" s="33">
        <f>D102/(COUNT(B88:C101)*2)</f>
        <v>0.5714285714285714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49.5" x14ac:dyDescent="0.3">
      <c r="A113" s="21" t="s">
        <v>165</v>
      </c>
      <c r="B113" s="110">
        <v>1</v>
      </c>
      <c r="C113" s="94"/>
      <c r="D113" s="95" t="s">
        <v>490</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2" t="s">
        <v>36</v>
      </c>
      <c r="B118" s="333"/>
      <c r="C118" s="334"/>
      <c r="D118" s="248">
        <f>SUM(B107:C117)</f>
        <v>19</v>
      </c>
      <c r="E118" s="13"/>
      <c r="F118" s="13"/>
      <c r="G118" s="126"/>
    </row>
    <row r="119" spans="1:7" s="22" customFormat="1" x14ac:dyDescent="0.3">
      <c r="A119" s="332" t="s">
        <v>295</v>
      </c>
      <c r="B119" s="333"/>
      <c r="C119" s="334"/>
      <c r="D119" s="33">
        <f>D118/(COUNT(B107:C117)*2)</f>
        <v>0.95</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435</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07" t="s">
        <v>436</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2" t="s">
        <v>36</v>
      </c>
      <c r="B133" s="333"/>
      <c r="C133" s="334"/>
      <c r="D133" s="248">
        <f>SUM(B122:C132)</f>
        <v>22</v>
      </c>
    </row>
    <row r="134" spans="1:7" x14ac:dyDescent="0.3">
      <c r="A134" s="332" t="s">
        <v>295</v>
      </c>
      <c r="B134" s="333"/>
      <c r="C134" s="334"/>
      <c r="D134" s="32">
        <f>D133/(COUNT(B122:C132)*2)</f>
        <v>1</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66.75" x14ac:dyDescent="0.35">
      <c r="A144" s="40" t="s">
        <v>237</v>
      </c>
      <c r="B144" s="110">
        <v>0</v>
      </c>
      <c r="C144" s="120">
        <f>IF(B144=0, -5, "0")</f>
        <v>-5</v>
      </c>
      <c r="D144" s="129" t="s">
        <v>424</v>
      </c>
      <c r="E144" s="95" t="s">
        <v>491</v>
      </c>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2" t="s">
        <v>36</v>
      </c>
      <c r="B149" s="333"/>
      <c r="C149" s="334"/>
      <c r="D149" s="248">
        <f>SUM(B137:C148)</f>
        <v>17</v>
      </c>
    </row>
    <row r="150" spans="1:7" x14ac:dyDescent="0.3">
      <c r="A150" s="332" t="s">
        <v>295</v>
      </c>
      <c r="B150" s="333"/>
      <c r="C150" s="334"/>
      <c r="D150" s="33">
        <f>D149/(COUNT(B137:C148)*2)</f>
        <v>0.65384615384615385</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122" t="s">
        <v>437</v>
      </c>
      <c r="E155" s="94"/>
      <c r="F155" s="94"/>
    </row>
    <row r="156" spans="1:7" ht="18" x14ac:dyDescent="0.35">
      <c r="A156" s="40" t="s">
        <v>307</v>
      </c>
      <c r="B156" s="94">
        <v>2</v>
      </c>
      <c r="C156" s="120" t="str">
        <f>IF(B156=0, -5, "0")</f>
        <v>0</v>
      </c>
      <c r="D156" s="95"/>
      <c r="E156" s="94"/>
      <c r="F156" s="94"/>
    </row>
    <row r="157" spans="1:7" ht="66.75" x14ac:dyDescent="0.35">
      <c r="A157" s="40" t="s">
        <v>308</v>
      </c>
      <c r="B157" s="94">
        <v>1</v>
      </c>
      <c r="C157" s="120" t="str">
        <f>IF(B157=0, -5, "0")</f>
        <v>0</v>
      </c>
      <c r="D157" s="95" t="s">
        <v>431</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2" t="s">
        <v>36</v>
      </c>
      <c r="B161" s="337"/>
      <c r="C161" s="338"/>
      <c r="D161" s="250">
        <f>SUM(B153:C160)</f>
        <v>14</v>
      </c>
    </row>
    <row r="162" spans="1:7" x14ac:dyDescent="0.3">
      <c r="A162" s="332" t="s">
        <v>295</v>
      </c>
      <c r="B162" s="333"/>
      <c r="C162" s="334"/>
      <c r="D162" s="33">
        <f>D161/(COUNT(B153:C160)*2)</f>
        <v>0.875</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ht="49.5" x14ac:dyDescent="0.3">
      <c r="A166" s="17" t="s">
        <v>287</v>
      </c>
      <c r="B166" s="94">
        <v>1</v>
      </c>
      <c r="C166" s="94"/>
      <c r="D166" s="95" t="s">
        <v>492</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2" t="s">
        <v>36</v>
      </c>
      <c r="B169" s="333"/>
      <c r="C169" s="334"/>
      <c r="D169" s="248">
        <f>SUM(B165:C168)</f>
        <v>5</v>
      </c>
    </row>
    <row r="170" spans="1:7" x14ac:dyDescent="0.3">
      <c r="A170" s="332" t="s">
        <v>295</v>
      </c>
      <c r="B170" s="333"/>
      <c r="C170" s="334"/>
      <c r="D170" s="33">
        <f>D169/(COUNT(B165:C168)*2)</f>
        <v>0.83333333333333337</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2" t="s">
        <v>36</v>
      </c>
      <c r="B177" s="333"/>
      <c r="C177" s="334"/>
      <c r="D177" s="248">
        <f>SUM(B173:C176)</f>
        <v>8</v>
      </c>
    </row>
    <row r="178" spans="1:7" x14ac:dyDescent="0.3">
      <c r="A178" s="332" t="s">
        <v>295</v>
      </c>
      <c r="B178" s="333"/>
      <c r="C178" s="334"/>
      <c r="D178" s="33">
        <f>D177/(COUNT(B173:C176)*2)</f>
        <v>1</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2" t="s">
        <v>36</v>
      </c>
      <c r="B186" s="333"/>
      <c r="C186" s="334"/>
      <c r="D186" s="248">
        <f>SUM(B181:C185)</f>
        <v>10</v>
      </c>
    </row>
    <row r="187" spans="1:7" x14ac:dyDescent="0.3">
      <c r="A187" s="332" t="s">
        <v>295</v>
      </c>
      <c r="B187" s="333"/>
      <c r="C187" s="334"/>
      <c r="D187" s="33">
        <f>D186/(COUNT(B181:C185)*2)</f>
        <v>1</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423</v>
      </c>
      <c r="E192" s="94"/>
      <c r="F192" s="94"/>
    </row>
    <row r="193" spans="1:6" x14ac:dyDescent="0.3">
      <c r="A193" s="53" t="s">
        <v>189</v>
      </c>
      <c r="B193" s="94" t="s">
        <v>32</v>
      </c>
      <c r="C193" s="94"/>
      <c r="D193" s="94"/>
      <c r="E193" s="94"/>
      <c r="F193" s="94"/>
    </row>
    <row r="194" spans="1:6" x14ac:dyDescent="0.3">
      <c r="A194" s="332" t="s">
        <v>36</v>
      </c>
      <c r="B194" s="333"/>
      <c r="C194" s="334"/>
      <c r="D194" s="54">
        <f>SUM(B190:C193)</f>
        <v>1</v>
      </c>
    </row>
    <row r="195" spans="1:6" x14ac:dyDescent="0.3">
      <c r="A195" s="332" t="s">
        <v>295</v>
      </c>
      <c r="B195" s="333"/>
      <c r="C195" s="334"/>
      <c r="D195" s="33">
        <f>D194/(COUNT(B190:C193)*2)</f>
        <v>0.5</v>
      </c>
    </row>
    <row r="197" spans="1:6" ht="18" x14ac:dyDescent="0.35">
      <c r="A197" s="64" t="s">
        <v>427</v>
      </c>
      <c r="B197" s="63"/>
      <c r="C197" s="63"/>
      <c r="D197" s="293" t="e">
        <f>E197/F197</f>
        <v>#DIV/0!</v>
      </c>
      <c r="E197" s="287"/>
      <c r="F197" s="288"/>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18ZpmrCep7YdkEwc/67rhB/gD6TfXadZgvWcYiKfgOKtunlN2GJ52FzBOdf3MOJNLlojF71YGnmWIw5doURPqw==" saltValue="6ZGcHQ07FEVpT53Nc7x1/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6" max="5" man="1"/>
    <brk id="163"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5" zoomScale="60" workbookViewId="0">
      <selection activeCell="D477" sqref="D47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49"/>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49"/>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49"/>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5" zoomScale="60" zoomScaleNormal="90" workbookViewId="0">
      <selection activeCell="F182" sqref="F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7" t="str">
        <f>'A2 Exploitation'!A8:F8</f>
        <v>Zarzis</v>
      </c>
      <c r="B7" s="327"/>
      <c r="C7" s="327"/>
      <c r="D7" s="327"/>
      <c r="E7" s="327"/>
      <c r="F7" s="327"/>
      <c r="G7" s="125"/>
    </row>
    <row r="8" spans="1:7" s="12" customFormat="1" ht="24" x14ac:dyDescent="0.45">
      <c r="A8" s="14" t="s">
        <v>42</v>
      </c>
      <c r="B8" s="347">
        <f>'A2 Exploitation'!B9:F9</f>
        <v>0</v>
      </c>
      <c r="C8" s="347"/>
      <c r="D8" s="347"/>
      <c r="E8" s="347"/>
      <c r="F8" s="347"/>
      <c r="G8" s="125"/>
    </row>
    <row r="9" spans="1:7" s="12" customFormat="1" ht="24" x14ac:dyDescent="0.45">
      <c r="A9" s="15" t="s">
        <v>44</v>
      </c>
      <c r="B9" s="348">
        <f>'A2 Exploitation'!B10:F10</f>
        <v>0</v>
      </c>
      <c r="C9" s="348"/>
      <c r="D9" s="348"/>
      <c r="E9" s="348"/>
      <c r="F9" s="348"/>
      <c r="G9" s="125"/>
    </row>
    <row r="10" spans="1:7" s="12" customFormat="1" ht="24" x14ac:dyDescent="0.45">
      <c r="A10" s="14" t="s">
        <v>43</v>
      </c>
      <c r="B10" s="345">
        <f>'A2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50">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48">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48">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48">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48">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48">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48">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48">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48">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48">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50">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48">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48">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48">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94" t="e">
        <f>E197/F197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6" t="s">
        <v>30</v>
      </c>
      <c r="B50" s="307" t="s">
        <v>31</v>
      </c>
      <c r="C50" s="307"/>
      <c r="D50" s="307" t="s">
        <v>46</v>
      </c>
      <c r="E50" s="308" t="s">
        <v>310</v>
      </c>
      <c r="F50" s="308" t="s">
        <v>360</v>
      </c>
      <c r="G50" s="127"/>
    </row>
    <row r="51" spans="1:7"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6" t="s">
        <v>30</v>
      </c>
      <c r="B107" s="307" t="s">
        <v>31</v>
      </c>
      <c r="C107" s="307"/>
      <c r="D107" s="307" t="s">
        <v>46</v>
      </c>
      <c r="E107" s="308" t="s">
        <v>310</v>
      </c>
      <c r="F107" s="308" t="s">
        <v>360</v>
      </c>
    </row>
    <row r="108" spans="1:7"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6" t="s">
        <v>30</v>
      </c>
      <c r="B162" s="307" t="s">
        <v>31</v>
      </c>
      <c r="C162" s="307"/>
      <c r="D162" s="307" t="s">
        <v>46</v>
      </c>
      <c r="E162" s="308" t="s">
        <v>310</v>
      </c>
      <c r="F162" s="308" t="s">
        <v>360</v>
      </c>
      <c r="G162" s="127"/>
    </row>
    <row r="163" spans="1:7"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6" t="s">
        <v>30</v>
      </c>
      <c r="B209" s="307" t="s">
        <v>31</v>
      </c>
      <c r="C209" s="307"/>
      <c r="D209" s="307" t="s">
        <v>46</v>
      </c>
      <c r="E209" s="308" t="s">
        <v>310</v>
      </c>
      <c r="F209" s="308" t="s">
        <v>360</v>
      </c>
      <c r="G209" s="127"/>
    </row>
    <row r="210" spans="1:7"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6" t="s">
        <v>30</v>
      </c>
      <c r="B270" s="307" t="s">
        <v>31</v>
      </c>
      <c r="C270" s="307"/>
      <c r="D270" s="307" t="s">
        <v>46</v>
      </c>
      <c r="E270" s="308" t="s">
        <v>310</v>
      </c>
      <c r="F270" s="308" t="s">
        <v>360</v>
      </c>
      <c r="G270" s="214"/>
    </row>
    <row r="271" spans="1:7" s="16" customForma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6" t="s">
        <v>30</v>
      </c>
      <c r="B322" s="307" t="s">
        <v>31</v>
      </c>
      <c r="C322" s="307"/>
      <c r="D322" s="307" t="s">
        <v>46</v>
      </c>
      <c r="E322" s="308" t="s">
        <v>310</v>
      </c>
      <c r="F322" s="308" t="s">
        <v>360</v>
      </c>
      <c r="G322" s="127"/>
    </row>
    <row r="323" spans="1:7"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6" t="s">
        <v>30</v>
      </c>
      <c r="B362" s="307" t="s">
        <v>31</v>
      </c>
      <c r="C362" s="307"/>
      <c r="D362" s="307" t="s">
        <v>46</v>
      </c>
      <c r="E362" s="308" t="s">
        <v>310</v>
      </c>
      <c r="F362" s="308" t="s">
        <v>360</v>
      </c>
      <c r="G362" s="127"/>
    </row>
    <row r="363" spans="1:7"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6" t="s">
        <v>30</v>
      </c>
      <c r="B395" s="307" t="s">
        <v>31</v>
      </c>
      <c r="C395" s="307"/>
      <c r="D395" s="307" t="s">
        <v>46</v>
      </c>
      <c r="E395" s="308" t="s">
        <v>310</v>
      </c>
      <c r="F395" s="308" t="s">
        <v>360</v>
      </c>
      <c r="G395" s="127"/>
    </row>
    <row r="396" spans="1:7"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6" t="s">
        <v>30</v>
      </c>
      <c r="B448" s="307" t="s">
        <v>31</v>
      </c>
      <c r="C448" s="307"/>
      <c r="D448" s="307" t="s">
        <v>46</v>
      </c>
      <c r="E448" s="308" t="s">
        <v>310</v>
      </c>
      <c r="F448" s="308" t="s">
        <v>360</v>
      </c>
      <c r="G448" s="127"/>
    </row>
    <row r="449" spans="1:6"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x14ac:dyDescent="0.3">
      <c r="A485" s="306" t="s">
        <v>30</v>
      </c>
      <c r="B485" s="307" t="s">
        <v>31</v>
      </c>
      <c r="C485" s="307"/>
      <c r="D485" s="307" t="s">
        <v>46</v>
      </c>
      <c r="E485" s="308" t="s">
        <v>310</v>
      </c>
      <c r="F485" s="308" t="s">
        <v>360</v>
      </c>
      <c r="G485" s="127"/>
    </row>
    <row r="486" spans="1:7"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6" t="s">
        <v>30</v>
      </c>
      <c r="B507" s="307" t="s">
        <v>31</v>
      </c>
      <c r="C507" s="307"/>
      <c r="D507" s="307" t="s">
        <v>46</v>
      </c>
      <c r="E507" s="308" t="s">
        <v>310</v>
      </c>
      <c r="F507" s="308" t="s">
        <v>360</v>
      </c>
      <c r="G507" s="127"/>
    </row>
    <row r="508" spans="1:7"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6" t="s">
        <v>30</v>
      </c>
      <c r="B518" s="307" t="s">
        <v>31</v>
      </c>
      <c r="C518" s="307"/>
      <c r="D518" s="307" t="s">
        <v>46</v>
      </c>
      <c r="E518" s="308" t="s">
        <v>310</v>
      </c>
      <c r="F518" s="308" t="s">
        <v>360</v>
      </c>
      <c r="G518" s="127"/>
    </row>
    <row r="519" spans="1:7"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6" t="s">
        <v>30</v>
      </c>
      <c r="B538" s="307" t="s">
        <v>31</v>
      </c>
      <c r="C538" s="307"/>
      <c r="D538" s="307" t="s">
        <v>46</v>
      </c>
      <c r="E538" s="308" t="s">
        <v>310</v>
      </c>
      <c r="F538" s="308" t="s">
        <v>360</v>
      </c>
      <c r="G538" s="127"/>
    </row>
    <row r="539" spans="1:7"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6" t="s">
        <v>50</v>
      </c>
      <c r="B6" s="346"/>
      <c r="C6" s="346"/>
      <c r="D6" s="346"/>
      <c r="E6" s="346"/>
      <c r="F6" s="346"/>
      <c r="G6" s="125"/>
    </row>
    <row r="7" spans="1:7" s="12" customFormat="1" ht="21.75" customHeight="1" x14ac:dyDescent="0.45">
      <c r="A7" s="327" t="str">
        <f>'A3 Exploitation'!A8:F8</f>
        <v>Zarzis</v>
      </c>
      <c r="B7" s="327"/>
      <c r="C7" s="327"/>
      <c r="D7" s="327"/>
      <c r="E7" s="327"/>
      <c r="F7" s="327"/>
      <c r="G7" s="125"/>
    </row>
    <row r="8" spans="1:7" s="12" customFormat="1" ht="24" x14ac:dyDescent="0.45">
      <c r="A8" s="14" t="s">
        <v>42</v>
      </c>
      <c r="B8" s="347">
        <f>'A3 Exploitation'!B9:F9</f>
        <v>0</v>
      </c>
      <c r="C8" s="347"/>
      <c r="D8" s="347"/>
      <c r="E8" s="347"/>
      <c r="F8" s="347"/>
      <c r="G8" s="125"/>
    </row>
    <row r="9" spans="1:7" s="12" customFormat="1" ht="24" x14ac:dyDescent="0.45">
      <c r="A9" s="15" t="s">
        <v>44</v>
      </c>
      <c r="B9" s="348">
        <f>'A3 Exploitation'!B10:F10</f>
        <v>0</v>
      </c>
      <c r="C9" s="348"/>
      <c r="D9" s="348"/>
      <c r="E9" s="348"/>
      <c r="F9" s="348"/>
      <c r="G9" s="125"/>
    </row>
    <row r="10" spans="1:7" s="12" customFormat="1" ht="24" x14ac:dyDescent="0.45">
      <c r="A10" s="14" t="s">
        <v>43</v>
      </c>
      <c r="B10" s="345">
        <f>'A3 Exploitation'!B11:F11</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92">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91">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91">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91">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91">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91">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91">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91">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91">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91">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92">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91">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91">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91">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6" t="s">
        <v>179</v>
      </c>
      <c r="B7" s="326"/>
      <c r="C7" s="326"/>
      <c r="D7" s="326"/>
      <c r="E7" s="326"/>
      <c r="F7" s="326"/>
      <c r="G7" s="125"/>
    </row>
    <row r="8" spans="1:7" ht="29.25" x14ac:dyDescent="0.45">
      <c r="A8" s="327" t="str">
        <f>'Page de garde'!D18</f>
        <v>Zarzis</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22">
        <f>D549</f>
        <v>0</v>
      </c>
      <c r="C12" s="322"/>
      <c r="D12" s="322"/>
      <c r="E12" s="322"/>
      <c r="F12" s="322"/>
      <c r="G12" s="125"/>
    </row>
    <row r="13" spans="1:7" ht="22.5" x14ac:dyDescent="0.45">
      <c r="D13" s="323"/>
      <c r="E13" s="323"/>
      <c r="F13" s="323"/>
      <c r="G13" s="32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6" t="s">
        <v>30</v>
      </c>
      <c r="B17" s="307" t="s">
        <v>31</v>
      </c>
      <c r="C17" s="307"/>
      <c r="D17" s="307" t="s">
        <v>46</v>
      </c>
      <c r="E17" s="308" t="s">
        <v>310</v>
      </c>
      <c r="F17" s="308" t="s">
        <v>358</v>
      </c>
    </row>
    <row r="18" spans="1:8" ht="16.5" customHeight="1" x14ac:dyDescent="0.3">
      <c r="A18" s="306"/>
      <c r="B18" s="41" t="s">
        <v>34</v>
      </c>
      <c r="C18" s="41" t="s">
        <v>33</v>
      </c>
      <c r="D18" s="307"/>
      <c r="E18" s="308"/>
      <c r="F18" s="30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6" t="s">
        <v>30</v>
      </c>
      <c r="B50" s="307" t="s">
        <v>31</v>
      </c>
      <c r="C50" s="307"/>
      <c r="D50" s="307" t="s">
        <v>46</v>
      </c>
      <c r="E50" s="308" t="s">
        <v>310</v>
      </c>
      <c r="F50" s="308" t="s">
        <v>360</v>
      </c>
      <c r="G50" s="127"/>
    </row>
    <row r="51" spans="1:7" ht="16.5" customHeight="1" x14ac:dyDescent="0.3">
      <c r="A51" s="306"/>
      <c r="B51" s="41" t="s">
        <v>34</v>
      </c>
      <c r="C51" s="41" t="s">
        <v>33</v>
      </c>
      <c r="D51" s="307"/>
      <c r="E51" s="308"/>
      <c r="F51" s="30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6" t="s">
        <v>30</v>
      </c>
      <c r="B107" s="307" t="s">
        <v>31</v>
      </c>
      <c r="C107" s="307"/>
      <c r="D107" s="307" t="s">
        <v>46</v>
      </c>
      <c r="E107" s="308" t="s">
        <v>310</v>
      </c>
      <c r="F107" s="308" t="s">
        <v>360</v>
      </c>
    </row>
    <row r="108" spans="1:7" ht="16.5" customHeight="1" x14ac:dyDescent="0.3">
      <c r="A108" s="306"/>
      <c r="B108" s="41" t="s">
        <v>34</v>
      </c>
      <c r="C108" s="41" t="s">
        <v>33</v>
      </c>
      <c r="D108" s="307"/>
      <c r="E108" s="308"/>
      <c r="F108" s="30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6" t="s">
        <v>30</v>
      </c>
      <c r="B162" s="307" t="s">
        <v>31</v>
      </c>
      <c r="C162" s="307"/>
      <c r="D162" s="307" t="s">
        <v>46</v>
      </c>
      <c r="E162" s="308" t="s">
        <v>310</v>
      </c>
      <c r="F162" s="308" t="s">
        <v>360</v>
      </c>
      <c r="G162" s="127"/>
    </row>
    <row r="163" spans="1:7" ht="16.5" customHeight="1" x14ac:dyDescent="0.3">
      <c r="A163" s="306"/>
      <c r="B163" s="41" t="s">
        <v>34</v>
      </c>
      <c r="C163" s="41" t="s">
        <v>33</v>
      </c>
      <c r="D163" s="307"/>
      <c r="E163" s="308"/>
      <c r="F163" s="30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2" t="s">
        <v>379</v>
      </c>
      <c r="B195" s="312"/>
      <c r="C195" s="312"/>
      <c r="D195" s="312"/>
      <c r="E195" s="312"/>
      <c r="F195" s="31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6" t="s">
        <v>30</v>
      </c>
      <c r="B209" s="307" t="s">
        <v>31</v>
      </c>
      <c r="C209" s="307"/>
      <c r="D209" s="307" t="s">
        <v>46</v>
      </c>
      <c r="E209" s="308" t="s">
        <v>310</v>
      </c>
      <c r="F209" s="308" t="s">
        <v>360</v>
      </c>
      <c r="G209" s="127"/>
    </row>
    <row r="210" spans="1:7" ht="16.5" customHeight="1" x14ac:dyDescent="0.3">
      <c r="A210" s="306"/>
      <c r="B210" s="41" t="s">
        <v>34</v>
      </c>
      <c r="C210" s="41" t="s">
        <v>33</v>
      </c>
      <c r="D210" s="307"/>
      <c r="E210" s="308"/>
      <c r="F210" s="30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2" t="s">
        <v>379</v>
      </c>
      <c r="B256" s="312"/>
      <c r="C256" s="312"/>
      <c r="D256" s="312"/>
      <c r="E256" s="312"/>
      <c r="F256" s="31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6" t="s">
        <v>30</v>
      </c>
      <c r="B270" s="307" t="s">
        <v>31</v>
      </c>
      <c r="C270" s="307"/>
      <c r="D270" s="307" t="s">
        <v>46</v>
      </c>
      <c r="E270" s="308" t="s">
        <v>310</v>
      </c>
      <c r="F270" s="308" t="s">
        <v>360</v>
      </c>
      <c r="G270" s="214"/>
    </row>
    <row r="271" spans="1:7" s="16" customFormat="1" ht="16.5" customHeight="1" x14ac:dyDescent="0.3">
      <c r="A271" s="306"/>
      <c r="B271" s="41" t="s">
        <v>34</v>
      </c>
      <c r="C271" s="41" t="s">
        <v>33</v>
      </c>
      <c r="D271" s="307"/>
      <c r="E271" s="308"/>
      <c r="F271" s="30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3" t="s">
        <v>396</v>
      </c>
      <c r="B308" s="314"/>
      <c r="C308" s="314"/>
      <c r="D308" s="314"/>
      <c r="E308" s="314"/>
      <c r="F308" s="31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6" t="s">
        <v>30</v>
      </c>
      <c r="B322" s="307" t="s">
        <v>31</v>
      </c>
      <c r="C322" s="307"/>
      <c r="D322" s="307" t="s">
        <v>46</v>
      </c>
      <c r="E322" s="308" t="s">
        <v>310</v>
      </c>
      <c r="F322" s="308" t="s">
        <v>360</v>
      </c>
      <c r="G322" s="127"/>
    </row>
    <row r="323" spans="1:7" ht="16.5" customHeight="1" x14ac:dyDescent="0.3">
      <c r="A323" s="306"/>
      <c r="B323" s="41" t="s">
        <v>34</v>
      </c>
      <c r="C323" s="41" t="s">
        <v>33</v>
      </c>
      <c r="D323" s="307"/>
      <c r="E323" s="308"/>
      <c r="F323" s="30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3" t="s">
        <v>379</v>
      </c>
      <c r="B349" s="314"/>
      <c r="C349" s="314"/>
      <c r="D349" s="314"/>
      <c r="E349" s="314"/>
      <c r="F349" s="31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6" t="s">
        <v>30</v>
      </c>
      <c r="B362" s="307" t="s">
        <v>31</v>
      </c>
      <c r="C362" s="307"/>
      <c r="D362" s="307" t="s">
        <v>46</v>
      </c>
      <c r="E362" s="308" t="s">
        <v>310</v>
      </c>
      <c r="F362" s="308" t="s">
        <v>360</v>
      </c>
      <c r="G362" s="127"/>
    </row>
    <row r="363" spans="1:7" ht="16.5" customHeight="1" x14ac:dyDescent="0.3">
      <c r="A363" s="306"/>
      <c r="B363" s="41" t="s">
        <v>34</v>
      </c>
      <c r="C363" s="41" t="s">
        <v>33</v>
      </c>
      <c r="D363" s="307"/>
      <c r="E363" s="308"/>
      <c r="F363" s="30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2" t="s">
        <v>379</v>
      </c>
      <c r="B383" s="312"/>
      <c r="C383" s="312"/>
      <c r="D383" s="312"/>
      <c r="E383" s="312"/>
      <c r="F383" s="31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6" t="s">
        <v>30</v>
      </c>
      <c r="B395" s="307" t="s">
        <v>31</v>
      </c>
      <c r="C395" s="307"/>
      <c r="D395" s="307" t="s">
        <v>46</v>
      </c>
      <c r="E395" s="308" t="s">
        <v>310</v>
      </c>
      <c r="F395" s="308" t="s">
        <v>360</v>
      </c>
      <c r="G395" s="127"/>
    </row>
    <row r="396" spans="1:7" ht="16.5" customHeight="1" x14ac:dyDescent="0.3">
      <c r="A396" s="306"/>
      <c r="B396" s="41" t="s">
        <v>34</v>
      </c>
      <c r="C396" s="41" t="s">
        <v>33</v>
      </c>
      <c r="D396" s="307"/>
      <c r="E396" s="308"/>
      <c r="F396" s="30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2" t="s">
        <v>379</v>
      </c>
      <c r="B435" s="312"/>
      <c r="C435" s="312"/>
      <c r="D435" s="312"/>
      <c r="E435" s="312"/>
      <c r="F435" s="31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6" t="s">
        <v>30</v>
      </c>
      <c r="B448" s="307" t="s">
        <v>31</v>
      </c>
      <c r="C448" s="307"/>
      <c r="D448" s="307" t="s">
        <v>46</v>
      </c>
      <c r="E448" s="308" t="s">
        <v>310</v>
      </c>
      <c r="F448" s="308" t="s">
        <v>360</v>
      </c>
      <c r="G448" s="127"/>
    </row>
    <row r="449" spans="1:6" ht="16.5" customHeight="1" x14ac:dyDescent="0.3">
      <c r="A449" s="306"/>
      <c r="B449" s="41" t="s">
        <v>34</v>
      </c>
      <c r="C449" s="41" t="s">
        <v>33</v>
      </c>
      <c r="D449" s="307"/>
      <c r="E449" s="308"/>
      <c r="F449" s="30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9" t="s">
        <v>379</v>
      </c>
      <c r="B471" s="310"/>
      <c r="C471" s="310"/>
      <c r="D471" s="310"/>
      <c r="E471" s="310"/>
      <c r="F471" s="31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1" t="s">
        <v>367</v>
      </c>
      <c r="B483" s="311"/>
      <c r="C483" s="311"/>
      <c r="D483" s="311"/>
      <c r="E483" s="185"/>
      <c r="F483" s="201"/>
    </row>
    <row r="484" spans="1:7" x14ac:dyDescent="0.3">
      <c r="A484" s="74">
        <f>B11</f>
        <v>0</v>
      </c>
      <c r="B484" s="124"/>
      <c r="C484" s="135"/>
      <c r="D484" s="124"/>
    </row>
    <row r="485" spans="1:7" ht="16.5" customHeight="1" x14ac:dyDescent="0.3">
      <c r="A485" s="306" t="s">
        <v>30</v>
      </c>
      <c r="B485" s="307" t="s">
        <v>31</v>
      </c>
      <c r="C485" s="307"/>
      <c r="D485" s="307" t="s">
        <v>46</v>
      </c>
      <c r="E485" s="308" t="s">
        <v>310</v>
      </c>
      <c r="F485" s="308" t="s">
        <v>360</v>
      </c>
      <c r="G485" s="127"/>
    </row>
    <row r="486" spans="1:7" ht="16.5" customHeight="1" x14ac:dyDescent="0.3">
      <c r="A486" s="306"/>
      <c r="B486" s="41" t="s">
        <v>34</v>
      </c>
      <c r="C486" s="41" t="s">
        <v>33</v>
      </c>
      <c r="D486" s="307"/>
      <c r="E486" s="308"/>
      <c r="F486" s="30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6" t="s">
        <v>30</v>
      </c>
      <c r="B507" s="307" t="s">
        <v>31</v>
      </c>
      <c r="C507" s="307"/>
      <c r="D507" s="307" t="s">
        <v>46</v>
      </c>
      <c r="E507" s="308" t="s">
        <v>310</v>
      </c>
      <c r="F507" s="308" t="s">
        <v>360</v>
      </c>
      <c r="G507" s="127"/>
    </row>
    <row r="508" spans="1:7" ht="16.5" customHeight="1" x14ac:dyDescent="0.3">
      <c r="A508" s="306"/>
      <c r="B508" s="41" t="s">
        <v>34</v>
      </c>
      <c r="C508" s="41" t="s">
        <v>33</v>
      </c>
      <c r="D508" s="307"/>
      <c r="E508" s="308"/>
      <c r="F508" s="30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6" t="s">
        <v>30</v>
      </c>
      <c r="B518" s="307" t="s">
        <v>31</v>
      </c>
      <c r="C518" s="307"/>
      <c r="D518" s="307" t="s">
        <v>46</v>
      </c>
      <c r="E518" s="308" t="s">
        <v>310</v>
      </c>
      <c r="F518" s="308" t="s">
        <v>360</v>
      </c>
      <c r="G518" s="127"/>
    </row>
    <row r="519" spans="1:7" ht="16.5" customHeight="1" x14ac:dyDescent="0.3">
      <c r="A519" s="306"/>
      <c r="B519" s="41" t="s">
        <v>34</v>
      </c>
      <c r="C519" s="41" t="s">
        <v>33</v>
      </c>
      <c r="D519" s="307"/>
      <c r="E519" s="308"/>
      <c r="F519" s="30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6" t="s">
        <v>30</v>
      </c>
      <c r="B538" s="307" t="s">
        <v>31</v>
      </c>
      <c r="C538" s="307"/>
      <c r="D538" s="307" t="s">
        <v>46</v>
      </c>
      <c r="E538" s="308" t="s">
        <v>310</v>
      </c>
      <c r="F538" s="308" t="s">
        <v>360</v>
      </c>
      <c r="G538" s="127"/>
    </row>
    <row r="539" spans="1:7" ht="16.5" customHeight="1" x14ac:dyDescent="0.3">
      <c r="A539" s="306"/>
      <c r="B539" s="41" t="s">
        <v>34</v>
      </c>
      <c r="C539" s="41" t="s">
        <v>33</v>
      </c>
      <c r="D539" s="307"/>
      <c r="E539" s="308"/>
      <c r="F539" s="30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6" t="s">
        <v>50</v>
      </c>
      <c r="B6" s="346"/>
      <c r="C6" s="346"/>
      <c r="D6" s="346"/>
      <c r="E6" s="346"/>
      <c r="F6" s="346"/>
      <c r="G6" s="125"/>
    </row>
    <row r="7" spans="1:7" s="12" customFormat="1" ht="21.75" customHeight="1" x14ac:dyDescent="0.45">
      <c r="A7" s="327" t="e">
        <f>#REF!</f>
        <v>#REF!</v>
      </c>
      <c r="B7" s="327"/>
      <c r="C7" s="327"/>
      <c r="D7" s="327"/>
      <c r="E7" s="327"/>
      <c r="F7" s="327"/>
      <c r="G7" s="125"/>
    </row>
    <row r="8" spans="1:7" s="12" customFormat="1" ht="24" x14ac:dyDescent="0.45">
      <c r="A8" s="14" t="s">
        <v>42</v>
      </c>
      <c r="B8" s="347">
        <f>'A4 Exploitation'!B9:F9</f>
        <v>0</v>
      </c>
      <c r="C8" s="347"/>
      <c r="D8" s="347"/>
      <c r="E8" s="347"/>
      <c r="F8" s="347"/>
      <c r="G8" s="125"/>
    </row>
    <row r="9" spans="1:7" s="12" customFormat="1" ht="24" x14ac:dyDescent="0.45">
      <c r="A9" s="15" t="s">
        <v>44</v>
      </c>
      <c r="B9" s="348">
        <f>'A4 Exploitation'!B10:F10</f>
        <v>0</v>
      </c>
      <c r="C9" s="348"/>
      <c r="D9" s="348"/>
      <c r="E9" s="348"/>
      <c r="F9" s="348"/>
      <c r="G9" s="125"/>
    </row>
    <row r="10" spans="1:7" s="12" customFormat="1" ht="24" x14ac:dyDescent="0.45">
      <c r="A10" s="14" t="s">
        <v>43</v>
      </c>
      <c r="B10" s="345">
        <f>'A4 Exploitation'!A8:F8</f>
        <v>0</v>
      </c>
      <c r="C10" s="345"/>
      <c r="D10" s="345"/>
      <c r="E10" s="345"/>
      <c r="F10" s="345"/>
      <c r="G10" s="125"/>
    </row>
    <row r="11" spans="1:7" s="12" customFormat="1" ht="24" x14ac:dyDescent="0.45">
      <c r="A11" s="14" t="s">
        <v>294</v>
      </c>
      <c r="B11" s="344">
        <f>D199</f>
        <v>0</v>
      </c>
      <c r="C11" s="344"/>
      <c r="D11" s="344"/>
      <c r="E11" s="344"/>
      <c r="F11" s="344"/>
      <c r="G11" s="125"/>
    </row>
    <row r="12" spans="1:7" s="12" customFormat="1" ht="22.5" x14ac:dyDescent="0.45">
      <c r="A12" s="11"/>
      <c r="D12" s="323"/>
      <c r="E12" s="323"/>
      <c r="F12" s="323"/>
      <c r="G12" s="323"/>
    </row>
    <row r="13" spans="1:7" s="12" customFormat="1" ht="11.25" customHeight="1" x14ac:dyDescent="0.3">
      <c r="A13" s="306" t="s">
        <v>30</v>
      </c>
      <c r="B13" s="307" t="s">
        <v>31</v>
      </c>
      <c r="C13" s="307"/>
      <c r="D13" s="307" t="s">
        <v>46</v>
      </c>
      <c r="E13" s="307" t="s">
        <v>190</v>
      </c>
      <c r="F13" s="307" t="s">
        <v>191</v>
      </c>
      <c r="G13" s="112"/>
    </row>
    <row r="14" spans="1:7" s="12" customFormat="1" ht="12.75" customHeight="1" x14ac:dyDescent="0.3">
      <c r="A14" s="306"/>
      <c r="B14" s="34" t="s">
        <v>34</v>
      </c>
      <c r="C14" s="34" t="s">
        <v>33</v>
      </c>
      <c r="D14" s="307"/>
      <c r="E14" s="307"/>
      <c r="F14" s="307"/>
      <c r="G14" s="127"/>
    </row>
    <row r="15" spans="1:7" x14ac:dyDescent="0.3">
      <c r="A15" s="17"/>
      <c r="B15" s="17"/>
      <c r="C15" s="17"/>
      <c r="D15" s="17"/>
    </row>
    <row r="16" spans="1:7" ht="19.5" x14ac:dyDescent="0.4">
      <c r="A16" s="339" t="s">
        <v>0</v>
      </c>
      <c r="B16" s="340"/>
      <c r="C16" s="340"/>
      <c r="D16" s="340"/>
      <c r="E16" s="340"/>
      <c r="F16" s="34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1" t="s">
        <v>36</v>
      </c>
      <c r="B22" s="337"/>
      <c r="C22" s="338"/>
      <c r="D22" s="245">
        <f>SUM(B17:C21)</f>
        <v>0</v>
      </c>
    </row>
    <row r="23" spans="1:7" x14ac:dyDescent="0.3">
      <c r="A23" s="332" t="s">
        <v>295</v>
      </c>
      <c r="B23" s="333"/>
      <c r="C23" s="334"/>
      <c r="D23" s="33">
        <f>D22/(COUNT(B17:C21)*2)</f>
        <v>0</v>
      </c>
    </row>
    <row r="24" spans="1:7" s="22" customFormat="1" x14ac:dyDescent="0.3">
      <c r="A24" s="26"/>
      <c r="B24" s="27"/>
      <c r="C24" s="27"/>
      <c r="D24" s="28"/>
      <c r="G24" s="126"/>
    </row>
    <row r="25" spans="1:7" ht="19.5" x14ac:dyDescent="0.4">
      <c r="A25" s="330" t="s">
        <v>4</v>
      </c>
      <c r="B25" s="331"/>
      <c r="C25" s="331"/>
      <c r="D25" s="331"/>
      <c r="E25" s="331"/>
      <c r="F25" s="33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2" t="s">
        <v>36</v>
      </c>
      <c r="B33" s="333"/>
      <c r="C33" s="334"/>
      <c r="D33" s="244">
        <f>SUM(B26:C32)</f>
        <v>0</v>
      </c>
    </row>
    <row r="34" spans="1:7" x14ac:dyDescent="0.3">
      <c r="A34" s="332" t="s">
        <v>295</v>
      </c>
      <c r="B34" s="333"/>
      <c r="C34" s="334"/>
      <c r="D34" s="33">
        <f>D33/(COUNT(B26:C32)*2)</f>
        <v>0</v>
      </c>
    </row>
    <row r="35" spans="1:7" s="22" customFormat="1" x14ac:dyDescent="0.3">
      <c r="A35" s="26"/>
      <c r="B35" s="27"/>
      <c r="C35" s="27"/>
      <c r="D35" s="28"/>
      <c r="G35" s="126"/>
    </row>
    <row r="36" spans="1:7" s="22" customFormat="1" ht="19.5" x14ac:dyDescent="0.4">
      <c r="A36" s="330" t="s">
        <v>219</v>
      </c>
      <c r="B36" s="331"/>
      <c r="C36" s="331"/>
      <c r="D36" s="331"/>
      <c r="E36" s="331"/>
      <c r="F36" s="33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2" t="s">
        <v>36</v>
      </c>
      <c r="B42" s="333"/>
      <c r="C42" s="334"/>
      <c r="D42" s="244">
        <f>SUM(B37:C41)</f>
        <v>0</v>
      </c>
      <c r="E42" s="13"/>
      <c r="F42" s="13"/>
      <c r="G42" s="126"/>
    </row>
    <row r="43" spans="1:7" s="22" customFormat="1" x14ac:dyDescent="0.3">
      <c r="A43" s="332" t="s">
        <v>295</v>
      </c>
      <c r="B43" s="333"/>
      <c r="C43" s="334"/>
      <c r="D43" s="33">
        <f>D42/(COUNT(B37:C41)*2)</f>
        <v>0</v>
      </c>
      <c r="E43" s="13"/>
      <c r="F43" s="13"/>
      <c r="G43" s="126"/>
    </row>
    <row r="44" spans="1:7" s="22" customFormat="1" x14ac:dyDescent="0.3">
      <c r="A44" s="47"/>
      <c r="B44" s="48"/>
      <c r="C44" s="48"/>
      <c r="D44" s="49"/>
      <c r="G44" s="126"/>
    </row>
    <row r="45" spans="1:7" ht="19.5" x14ac:dyDescent="0.4">
      <c r="A45" s="342" t="s">
        <v>21</v>
      </c>
      <c r="B45" s="343"/>
      <c r="C45" s="343"/>
      <c r="D45" s="343"/>
      <c r="E45" s="343"/>
      <c r="F45" s="34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2" t="s">
        <v>36</v>
      </c>
      <c r="B52" s="333"/>
      <c r="C52" s="334"/>
      <c r="D52" s="244">
        <f>SUM(B46:C51)</f>
        <v>0</v>
      </c>
    </row>
    <row r="53" spans="1:7" x14ac:dyDescent="0.3">
      <c r="A53" s="332" t="s">
        <v>295</v>
      </c>
      <c r="B53" s="333"/>
      <c r="C53" s="334"/>
      <c r="D53" s="33">
        <f>D52/(COUNT(B46:C51)*2)</f>
        <v>0</v>
      </c>
    </row>
    <row r="54" spans="1:7" s="22" customFormat="1" x14ac:dyDescent="0.3">
      <c r="A54" s="26"/>
      <c r="B54" s="27"/>
      <c r="C54" s="27"/>
      <c r="D54" s="28"/>
      <c r="G54" s="126"/>
    </row>
    <row r="55" spans="1:7" ht="19.5" x14ac:dyDescent="0.4">
      <c r="A55" s="330" t="s">
        <v>8</v>
      </c>
      <c r="B55" s="331"/>
      <c r="C55" s="331"/>
      <c r="D55" s="331"/>
      <c r="E55" s="331"/>
      <c r="F55" s="33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2" t="s">
        <v>36</v>
      </c>
      <c r="B63" s="333"/>
      <c r="C63" s="334"/>
      <c r="D63" s="244">
        <f>SUM(B56:C62)</f>
        <v>0</v>
      </c>
    </row>
    <row r="64" spans="1:7" x14ac:dyDescent="0.3">
      <c r="A64" s="332" t="s">
        <v>295</v>
      </c>
      <c r="B64" s="333"/>
      <c r="C64" s="334"/>
      <c r="D64" s="33">
        <f>D63/(COUNT(B56:C62)*2)</f>
        <v>0</v>
      </c>
    </row>
    <row r="65" spans="1:7" s="22" customFormat="1" x14ac:dyDescent="0.3">
      <c r="A65" s="26"/>
      <c r="B65" s="27"/>
      <c r="C65" s="27"/>
      <c r="D65" s="28"/>
      <c r="G65" s="126"/>
    </row>
    <row r="66" spans="1:7" ht="19.5" x14ac:dyDescent="0.4">
      <c r="A66" s="330" t="s">
        <v>130</v>
      </c>
      <c r="B66" s="331"/>
      <c r="C66" s="331"/>
      <c r="D66" s="331"/>
      <c r="E66" s="331"/>
      <c r="F66" s="33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2" t="s">
        <v>36</v>
      </c>
      <c r="B84" s="333"/>
      <c r="C84" s="334"/>
      <c r="D84" s="244">
        <f>SUM(B67:C83)</f>
        <v>0</v>
      </c>
    </row>
    <row r="85" spans="1:7" x14ac:dyDescent="0.3">
      <c r="A85" s="332" t="s">
        <v>295</v>
      </c>
      <c r="B85" s="333"/>
      <c r="C85" s="334"/>
      <c r="D85" s="33">
        <f>D84/(COUNT(B67:C83)*2)</f>
        <v>0</v>
      </c>
    </row>
    <row r="86" spans="1:7" s="22" customFormat="1" x14ac:dyDescent="0.3">
      <c r="A86" s="26"/>
      <c r="B86" s="27"/>
      <c r="C86" s="27"/>
      <c r="D86" s="28"/>
      <c r="G86" s="126"/>
    </row>
    <row r="87" spans="1:7" ht="19.5" x14ac:dyDescent="0.4">
      <c r="A87" s="330" t="s">
        <v>211</v>
      </c>
      <c r="B87" s="331"/>
      <c r="C87" s="331"/>
      <c r="D87" s="331"/>
      <c r="E87" s="331"/>
      <c r="F87" s="33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2" t="s">
        <v>36</v>
      </c>
      <c r="B102" s="333"/>
      <c r="C102" s="334"/>
      <c r="D102" s="244">
        <f>SUM(B88:C101)</f>
        <v>0</v>
      </c>
    </row>
    <row r="103" spans="1:7" x14ac:dyDescent="0.3">
      <c r="A103" s="332" t="s">
        <v>295</v>
      </c>
      <c r="B103" s="333"/>
      <c r="C103" s="33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0" t="s">
        <v>212</v>
      </c>
      <c r="B106" s="331"/>
      <c r="C106" s="331"/>
      <c r="D106" s="331"/>
      <c r="E106" s="331"/>
      <c r="F106" s="33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2" t="s">
        <v>36</v>
      </c>
      <c r="B118" s="333"/>
      <c r="C118" s="334"/>
      <c r="D118" s="244">
        <f>SUM(B107:C117)</f>
        <v>0</v>
      </c>
      <c r="E118" s="13"/>
      <c r="F118" s="13"/>
      <c r="G118" s="126"/>
    </row>
    <row r="119" spans="1:7" s="22" customFormat="1" x14ac:dyDescent="0.3">
      <c r="A119" s="332" t="s">
        <v>295</v>
      </c>
      <c r="B119" s="333"/>
      <c r="C119" s="334"/>
      <c r="D119" s="33">
        <f>D118/(COUNT(B107:C117)*2)</f>
        <v>0</v>
      </c>
      <c r="E119" s="13"/>
      <c r="F119" s="13"/>
      <c r="G119" s="126"/>
    </row>
    <row r="120" spans="1:7" s="22" customFormat="1" x14ac:dyDescent="0.3">
      <c r="A120" s="26"/>
      <c r="B120" s="27"/>
      <c r="C120" s="27"/>
      <c r="D120" s="28"/>
      <c r="G120" s="126"/>
    </row>
    <row r="121" spans="1:7" ht="19.5" x14ac:dyDescent="0.4">
      <c r="A121" s="330" t="s">
        <v>185</v>
      </c>
      <c r="B121" s="331"/>
      <c r="C121" s="331"/>
      <c r="D121" s="331"/>
      <c r="E121" s="331"/>
      <c r="F121" s="33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2" t="s">
        <v>36</v>
      </c>
      <c r="B133" s="333"/>
      <c r="C133" s="334"/>
      <c r="D133" s="244">
        <f>SUM(B122:C132)</f>
        <v>0</v>
      </c>
    </row>
    <row r="134" spans="1:7" x14ac:dyDescent="0.3">
      <c r="A134" s="332" t="s">
        <v>295</v>
      </c>
      <c r="B134" s="333"/>
      <c r="C134" s="334"/>
      <c r="D134" s="32">
        <f>D133/(COUNT(B122:C132)*2)</f>
        <v>0</v>
      </c>
    </row>
    <row r="135" spans="1:7" s="22" customFormat="1" x14ac:dyDescent="0.3">
      <c r="A135" s="26"/>
      <c r="B135" s="27"/>
      <c r="C135" s="27"/>
      <c r="D135" s="31"/>
      <c r="G135" s="126"/>
    </row>
    <row r="136" spans="1:7" ht="19.5" x14ac:dyDescent="0.4">
      <c r="A136" s="330" t="s">
        <v>71</v>
      </c>
      <c r="B136" s="331"/>
      <c r="C136" s="331"/>
      <c r="D136" s="331"/>
      <c r="E136" s="331"/>
      <c r="F136" s="33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2" t="s">
        <v>36</v>
      </c>
      <c r="B149" s="333"/>
      <c r="C149" s="334"/>
      <c r="D149" s="244">
        <f>SUM(B137:C148)</f>
        <v>0</v>
      </c>
    </row>
    <row r="150" spans="1:7" x14ac:dyDescent="0.3">
      <c r="A150" s="332" t="s">
        <v>295</v>
      </c>
      <c r="B150" s="333"/>
      <c r="C150" s="334"/>
      <c r="D150" s="33">
        <f>D149/(COUNT(B137:C148)*2)</f>
        <v>0</v>
      </c>
    </row>
    <row r="151" spans="1:7" s="22" customFormat="1" x14ac:dyDescent="0.3">
      <c r="A151" s="26"/>
      <c r="B151" s="27"/>
      <c r="C151" s="27"/>
      <c r="D151" s="28"/>
      <c r="G151" s="126"/>
    </row>
    <row r="152" spans="1:7" ht="19.5" x14ac:dyDescent="0.4">
      <c r="A152" s="330" t="s">
        <v>217</v>
      </c>
      <c r="B152" s="331"/>
      <c r="C152" s="331"/>
      <c r="D152" s="331"/>
      <c r="E152" s="331"/>
      <c r="F152" s="33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2" t="s">
        <v>36</v>
      </c>
      <c r="B161" s="337"/>
      <c r="C161" s="338"/>
      <c r="D161" s="245">
        <f>SUM(B153:C160)</f>
        <v>0</v>
      </c>
    </row>
    <row r="162" spans="1:7" x14ac:dyDescent="0.3">
      <c r="A162" s="332" t="s">
        <v>295</v>
      </c>
      <c r="B162" s="333"/>
      <c r="C162" s="334"/>
      <c r="D162" s="33">
        <f>D161/(COUNT(B153:C160)*2)</f>
        <v>0</v>
      </c>
    </row>
    <row r="163" spans="1:7" s="22" customFormat="1" x14ac:dyDescent="0.3">
      <c r="A163" s="26"/>
      <c r="B163" s="27"/>
      <c r="C163" s="29"/>
      <c r="D163" s="30"/>
      <c r="G163" s="126"/>
    </row>
    <row r="164" spans="1:7" ht="19.5" x14ac:dyDescent="0.4">
      <c r="A164" s="330" t="s">
        <v>77</v>
      </c>
      <c r="B164" s="331"/>
      <c r="C164" s="331"/>
      <c r="D164" s="331"/>
      <c r="E164" s="331"/>
      <c r="F164" s="33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2" t="s">
        <v>36</v>
      </c>
      <c r="B169" s="333"/>
      <c r="C169" s="334"/>
      <c r="D169" s="244">
        <f>SUM(B165:C168)</f>
        <v>0</v>
      </c>
    </row>
    <row r="170" spans="1:7" x14ac:dyDescent="0.3">
      <c r="A170" s="332" t="s">
        <v>295</v>
      </c>
      <c r="B170" s="333"/>
      <c r="C170" s="334"/>
      <c r="D170" s="33">
        <f>D169/(COUNT(B165:C168)*2)</f>
        <v>0</v>
      </c>
    </row>
    <row r="171" spans="1:7" s="22" customFormat="1" x14ac:dyDescent="0.3">
      <c r="A171" s="26"/>
      <c r="B171" s="27"/>
      <c r="C171" s="27"/>
      <c r="D171" s="28"/>
      <c r="G171" s="126"/>
    </row>
    <row r="172" spans="1:7" ht="19.5" x14ac:dyDescent="0.4">
      <c r="A172" s="335" t="s">
        <v>17</v>
      </c>
      <c r="B172" s="336"/>
      <c r="C172" s="336"/>
      <c r="D172" s="336"/>
      <c r="E172" s="336"/>
      <c r="F172" s="33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2" t="s">
        <v>36</v>
      </c>
      <c r="B177" s="333"/>
      <c r="C177" s="334"/>
      <c r="D177" s="244">
        <f>SUM(B173:C176)</f>
        <v>0</v>
      </c>
    </row>
    <row r="178" spans="1:7" x14ac:dyDescent="0.3">
      <c r="A178" s="332" t="s">
        <v>295</v>
      </c>
      <c r="B178" s="333"/>
      <c r="C178" s="334"/>
      <c r="D178" s="33">
        <f>D177/(COUNT(B173:C176)*2)</f>
        <v>0</v>
      </c>
    </row>
    <row r="179" spans="1:7" s="22" customFormat="1" x14ac:dyDescent="0.3">
      <c r="A179" s="26"/>
      <c r="B179" s="27"/>
      <c r="C179" s="27"/>
      <c r="D179" s="28"/>
      <c r="G179" s="126"/>
    </row>
    <row r="180" spans="1:7" ht="19.5" x14ac:dyDescent="0.4">
      <c r="A180" s="330" t="s">
        <v>78</v>
      </c>
      <c r="B180" s="331"/>
      <c r="C180" s="331"/>
      <c r="D180" s="331"/>
      <c r="E180" s="331"/>
      <c r="F180" s="33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2" t="s">
        <v>36</v>
      </c>
      <c r="B186" s="333"/>
      <c r="C186" s="334"/>
      <c r="D186" s="244">
        <f>SUM(B181:C185)</f>
        <v>0</v>
      </c>
    </row>
    <row r="187" spans="1:7" x14ac:dyDescent="0.3">
      <c r="A187" s="332" t="s">
        <v>295</v>
      </c>
      <c r="B187" s="333"/>
      <c r="C187" s="334"/>
      <c r="D187" s="33">
        <f>D186/(COUNT(B181:C185)*2)</f>
        <v>0</v>
      </c>
    </row>
    <row r="188" spans="1:7" s="22" customFormat="1" x14ac:dyDescent="0.3">
      <c r="A188" s="26"/>
      <c r="B188" s="27"/>
      <c r="C188" s="27"/>
      <c r="D188" s="28"/>
      <c r="G188" s="126"/>
    </row>
    <row r="189" spans="1:7" ht="19.5" x14ac:dyDescent="0.4">
      <c r="A189" s="330" t="s">
        <v>216</v>
      </c>
      <c r="B189" s="331"/>
      <c r="C189" s="331"/>
      <c r="D189" s="331"/>
      <c r="E189" s="331"/>
      <c r="F189" s="33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2" t="s">
        <v>36</v>
      </c>
      <c r="B194" s="333"/>
      <c r="C194" s="334"/>
      <c r="D194" s="54">
        <f>SUM(B190:C193)</f>
        <v>0</v>
      </c>
    </row>
    <row r="195" spans="1:6" x14ac:dyDescent="0.3">
      <c r="A195" s="332" t="s">
        <v>295</v>
      </c>
      <c r="B195" s="333"/>
      <c r="C195" s="334"/>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2018-07-23T10:16:30Z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