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Tozeur\2019\2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8" i="37" l="1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B182" i="29" l="1"/>
  <c r="B181" i="29"/>
  <c r="B180" i="29"/>
  <c r="B173" i="29"/>
  <c r="B172" i="29"/>
  <c r="B171" i="29"/>
  <c r="B164" i="29"/>
  <c r="B163" i="29"/>
  <c r="B162" i="29"/>
  <c r="B154" i="29"/>
  <c r="B153" i="29"/>
  <c r="B152" i="29"/>
  <c r="B145" i="29"/>
  <c r="B144" i="29"/>
  <c r="B143" i="29"/>
  <c r="B136" i="29"/>
  <c r="B135" i="29"/>
  <c r="B134" i="29"/>
  <c r="B127" i="29"/>
  <c r="B126" i="29"/>
  <c r="B125" i="29"/>
  <c r="B118" i="29"/>
  <c r="B117" i="29"/>
  <c r="B116" i="29"/>
  <c r="B109" i="29"/>
  <c r="B108" i="29"/>
  <c r="B107" i="29"/>
  <c r="B100" i="29"/>
  <c r="B99" i="29"/>
  <c r="B98" i="29"/>
  <c r="B91" i="29"/>
  <c r="B90" i="29"/>
  <c r="B89" i="29"/>
  <c r="B82" i="29"/>
  <c r="B81" i="29"/>
  <c r="B80" i="29"/>
  <c r="B73" i="29"/>
  <c r="B72" i="29"/>
  <c r="B71" i="29"/>
  <c r="B55" i="29"/>
  <c r="B54" i="29"/>
  <c r="B53" i="29"/>
  <c r="B46" i="29"/>
  <c r="B45" i="29"/>
  <c r="B44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B64" i="29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D245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B721" i="38"/>
  <c r="B700" i="38"/>
  <c r="B668" i="38"/>
  <c r="B605" i="38"/>
  <c r="B565" i="38"/>
  <c r="B525" i="38"/>
  <c r="B471" i="38"/>
  <c r="B424" i="38"/>
  <c r="B366" i="38"/>
  <c r="B299" i="38"/>
  <c r="B185" i="38"/>
  <c r="B129" i="38"/>
  <c r="B43" i="38"/>
  <c r="B52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D722" i="38"/>
  <c r="C712" i="38"/>
  <c r="D715" i="38" s="1"/>
  <c r="D716" i="38" s="1"/>
  <c r="A705" i="38"/>
  <c r="C688" i="38"/>
  <c r="D701" i="38" s="1"/>
  <c r="D702" i="38" s="1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D606" i="38" s="1"/>
  <c r="D607" i="38" s="1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D526" i="38" s="1"/>
  <c r="D527" i="38" s="1"/>
  <c r="A479" i="38"/>
  <c r="C462" i="38"/>
  <c r="C459" i="38"/>
  <c r="C458" i="38"/>
  <c r="C457" i="38"/>
  <c r="C455" i="38"/>
  <c r="C453" i="38"/>
  <c r="C452" i="38"/>
  <c r="D472" i="38" s="1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D367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D300" i="38" s="1"/>
  <c r="D301" i="38" s="1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D203" i="38"/>
  <c r="D204" i="38" s="1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129" i="36"/>
  <c r="D197" i="43" l="1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D668" i="40"/>
  <c r="B668" i="40" s="1"/>
  <c r="D669" i="40" s="1"/>
  <c r="D670" i="40" s="1"/>
  <c r="D565" i="40"/>
  <c r="B565" i="40" s="1"/>
  <c r="D566" i="40" s="1"/>
  <c r="D569" i="40" s="1"/>
  <c r="D570" i="40" s="1"/>
  <c r="D425" i="40"/>
  <c r="D426" i="40" s="1"/>
  <c r="D367" i="40"/>
  <c r="D300" i="40"/>
  <c r="D301" i="40" s="1"/>
  <c r="D185" i="40"/>
  <c r="B185" i="40" s="1"/>
  <c r="D186" i="40" s="1"/>
  <c r="D187" i="40" s="1"/>
  <c r="D130" i="40"/>
  <c r="D131" i="40" s="1"/>
  <c r="B63" i="29" s="1"/>
  <c r="D43" i="40"/>
  <c r="B43" i="40" s="1"/>
  <c r="D44" i="40" s="1"/>
  <c r="D628" i="40"/>
  <c r="D368" i="40"/>
  <c r="D370" i="40"/>
  <c r="D371" i="40" s="1"/>
  <c r="D303" i="40"/>
  <c r="D304" i="40" s="1"/>
  <c r="D472" i="40"/>
  <c r="D246" i="40"/>
  <c r="D248" i="40"/>
  <c r="D249" i="40" s="1"/>
  <c r="D609" i="40"/>
  <c r="D610" i="40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B11" i="39" s="1"/>
  <c r="D245" i="38"/>
  <c r="D725" i="38"/>
  <c r="D227" i="38"/>
  <c r="D228" i="38" s="1"/>
  <c r="D344" i="38"/>
  <c r="D345" i="38" s="1"/>
  <c r="D566" i="38"/>
  <c r="D609" i="38"/>
  <c r="D610" i="38" s="1"/>
  <c r="D627" i="38"/>
  <c r="D672" i="38" s="1"/>
  <c r="D673" i="38" s="1"/>
  <c r="D669" i="38"/>
  <c r="D670" i="38" s="1"/>
  <c r="D425" i="38"/>
  <c r="D44" i="38"/>
  <c r="D47" i="38" s="1"/>
  <c r="D48" i="38" s="1"/>
  <c r="D721" i="38"/>
  <c r="D700" i="38"/>
  <c r="D668" i="38"/>
  <c r="D605" i="38"/>
  <c r="D565" i="38"/>
  <c r="D525" i="38"/>
  <c r="D471" i="38"/>
  <c r="D424" i="38"/>
  <c r="D366" i="38"/>
  <c r="D299" i="38"/>
  <c r="D185" i="38"/>
  <c r="D186" i="38" s="1"/>
  <c r="D187" i="38" s="1"/>
  <c r="D129" i="38"/>
  <c r="D130" i="38" s="1"/>
  <c r="D131" i="38" s="1"/>
  <c r="B62" i="29" s="1"/>
  <c r="D43" i="38"/>
  <c r="D266" i="38"/>
  <c r="D303" i="38"/>
  <c r="D304" i="38" s="1"/>
  <c r="D726" i="38"/>
  <c r="D246" i="38"/>
  <c r="D248" i="38"/>
  <c r="D249" i="38" s="1"/>
  <c r="D370" i="38"/>
  <c r="D371" i="38" s="1"/>
  <c r="D569" i="38"/>
  <c r="D570" i="38" s="1"/>
  <c r="D567" i="38"/>
  <c r="D475" i="38"/>
  <c r="D476" i="38" s="1"/>
  <c r="D473" i="38"/>
  <c r="D428" i="38"/>
  <c r="D429" i="38" s="1"/>
  <c r="D426" i="38"/>
  <c r="D368" i="38"/>
  <c r="D588" i="38"/>
  <c r="D589" i="38" s="1"/>
  <c r="D723" i="38"/>
  <c r="D473" i="42" l="1"/>
  <c r="D475" i="42"/>
  <c r="D476" i="42" s="1"/>
  <c r="D368" i="42"/>
  <c r="D370" i="42"/>
  <c r="D371" i="42" s="1"/>
  <c r="D728" i="42"/>
  <c r="D248" i="42"/>
  <c r="D249" i="42" s="1"/>
  <c r="D725" i="42"/>
  <c r="D723" i="42"/>
  <c r="D47" i="42"/>
  <c r="D48" i="42" s="1"/>
  <c r="D45" i="42"/>
  <c r="D428" i="42"/>
  <c r="D429" i="42" s="1"/>
  <c r="D426" i="42"/>
  <c r="D303" i="42"/>
  <c r="D304" i="42" s="1"/>
  <c r="D728" i="40"/>
  <c r="D567" i="40"/>
  <c r="D428" i="40"/>
  <c r="D429" i="40" s="1"/>
  <c r="D45" i="40"/>
  <c r="D47" i="40"/>
  <c r="D48" i="40" s="1"/>
  <c r="D725" i="40"/>
  <c r="D723" i="40"/>
  <c r="D473" i="40"/>
  <c r="D475" i="40"/>
  <c r="D476" i="40" s="1"/>
  <c r="D672" i="40"/>
  <c r="D673" i="40" s="1"/>
  <c r="D628" i="38"/>
  <c r="D45" i="38"/>
  <c r="D728" i="38"/>
  <c r="D729" i="38"/>
  <c r="D730" i="38" s="1"/>
  <c r="B12" i="38" l="1"/>
  <c r="B25" i="29"/>
  <c r="B35" i="29"/>
  <c r="D729" i="42"/>
  <c r="D730" i="42" s="1"/>
  <c r="D726" i="42"/>
  <c r="D726" i="40"/>
  <c r="D729" i="40"/>
  <c r="D730" i="40" s="1"/>
  <c r="B12" i="42" l="1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<sst xmlns="http://schemas.openxmlformats.org/spreadsheetml/2006/main" count="5631" uniqueCount="554">
  <si>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</si>
  <si>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</si>
  <si>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</si>
  <si>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</si>
  <si>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</si>
  <si>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</si>
  <si>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</si>
  <si>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</si>
  <si>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</si>
  <si>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</si>
  <si>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</si>
  <si>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</si>
  <si>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</si>
  <si>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</si>
  <si>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</si>
  <si>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</si>
  <si>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</si>
  <si>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</si>
  <si>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</si>
  <si>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</si>
  <si>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</si>
  <si>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</si>
  <si>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</si>
  <si>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</si>
  <si>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</si>
  <si>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</si>
  <si>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</si>
  <si>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</si>
  <si>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</si>
  <si>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</si>
  <si>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</si>
  <si>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</si>
  <si>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</si>
  <si>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</si>
  <si>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</si>
  <si>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</si>
  <si>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</si>
  <si>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</si>
  <si>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</si>
  <si>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</si>
  <si>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</si>
  <si>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</si>
  <si>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</si>
  <si>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</si>
  <si>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</si>
  <si>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</si>
  <si>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</si>
  <si>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</si>
  <si>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</si>
  <si>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</si>
  <si>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</si>
  <si>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</si>
  <si>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</si>
  <si>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</si>
  <si>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</si>
  <si>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</si>
  <si>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</si>
  <si>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</si>
  <si>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</si>
  <si>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</si>
  <si>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</si>
  <si>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</si>
  <si>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</si>
  <si>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</si>
  <si>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</si>
  <si>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</si>
  <si>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</si>
  <si>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</si>
  <si>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</si>
  <si>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</si>
  <si>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</si>
  <si>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</si>
  <si>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</si>
  <si>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</si>
  <si>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</si>
  <si>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</si>
  <si>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</si>
  <si>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</si>
  <si>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</si>
  <si>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</si>
  <si>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</si>
  <si>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</si>
  <si>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</si>
  <si>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</si>
  <si>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</si>
  <si>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</si>
  <si>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</si>
  <si>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</si>
  <si>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</si>
  <si>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</si>
  <si>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</si>
  <si>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</si>
  <si>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</si>
  <si>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</si>
  <si>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</si>
  <si>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</si>
  <si>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</si>
  <si>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</si>
  <si>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</si>
  <si>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</si>
  <si>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</si>
  <si>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</si>
  <si>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</si>
  <si>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</si>
  <si>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</si>
  <si>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</si>
  <si>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</si>
  <si>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</si>
  <si>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</si>
  <si>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</si>
  <si>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</si>
  <si>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</si>
  <si>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</si>
  <si>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</si>
  <si>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</si>
  <si>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</si>
  <si>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</si>
  <si>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</si>
  <si>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</si>
  <si>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</si>
  <si>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</si>
  <si>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</si>
  <si>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</si>
  <si>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</si>
  <si>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</si>
  <si>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</si>
  <si>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</si>
  <si>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</si>
  <si>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</si>
  <si>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</si>
  <si>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</si>
  <si>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</si>
  <si>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</si>
  <si>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</si>
  <si>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</si>
  <si>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</si>
  <si>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</si>
  <si>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</si>
  <si>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</si>
  <si>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</si>
  <si>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</si>
  <si>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</si>
  <si>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</si>
  <si>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</si>
  <si>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</si>
  <si>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</si>
  <si>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</si>
  <si>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</si>
  <si>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</si>
  <si>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</si>
  <si>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</si>
  <si>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</si>
  <si>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</si>
  <si>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</si>
  <si>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</si>
  <si>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</si>
  <si>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</si>
  <si>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</si>
  <si>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</si>
  <si>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</si>
  <si>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</si>
  <si>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</si>
  <si>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</si>
  <si>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</si>
  <si>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</si>
  <si>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</si>
  <si>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</si>
  <si>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</si>
  <si>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</si>
  <si>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</si>
  <si>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</si>
  <si>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</si>
  <si>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</si>
  <si>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</si>
  <si>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</si>
  <si>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</si>
  <si>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</si>
  <si>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</si>
  <si>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</si>
  <si>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</si>
  <si>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</si>
  <si>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</si>
  <si>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</si>
  <si>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</si>
  <si>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</si>
  <si>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</si>
  <si>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</si>
  <si>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</si>
  <si>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</si>
  <si>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</si>
  <si>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</si>
  <si>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</si>
  <si>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</si>
  <si>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</si>
  <si>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</si>
  <si>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</si>
  <si>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</si>
  <si>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</si>
  <si>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</si>
  <si>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</si>
  <si>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</si>
  <si>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</si>
  <si>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</si>
  <si>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</si>
  <si>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</si>
  <si>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</si>
  <si>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</si>
  <si>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</si>
  <si>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</si>
  <si>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</si>
  <si>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</si>
  <si>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</si>
  <si>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</si>
  <si>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</si>
  <si>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</si>
  <si>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</si>
  <si>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</si>
  <si>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</si>
  <si>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</si>
  <si>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</si>
  <si>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</si>
  <si>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</si>
  <si>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</si>
  <si>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</si>
  <si>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</si>
  <si>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</si>
  <si>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</si>
  <si>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</si>
  <si>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</si>
  <si>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</si>
  <si>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</si>
  <si>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</si>
  <si>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</si>
  <si>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</si>
  <si>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</si>
  <si>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</si>
  <si>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</si>
  <si>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</si>
  <si>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</si>
  <si>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</si>
  <si>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</si>
  <si>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</si>
  <si>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</si>
  <si>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</si>
  <si>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</si>
  <si>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</si>
  <si>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</si>
  <si>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</si>
  <si>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</si>
  <si>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</si>
  <si>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</si>
  <si>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</si>
  <si>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</si>
  <si>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</si>
  <si>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</si>
  <si>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</si>
  <si>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</si>
  <si>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</si>
  <si>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</si>
  <si>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</si>
  <si>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</si>
  <si>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</si>
  <si>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</si>
  <si>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</si>
  <si>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</si>
  <si>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</si>
  <si>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</si>
  <si>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</si>
  <si>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</si>
  <si>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</si>
  <si>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</si>
  <si>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</si>
  <si>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</si>
  <si>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</si>
  <si>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</si>
  <si>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</si>
  <si>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</si>
  <si>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</si>
  <si>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</si>
  <si>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</si>
  <si>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</si>
  <si>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</si>
  <si>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</si>
  <si>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</si>
  <si>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</si>
  <si>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</si>
  <si>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</si>
  <si>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</si>
  <si>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</si>
  <si>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</si>
  <si>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</si>
  <si>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</si>
  <si>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</si>
  <si>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</si>
  <si>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</si>
  <si>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</si>
  <si>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</si>
  <si>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</si>
  <si>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</si>
  <si>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</si>
  <si>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</si>
  <si>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</si>
  <si>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</si>
  <si>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</si>
  <si>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</si>
  <si>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</si>
  <si>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</si>
  <si>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</si>
  <si>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</si>
  <si>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</si>
  <si>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</si>
  <si>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</si>
  <si>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</si>
  <si>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</si>
  <si>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</si>
  <si>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</si>
  <si>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</si>
  <si>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</si>
  <si>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</si>
  <si>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</si>
  <si>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</si>
  <si>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</si>
  <si>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</si>
  <si>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</si>
  <si>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</si>
  <si>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</si>
  <si>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</si>
  <si>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</si>
  <si>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</si>
  <si>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</si>
  <si>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</si>
  <si>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</si>
  <si>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</si>
  <si>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</si>
  <si>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</si>
  <si>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</si>
  <si>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</si>
  <si>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</si>
  <si>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</si>
  <si>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</si>
  <si>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</si>
  <si>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</si>
  <si>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</si>
  <si>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</si>
  <si>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</si>
  <si>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</si>
  <si>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</si>
  <si>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</si>
  <si>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</si>
  <si>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</si>
  <si>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</si>
  <si>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</si>
  <si>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</si>
  <si>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</si>
  <si>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</si>
  <si>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</si>
  <si>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</si>
  <si>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</si>
  <si>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</si>
  <si>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</si>
  <si>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</si>
  <si>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</si>
  <si>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</si>
  <si>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</si>
  <si>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</si>
  <si>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</si>
  <si>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</si>
  <si>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</si>
  <si>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</si>
  <si>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</si>
  <si>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</si>
  <si>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</si>
  <si>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</si>
  <si>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</si>
  <si>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</si>
  <si>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</si>
  <si>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</si>
  <si>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</si>
  <si>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</si>
  <si>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</si>
  <si>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</si>
  <si>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</si>
  <si>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</si>
  <si>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</si>
  <si>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</si>
  <si>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</si>
  <si>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</si>
  <si>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</si>
  <si>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</si>
  <si>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</si>
  <si>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</si>
  <si>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</si>
  <si>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</si>
  <si>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</si>
  <si>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</si>
  <si>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</si>
  <si>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</si>
  <si>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</si>
  <si>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</si>
  <si>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</si>
  <si>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</si>
  <si>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</si>
  <si>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</si>
  <si>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</si>
  <si>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</si>
  <si>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</si>
  <si>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</si>
  <si>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</si>
  <si>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</si>
  <si>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</si>
  <si>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</si>
  <si>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</si>
  <si>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</si>
  <si>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</si>
  <si>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</si>
  <si>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</si>
  <si>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</si>
  <si>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</si>
  <si>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</si>
  <si>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</si>
  <si>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</si>
  <si>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</si>
  <si>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</si>
  <si>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</si>
  <si>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</si>
  <si>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</si>
  <si>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</si>
  <si>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</si>
  <si>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</si>
  <si>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</si>
  <si>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</si>
  <si>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</si>
  <si>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</si>
  <si>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</si>
  <si>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</si>
  <si>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</si>
  <si>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</si>
  <si>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</si>
  <si>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</si>
  <si>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</si>
  <si>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</si>
  <si>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</si>
  <si>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</si>
  <si>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</si>
  <si>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</si>
  <si>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</si>
  <si>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</si>
  <si>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</si>
  <si>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</si>
  <si>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</si>
  <si>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</si>
  <si>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</si>
  <si>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</si>
  <si>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</si>
  <si>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</si>
  <si>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</si>
  <si>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</si>
  <si>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</si>
  <si>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</si>
  <si>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</si>
  <si>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</si>
  <si>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</si>
  <si>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</si>
  <si>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</si>
  <si>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</si>
  <si>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</si>
  <si>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</si>
  <si>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</si>
  <si>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</si>
  <si>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</si>
  <si>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</si>
  <si>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</si>
  <si>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</si>
  <si>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</si>
  <si>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</si>
  <si>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</si>
  <si>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Stockage de déchets à coté de la porte de réception.</t>
  </si>
  <si>
    <t>Renforcer le nettoyage.</t>
  </si>
  <si>
    <t>Absence des feuilles de contrôle à la réception pour le 02 et 15 janvier 2019 ainsi que pour le 11 février 2019.</t>
  </si>
  <si>
    <t>Assurer l'enregistrement quotidien des paramètres de contrôle à la réception.</t>
  </si>
  <si>
    <t>L'autocontrôle du nettoyage n'était pas quotidien.</t>
  </si>
  <si>
    <t>Assurer l'enregistrement quotidien des autocontrôles de nettoyage.</t>
  </si>
  <si>
    <t>Sensibiliser le personnel au lavage des mains.</t>
  </si>
  <si>
    <t>La température de surface des produits exposés au froid était de l'ordre de 13°C.</t>
  </si>
  <si>
    <t>Maintenir les produits exposés à une température ne dépassant pas 10°C.</t>
  </si>
  <si>
    <t>Assurer l'identification de tous les produits stockés.</t>
  </si>
  <si>
    <t>Le thermomètre n'était pas fonctionnel le jour de l'audit.</t>
  </si>
  <si>
    <t>Réparer le thermomètre.</t>
  </si>
  <si>
    <t>La température de fin de cuisson n'a pas était mesurée pendant l'audit du rayon sur les poulets rôtis.
Les poulet rôtis n'étaient pas enregistrés sur la feuille de cadencier.</t>
  </si>
  <si>
    <t>Veuillez mesurer la température des poulets rôtis avant de les exposés et assurer l'enregistrement sur les feuilles de cadenciers de cuisson.</t>
  </si>
  <si>
    <t>Absence de papier essuie mains.</t>
  </si>
  <si>
    <t>Mettre en place du papier essuie mains.</t>
  </si>
  <si>
    <t>Assurer l'enregistrement quotidien des heures de fin d'exposition pour tous les produits exposés à température ambiante.</t>
  </si>
  <si>
    <t>L'employée assure le traitement et la vente au niveau de deux rayons ( charcuterie/fromage et traiteur).</t>
  </si>
  <si>
    <t>Assurer la séparation entre les rayons.</t>
  </si>
  <si>
    <t>Veuillez garder l'étiquetage des du fournisseur de tous les produits et assurer l'identification des produits entamés.</t>
  </si>
  <si>
    <t>Assurer l'enregistrement de la traçabilité à chaque utilisation du produit.</t>
  </si>
  <si>
    <t>La températures des fromages et charcuteries exposés varie entre 11°C et 13°C.</t>
  </si>
  <si>
    <t>la température des produits exposés au froid doit être &lt; 10°C.</t>
  </si>
  <si>
    <t>La température mesurée au niveau du laboratoire était de l'ordre de 21°C.</t>
  </si>
  <si>
    <t>Veuillez revoir le bon fonctionnement du système de climatisation à ce niveau.</t>
  </si>
  <si>
    <t>Absence de certaines certificats de salubrité au niveau du rayon (exp 25 et 26 février 2019).</t>
  </si>
  <si>
    <t>Veuillez garder les certificats de salubrités des produits jusqu'à 2 ans.</t>
  </si>
  <si>
    <t>Absence du suivi et de l'enregistrement des températures de la chaine du froid du 27 au 31 décembre 2018.</t>
  </si>
  <si>
    <t>Assurer l'enregistrement journalier des températures de la chaines du froid.</t>
  </si>
  <si>
    <t>La réserve n'était pas propre.</t>
  </si>
  <si>
    <t>Présence excessive de boites de conserve cabossés.</t>
  </si>
  <si>
    <t>Veuillez retirer les boites cabossés.</t>
  </si>
  <si>
    <t>Absence de l'enregistrement de l'autocontrôle du nettoyage depuis le 13/01/19.</t>
  </si>
  <si>
    <t>Assurer l'enregistrement quotidien de ce paramètre.</t>
  </si>
  <si>
    <t>Présence d'un sachet de chapelure "IMPERIAL" dont les DF, DLC et N°Lot étaient illisibles.</t>
  </si>
  <si>
    <t>Renforcer le contrôle.</t>
  </si>
  <si>
    <t>Absence de l'enregistrement des températures à cœur des produits pour le mois de décembre 2018.</t>
  </si>
  <si>
    <t>Assurer le suivi et l'enregistrement des températures à cœur.</t>
  </si>
  <si>
    <t>Absence des fiches de présence pour les employés qui ont eux une formation.</t>
  </si>
  <si>
    <t>Demander les fiches de présence.</t>
  </si>
  <si>
    <t>Réduire l'espace sous la porte de réception.</t>
  </si>
  <si>
    <t>Assurer la réparation.</t>
  </si>
  <si>
    <t>Présence excessive du givre au niveau du réfrigérateur des glaces.</t>
  </si>
  <si>
    <t>Procéder au dégivrage.</t>
  </si>
  <si>
    <t>T Affichée: 13°C
T mesurée: 13°C</t>
  </si>
  <si>
    <t>Revoir le bon fonctionnement du meuble froid d'exposition.</t>
  </si>
  <si>
    <t>La température des produits exposés varie entre 11°C et 13°C.</t>
  </si>
  <si>
    <t>L'éclairage de la CF(+) n'était pas fonctionnel le jour de l'audit.</t>
  </si>
  <si>
    <t>La température du laboratoire était élevé 21°C.</t>
  </si>
  <si>
    <t>Revoir le bon fonctionnement du système de climatisation.</t>
  </si>
  <si>
    <t>Les distributeurs savon au niveau de la boul/pât et charcuterie/fromage n'étaient pas fonctionnels.</t>
  </si>
  <si>
    <t>Assurer la réparation ou le remplacement.</t>
  </si>
  <si>
    <t>Présence de givre au niveau du réfrigérateur d'exposition des glaces.</t>
  </si>
  <si>
    <t>Un seul lave-mains est disponible entre la boucherie et la charcuterie.</t>
  </si>
  <si>
    <t>Veuillez mettre à disposition un poste lave mains par rayon.</t>
  </si>
  <si>
    <t>Présence d'oiseau dans la réserve PGC.</t>
  </si>
  <si>
    <t>Interdire le stockage au sol.</t>
  </si>
  <si>
    <t>Interdire le réemballage des produits d'où le prolongement des durées de vie.</t>
  </si>
  <si>
    <t>Présence d'un boudin de charcuterie jambon de bœuf fumé entamé et non identifié.
Présence d'un boudin de charcuterie jambon de dinde entamé et dépourvu des DF, DLC et N°Lot.</t>
  </si>
  <si>
    <t>La température des gâteaux exposés au froid était de l'ordre de 13°C.</t>
  </si>
  <si>
    <t>Veuillez maintenir la température des produit &lt; 10°C pour ne pas rompre la chaine du froid.</t>
  </si>
  <si>
    <t>Protéger les accès contre l'entrée des oiseaux.</t>
  </si>
  <si>
    <t>M Souheil DRAOUI</t>
  </si>
  <si>
    <t>Directeur magasin et chefs rayons</t>
  </si>
  <si>
    <t>Tozeur</t>
  </si>
  <si>
    <t>L'employé ne maitrisait pas le lavage des mains.</t>
  </si>
  <si>
    <t>Présence de deux raviers de salade et de champignon dépourvus d'identification.</t>
  </si>
  <si>
    <t>Les dates d'ouvertures des produits fromages étaient enregistrés seulement le jour d'ouverture.
Absence des feuilles de traçabilité du 01 au 11 février 2019.</t>
  </si>
  <si>
    <t>Les dates d'ouvertures des charcuteries étaient enregistrés seulement le jour d'ouverture.</t>
  </si>
  <si>
    <t>Les caisses de poulet étaient stockées à même le sol au niveau de l'entrée laboratoire.</t>
  </si>
  <si>
    <t>Les quantités de parage n'étaient pas enregistrées.</t>
  </si>
  <si>
    <t>Enregistrer les quantités de parage.</t>
  </si>
  <si>
    <t xml:space="preserve">Le produit osso bucco exposé TRAD à la date du 26/02/19 (sa durée de vie est le jour de mise en vente +2) donc DLC 28/02/19.
Le reste non vendu était mis dans une barquette le 27 avec la date d'emballage le 27/02/19 et la DLC 02/03/19. Il s'agit de prolonger la durée de vie d'un produit. </t>
  </si>
  <si>
    <t>Les extracteurs d'air n'étaient pas propres (voir photo).</t>
  </si>
  <si>
    <t>Le sol était ébréché à plusieurs niveaux</t>
  </si>
  <si>
    <t>La poignée du couvercle de la friteuse était démontée.</t>
  </si>
  <si>
    <t>Les heures de fin d'exposition n'étaient pas enregistrées sur les feuilles de cadenciers de cuisson pour tous le mois de février.</t>
  </si>
  <si>
    <t>La porte de réception manquait d'étanchéité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</si>
</sst>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37" fillId="2" borderId="1" xfId="0" applyFont="1" applyFill="1" applyBorder="1" applyAlignment="1" applyProtection="1">
      <alignment horizontal="left" vertical="top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166" fontId="37" fillId="0" borderId="1" xfId="0" applyNumberFormat="1" applyFont="1" applyFill="1" applyBorder="1" applyAlignment="1" applyProtection="1">
      <alignment horizontal="left" vertical="top" wrapText="1"/>
      <protection locked="0"/>
    </xf>
    <xf numFmtId="0" fontId="35" fillId="2" borderId="7" xfId="0" applyFont="1" applyFill="1" applyBorder="1" applyAlignment="1" applyProtection="1">
      <alignment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1439744"/>
        <c:axId val="2061436480"/>
      </c:barChart>
      <c:catAx>
        <c:axId val="206143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1436480"/>
        <c:crosses val="autoZero"/>
        <c:auto val="1"/>
        <c:lblAlgn val="ctr"/>
        <c:lblOffset val="100"/>
        <c:noMultiLvlLbl val="0"/>
      </c:catAx>
      <c:valAx>
        <c:axId val="206143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143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7670624"/>
        <c:axId val="2107684224"/>
      </c:barChart>
      <c:catAx>
        <c:axId val="210767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7684224"/>
        <c:crosses val="autoZero"/>
        <c:auto val="1"/>
        <c:lblAlgn val="ctr"/>
        <c:lblOffset val="100"/>
        <c:noMultiLvlLbl val="0"/>
      </c:catAx>
      <c:valAx>
        <c:axId val="210768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7670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0.88636363636363635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7671712"/>
        <c:axId val="2107673344"/>
      </c:barChart>
      <c:catAx>
        <c:axId val="210767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7673344"/>
        <c:crosses val="autoZero"/>
        <c:auto val="1"/>
        <c:lblAlgn val="ctr"/>
        <c:lblOffset val="100"/>
        <c:noMultiLvlLbl val="0"/>
      </c:catAx>
      <c:valAx>
        <c:axId val="2107673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7671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0.96052631578947367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8465264"/>
        <c:axId val="2108459824"/>
      </c:barChart>
      <c:catAx>
        <c:axId val="210846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459824"/>
        <c:crosses val="autoZero"/>
        <c:auto val="1"/>
        <c:lblAlgn val="ctr"/>
        <c:lblOffset val="100"/>
        <c:noMultiLvlLbl val="0"/>
      </c:catAx>
      <c:valAx>
        <c:axId val="210845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846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8470160"/>
        <c:axId val="2108468528"/>
      </c:barChart>
      <c:catAx>
        <c:axId val="2108470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468528"/>
        <c:crosses val="autoZero"/>
        <c:auto val="1"/>
        <c:lblAlgn val="ctr"/>
        <c:lblOffset val="100"/>
        <c:noMultiLvlLbl val="0"/>
      </c:catAx>
      <c:valAx>
        <c:axId val="2108468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8470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8463632"/>
        <c:axId val="2108469616"/>
      </c:barChart>
      <c:catAx>
        <c:axId val="210846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469616"/>
        <c:crosses val="autoZero"/>
        <c:auto val="1"/>
        <c:lblAlgn val="ctr"/>
        <c:lblOffset val="100"/>
        <c:noMultiLvlLbl val="0"/>
      </c:catAx>
      <c:valAx>
        <c:axId val="2108469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846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0.7946428571428571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8470704"/>
        <c:axId val="2108463088"/>
      </c:barChart>
      <c:catAx>
        <c:axId val="2108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463088"/>
        <c:crosses val="autoZero"/>
        <c:auto val="1"/>
        <c:lblAlgn val="ctr"/>
        <c:lblOffset val="100"/>
        <c:noMultiLvlLbl val="0"/>
      </c:catAx>
      <c:valAx>
        <c:axId val="210846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847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0.80055401662049863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8464176"/>
        <c:axId val="2108471248"/>
      </c:barChart>
      <c:catAx>
        <c:axId val="210846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471248"/>
        <c:crosses val="autoZero"/>
        <c:auto val="1"/>
        <c:lblAlgn val="ctr"/>
        <c:lblOffset val="100"/>
        <c:noMultiLvlLbl val="0"/>
      </c:catAx>
      <c:valAx>
        <c:axId val="2108471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846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0.79759843688167786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108472336"/>
        <c:axId val="2108473424"/>
        <c:extLst xmlns:c16r2="http://schemas.microsoft.com/office/drawing/2015/06/chart"/>
      </c:barChart>
      <c:catAx>
        <c:axId val="21084723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473424"/>
        <c:crosses val="autoZero"/>
        <c:auto val="1"/>
        <c:lblAlgn val="ctr"/>
        <c:lblOffset val="100"/>
        <c:noMultiLvlLbl val="0"/>
      </c:catAx>
      <c:valAx>
        <c:axId val="21084734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472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0.62424999999999997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108475056"/>
        <c:axId val="2108460368"/>
        <c:extLst xmlns:c16r2="http://schemas.microsoft.com/office/drawing/2015/06/chart"/>
      </c:barChart>
      <c:catAx>
        <c:axId val="210847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460368"/>
        <c:crosses val="autoZero"/>
        <c:auto val="1"/>
        <c:lblAlgn val="ctr"/>
        <c:lblOffset val="100"/>
        <c:noMultiLvlLbl val="0"/>
      </c:catAx>
      <c:valAx>
        <c:axId val="210846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847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1437024"/>
        <c:axId val="2061437568"/>
      </c:barChart>
      <c:catAx>
        <c:axId val="206143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1437568"/>
        <c:crosses val="autoZero"/>
        <c:auto val="1"/>
        <c:lblAlgn val="ctr"/>
        <c:lblOffset val="100"/>
        <c:noMultiLvlLbl val="0"/>
      </c:catAx>
      <c:valAx>
        <c:axId val="2061437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143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0.81707317073170727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1442464"/>
        <c:axId val="2061443008"/>
      </c:barChart>
      <c:catAx>
        <c:axId val="206144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1443008"/>
        <c:crosses val="autoZero"/>
        <c:auto val="1"/>
        <c:lblAlgn val="ctr"/>
        <c:lblOffset val="100"/>
        <c:noMultiLvlLbl val="0"/>
      </c:catAx>
      <c:valAx>
        <c:axId val="206144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144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0.69047619047619047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32408816"/>
        <c:axId val="1932405008"/>
      </c:barChart>
      <c:catAx>
        <c:axId val="193240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2405008"/>
        <c:crosses val="autoZero"/>
        <c:auto val="1"/>
        <c:lblAlgn val="ctr"/>
        <c:lblOffset val="100"/>
        <c:noMultiLvlLbl val="0"/>
      </c:catAx>
      <c:valAx>
        <c:axId val="193240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3240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0.3902439024390244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7685312"/>
        <c:axId val="2107674432"/>
      </c:barChart>
      <c:catAx>
        <c:axId val="21076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7674432"/>
        <c:crosses val="autoZero"/>
        <c:auto val="1"/>
        <c:lblAlgn val="ctr"/>
        <c:lblOffset val="100"/>
        <c:noMultiLvlLbl val="0"/>
      </c:catAx>
      <c:valAx>
        <c:axId val="210767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76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0.71276595744680848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7678784"/>
        <c:axId val="2107679328"/>
      </c:barChart>
      <c:catAx>
        <c:axId val="210767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7679328"/>
        <c:crosses val="autoZero"/>
        <c:auto val="1"/>
        <c:lblAlgn val="ctr"/>
        <c:lblOffset val="100"/>
        <c:noMultiLvlLbl val="0"/>
      </c:catAx>
      <c:valAx>
        <c:axId val="210767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767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7682592"/>
        <c:axId val="2107677696"/>
      </c:barChart>
      <c:catAx>
        <c:axId val="21076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7677696"/>
        <c:crosses val="autoZero"/>
        <c:auto val="1"/>
        <c:lblAlgn val="ctr"/>
        <c:lblOffset val="100"/>
        <c:noMultiLvlLbl val="0"/>
      </c:catAx>
      <c:valAx>
        <c:axId val="21076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76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7676608"/>
        <c:axId val="2107674976"/>
      </c:barChart>
      <c:catAx>
        <c:axId val="210767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7674976"/>
        <c:crosses val="autoZero"/>
        <c:auto val="1"/>
        <c:lblAlgn val="ctr"/>
        <c:lblOffset val="100"/>
        <c:noMultiLvlLbl val="0"/>
      </c:catAx>
      <c:valAx>
        <c:axId val="210767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7676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7679872"/>
        <c:axId val="2107675520"/>
      </c:barChart>
      <c:catAx>
        <c:axId val="210767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7675520"/>
        <c:crosses val="autoZero"/>
        <c:auto val="1"/>
        <c:lblAlgn val="ctr"/>
        <c:lblOffset val="100"/>
        <c:noMultiLvlLbl val="0"/>
      </c:catAx>
      <c:valAx>
        <c:axId val="2107675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767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6" zoomScaleSheetLayoutView="100" workbookViewId="0">
      <selection activeCell="L37" sqref="L37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8" t="s">
        <v>277</v>
      </c>
      <c r="B18" s="428"/>
      <c r="C18" s="428"/>
      <c r="D18" s="429" t="s">
        <v>540</v>
      </c>
      <c r="E18" s="429"/>
      <c r="F18" s="429"/>
      <c r="G18" s="429"/>
      <c r="H18" s="429"/>
      <c r="I18" s="429"/>
      <c r="J18" s="429"/>
      <c r="K18" s="429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0" t="s">
        <v>278</v>
      </c>
      <c r="B21" s="430"/>
      <c r="C21" s="430"/>
      <c r="D21" s="430"/>
      <c r="E21" s="430"/>
      <c r="F21" s="430"/>
      <c r="G21" s="430"/>
      <c r="H21" s="430"/>
      <c r="I21" s="430"/>
      <c r="J21" s="430"/>
      <c r="K21" s="430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4" t="s">
        <v>280</v>
      </c>
      <c r="C23" s="424"/>
      <c r="D23" s="49"/>
      <c r="E23" s="49"/>
      <c r="F23" s="49"/>
      <c r="G23" s="49"/>
      <c r="H23" s="49"/>
      <c r="I23" s="49"/>
      <c r="J23" s="48" t="str">
        <f>D18</f>
        <v>Tozeur</v>
      </c>
    </row>
    <row r="24" spans="1:11" ht="33" customHeight="1" x14ac:dyDescent="0.25">
      <c r="A24" s="57" t="s">
        <v>281</v>
      </c>
      <c r="B24" s="423">
        <f>AVERAGE('A1 Exploitation'!D730,'A1 Technique'!D199)</f>
        <v>0.79759843688167786</v>
      </c>
      <c r="C24" s="423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3" t="e">
        <f>AVERAGE('A2 Exploitation'!D730,'A2 Technique'!D199)</f>
        <v>#DIV/0!</v>
      </c>
      <c r="C25" s="423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3" t="e">
        <f>AVERAGE('A3 Exploitation'!D730,'A3 Technique'!D199)</f>
        <v>#DIV/0!</v>
      </c>
      <c r="C26" s="423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3" t="e">
        <f>AVERAGE('A4 Exploitation'!D730,'A4 Technique'!D199)</f>
        <v>#DIV/0!</v>
      </c>
      <c r="C27" s="423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3"/>
      <c r="C28" s="423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3"/>
      <c r="C29" s="423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4" t="s">
        <v>287</v>
      </c>
      <c r="C33" s="424"/>
      <c r="D33" s="49"/>
      <c r="E33" s="49"/>
      <c r="F33" s="49"/>
      <c r="G33" s="49"/>
      <c r="H33" s="49"/>
      <c r="I33" s="49"/>
      <c r="J33" s="48" t="str">
        <f>D18</f>
        <v>Tozeur</v>
      </c>
    </row>
    <row r="34" spans="1:10" ht="33" customHeight="1" x14ac:dyDescent="0.25">
      <c r="A34" s="57" t="s">
        <v>281</v>
      </c>
      <c r="B34" s="423">
        <f>'A1 Exploitation'!D730</f>
        <v>0.80055401662049863</v>
      </c>
      <c r="C34" s="423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3" t="e">
        <f>'A2 Exploitation'!D730</f>
        <v>#DIV/0!</v>
      </c>
      <c r="C35" s="423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3" t="e">
        <f>'A3 Exploitation'!D730</f>
        <v>#DIV/0!</v>
      </c>
      <c r="C36" s="423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3" t="e">
        <f>'A4 Exploitation'!D730</f>
        <v>#DIV/0!</v>
      </c>
      <c r="C37" s="423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3"/>
      <c r="C38" s="423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3"/>
      <c r="C39" s="423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7" t="s">
        <v>288</v>
      </c>
      <c r="C42" s="427"/>
      <c r="D42" s="49"/>
      <c r="E42" s="49"/>
      <c r="F42" s="49"/>
      <c r="G42" s="49"/>
      <c r="H42" s="49"/>
      <c r="I42" s="49"/>
      <c r="J42" s="48" t="str">
        <f>D18</f>
        <v>Tozeur</v>
      </c>
    </row>
    <row r="43" spans="1:10" ht="33" customHeight="1" x14ac:dyDescent="0.25">
      <c r="A43" s="57" t="s">
        <v>281</v>
      </c>
      <c r="B43" s="423">
        <f>AVERAGE('A1 Exploitation'!D728, 'A1 Technique'!D197)</f>
        <v>0.62424999999999997</v>
      </c>
      <c r="C43" s="423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3" t="e">
        <f>AVERAGE('A2 Exploitation'!D728, 'A2 Technique'!D197)</f>
        <v>#DIV/0!</v>
      </c>
      <c r="C44" s="423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3" t="e">
        <f>AVERAGE('A3 Exploitation'!D728, 'A3 Technique'!D197)</f>
        <v>#DIV/0!</v>
      </c>
      <c r="C45" s="423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3" t="e">
        <f>AVERAGE('A4 Exploitation'!D728, 'A4 Technique'!D197)</f>
        <v>#DIV/0!</v>
      </c>
      <c r="C46" s="423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3"/>
      <c r="C47" s="423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3"/>
      <c r="C48" s="423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4" t="s">
        <v>289</v>
      </c>
      <c r="C51" s="424"/>
      <c r="D51" s="49"/>
      <c r="E51" s="49"/>
      <c r="F51" s="49"/>
      <c r="G51" s="49"/>
      <c r="H51" s="49"/>
      <c r="I51" s="49"/>
      <c r="J51" s="48" t="str">
        <f>D18</f>
        <v>Tozeur</v>
      </c>
    </row>
    <row r="52" spans="1:10" ht="33" customHeight="1" x14ac:dyDescent="0.25">
      <c r="A52" s="57" t="s">
        <v>281</v>
      </c>
      <c r="B52" s="426">
        <f>'A1 Exploitation'!D48</f>
        <v>0.66666666666666663</v>
      </c>
      <c r="C52" s="426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6" t="e">
        <f>'A2 Exploitation'!D48</f>
        <v>#DIV/0!</v>
      </c>
      <c r="C53" s="426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6" t="e">
        <f>'A3 Exploitation'!D48</f>
        <v>#DIV/0!</v>
      </c>
      <c r="C54" s="426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6" t="e">
        <f>'A4 Exploitation'!D48</f>
        <v>#DIV/0!</v>
      </c>
      <c r="C55" s="426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6"/>
      <c r="C56" s="426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6"/>
      <c r="C57" s="426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4" t="s">
        <v>290</v>
      </c>
      <c r="C60" s="424"/>
      <c r="D60" s="49"/>
      <c r="E60" s="49"/>
      <c r="F60" s="49"/>
      <c r="G60" s="49"/>
      <c r="H60" s="49"/>
      <c r="I60" s="49"/>
      <c r="J60" s="48" t="str">
        <f>D18</f>
        <v>Tozeur</v>
      </c>
    </row>
    <row r="61" spans="1:10" ht="33" customHeight="1" x14ac:dyDescent="0.25">
      <c r="A61" s="57" t="s">
        <v>281</v>
      </c>
      <c r="B61" s="423" t="e">
        <f>'A1 Exploitation'!D131</f>
        <v>#DIV/0!</v>
      </c>
      <c r="C61" s="423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3" t="e">
        <f>'A2 Exploitation'!D131</f>
        <v>#DIV/0!</v>
      </c>
      <c r="C62" s="423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3" t="e">
        <f>'A3 Exploitation'!D131</f>
        <v>#DIV/0!</v>
      </c>
      <c r="C63" s="423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3" t="e">
        <f>'A4 Exploitation'!D131</f>
        <v>#DIV/0!</v>
      </c>
      <c r="C64" s="423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3"/>
      <c r="C65" s="423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3"/>
      <c r="C66" s="423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4" t="s">
        <v>464</v>
      </c>
      <c r="C69" s="424"/>
      <c r="D69" s="49"/>
      <c r="E69" s="49"/>
      <c r="F69" s="49"/>
      <c r="G69" s="49"/>
      <c r="H69" s="49"/>
      <c r="I69" s="49"/>
      <c r="J69" s="48" t="str">
        <f>D18</f>
        <v>Tozeur</v>
      </c>
    </row>
    <row r="70" spans="1:10" ht="33" customHeight="1" x14ac:dyDescent="0.25">
      <c r="A70" s="57" t="s">
        <v>281</v>
      </c>
      <c r="B70" s="423">
        <f>'A1 Exploitation'!D187</f>
        <v>0.81707317073170727</v>
      </c>
      <c r="C70" s="423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3" t="e">
        <f>'A2 Exploitation'!D187</f>
        <v>#DIV/0!</v>
      </c>
      <c r="C71" s="423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3" t="e">
        <f>'A3 Exploitation'!D187</f>
        <v>#DIV/0!</v>
      </c>
      <c r="C72" s="423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3" t="e">
        <f>'A4 Exploitation'!D187</f>
        <v>#DIV/0!</v>
      </c>
      <c r="C73" s="423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3"/>
      <c r="C74" s="423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3"/>
      <c r="C75" s="423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4" t="s">
        <v>465</v>
      </c>
      <c r="C78" s="424"/>
      <c r="D78" s="49"/>
      <c r="E78" s="49"/>
      <c r="F78" s="49"/>
      <c r="G78" s="49"/>
      <c r="H78" s="49"/>
      <c r="I78" s="49"/>
      <c r="J78" s="48" t="str">
        <f>D18</f>
        <v>Tozeur</v>
      </c>
    </row>
    <row r="79" spans="1:10" ht="33" customHeight="1" x14ac:dyDescent="0.25">
      <c r="A79" s="57" t="s">
        <v>281</v>
      </c>
      <c r="B79" s="423">
        <f>'A1 Exploitation'!D249</f>
        <v>0.69047619047619047</v>
      </c>
      <c r="C79" s="423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3" t="e">
        <f>'A2 Exploitation'!D249</f>
        <v>#DIV/0!</v>
      </c>
      <c r="C80" s="423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3" t="e">
        <f>'A3 Exploitation'!D249</f>
        <v>#DIV/0!</v>
      </c>
      <c r="C81" s="423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3" t="e">
        <f>'A4 Exploitation'!D249</f>
        <v>#DIV/0!</v>
      </c>
      <c r="C82" s="423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3"/>
      <c r="C83" s="423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3"/>
      <c r="C84" s="423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4" t="s">
        <v>466</v>
      </c>
      <c r="C87" s="424"/>
      <c r="D87" s="49"/>
      <c r="E87" s="49"/>
      <c r="F87" s="49"/>
      <c r="G87" s="49"/>
      <c r="H87" s="49"/>
      <c r="I87" s="49"/>
      <c r="J87" s="48" t="str">
        <f>D18</f>
        <v>Tozeur</v>
      </c>
    </row>
    <row r="88" spans="1:10" ht="33" customHeight="1" x14ac:dyDescent="0.25">
      <c r="A88" s="57" t="s">
        <v>281</v>
      </c>
      <c r="B88" s="423">
        <f>'A1 Exploitation'!D304</f>
        <v>0.3902439024390244</v>
      </c>
      <c r="C88" s="423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3" t="e">
        <f>'A2 Exploitation'!D304</f>
        <v>#DIV/0!</v>
      </c>
      <c r="C89" s="423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3" t="e">
        <f>'A3 Exploitation'!D304</f>
        <v>#DIV/0!</v>
      </c>
      <c r="C90" s="423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3" t="e">
        <f>'A4 Exploitation'!D304</f>
        <v>#DIV/0!</v>
      </c>
      <c r="C91" s="423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3"/>
      <c r="C92" s="423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3"/>
      <c r="C93" s="423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4" t="s">
        <v>467</v>
      </c>
      <c r="C96" s="424"/>
      <c r="D96" s="49"/>
      <c r="E96" s="49"/>
      <c r="F96" s="49"/>
      <c r="G96" s="49"/>
      <c r="H96" s="49"/>
      <c r="I96" s="49"/>
      <c r="J96" s="48" t="str">
        <f>D18</f>
        <v>Tozeur</v>
      </c>
    </row>
    <row r="97" spans="1:10" ht="33" customHeight="1" x14ac:dyDescent="0.25">
      <c r="A97" s="57" t="s">
        <v>281</v>
      </c>
      <c r="B97" s="423">
        <f>'A1 Exploitation'!D371</f>
        <v>0.71276595744680848</v>
      </c>
      <c r="C97" s="423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3" t="e">
        <f>'A2 Exploitation'!D371</f>
        <v>#DIV/0!</v>
      </c>
      <c r="C98" s="423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3" t="e">
        <f>'A3 Exploitation'!D371</f>
        <v>#DIV/0!</v>
      </c>
      <c r="C99" s="423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3" t="e">
        <f>'A4 Exploitation'!D371</f>
        <v>#DIV/0!</v>
      </c>
      <c r="C100" s="423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3"/>
      <c r="C101" s="423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3"/>
      <c r="C102" s="423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4" t="s">
        <v>468</v>
      </c>
      <c r="C105" s="424"/>
      <c r="D105" s="49"/>
      <c r="E105" s="49"/>
      <c r="F105" s="49"/>
      <c r="G105" s="49"/>
      <c r="H105" s="49"/>
      <c r="I105" s="49"/>
      <c r="J105" s="48" t="str">
        <f>D18</f>
        <v>Tozeur</v>
      </c>
    </row>
    <row r="106" spans="1:10" ht="33" customHeight="1" x14ac:dyDescent="0.25">
      <c r="A106" s="57" t="s">
        <v>281</v>
      </c>
      <c r="B106" s="423">
        <f>'A1 Exploitation'!D429</f>
        <v>0.97142857142857142</v>
      </c>
      <c r="C106" s="423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3" t="e">
        <f>'A2 Exploitation'!D429</f>
        <v>#DIV/0!</v>
      </c>
      <c r="C107" s="423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3" t="e">
        <f>'A3 Exploitation'!D429</f>
        <v>#DIV/0!</v>
      </c>
      <c r="C108" s="423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3" t="e">
        <f>'A4 Exploitation'!D429</f>
        <v>#DIV/0!</v>
      </c>
      <c r="C109" s="423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3"/>
      <c r="C110" s="423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3"/>
      <c r="C111" s="423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4" t="s">
        <v>469</v>
      </c>
      <c r="C114" s="424"/>
      <c r="D114" s="49"/>
      <c r="E114" s="49"/>
      <c r="F114" s="49"/>
      <c r="G114" s="49"/>
      <c r="H114" s="49"/>
      <c r="I114" s="49"/>
      <c r="J114" s="48" t="str">
        <f>D18</f>
        <v>Tozeur</v>
      </c>
    </row>
    <row r="115" spans="1:10" ht="33" customHeight="1" x14ac:dyDescent="0.25">
      <c r="A115" s="57" t="s">
        <v>281</v>
      </c>
      <c r="B115" s="423">
        <f>'A1 Exploitation'!D476</f>
        <v>0.98275862068965514</v>
      </c>
      <c r="C115" s="423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3" t="e">
        <f>'A2 Exploitation'!D476</f>
        <v>#DIV/0!</v>
      </c>
      <c r="C116" s="423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3" t="e">
        <f>'A3 Exploitation'!D476</f>
        <v>#DIV/0!</v>
      </c>
      <c r="C117" s="423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3" t="e">
        <f>'A4 Exploitation'!D476</f>
        <v>#DIV/0!</v>
      </c>
      <c r="C118" s="423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3"/>
      <c r="C119" s="423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3"/>
      <c r="C120" s="423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4" t="s">
        <v>470</v>
      </c>
      <c r="C123" s="424"/>
      <c r="D123" s="49"/>
      <c r="E123" s="49"/>
      <c r="F123" s="49"/>
      <c r="G123" s="49"/>
      <c r="H123" s="49"/>
      <c r="I123" s="49"/>
      <c r="J123" s="48" t="str">
        <f>D18</f>
        <v>Tozeur</v>
      </c>
    </row>
    <row r="124" spans="1:10" ht="33" customHeight="1" x14ac:dyDescent="0.25">
      <c r="A124" s="57" t="s">
        <v>281</v>
      </c>
      <c r="B124" s="423" t="e">
        <f>'A1 Exploitation'!D527</f>
        <v>#DIV/0!</v>
      </c>
      <c r="C124" s="423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3" t="e">
        <f>'A2 Exploitation'!D527</f>
        <v>#DIV/0!</v>
      </c>
      <c r="C125" s="423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3" t="e">
        <f>'A3 Exploitation'!D527</f>
        <v>#DIV/0!</v>
      </c>
      <c r="C126" s="423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3" t="e">
        <f>'A4 Exploitation'!D527</f>
        <v>#DIV/0!</v>
      </c>
      <c r="C127" s="423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3"/>
      <c r="C128" s="423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3"/>
      <c r="C129" s="423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4" t="s">
        <v>471</v>
      </c>
      <c r="C132" s="424"/>
      <c r="D132" s="49"/>
      <c r="E132" s="49"/>
      <c r="F132" s="49"/>
      <c r="G132" s="49"/>
      <c r="H132" s="49"/>
      <c r="I132" s="49"/>
      <c r="J132" s="48" t="str">
        <f>D18</f>
        <v>Tozeur</v>
      </c>
    </row>
    <row r="133" spans="1:10" ht="33" customHeight="1" x14ac:dyDescent="0.25">
      <c r="A133" s="57" t="s">
        <v>281</v>
      </c>
      <c r="B133" s="423">
        <f>'A1 Exploitation'!D570</f>
        <v>0.97916666666666663</v>
      </c>
      <c r="C133" s="423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3" t="e">
        <f>'A2 Exploitation'!D570</f>
        <v>#DIV/0!</v>
      </c>
      <c r="C134" s="423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3" t="e">
        <f>'A3 Exploitation'!D570</f>
        <v>#DIV/0!</v>
      </c>
      <c r="C135" s="423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3" t="e">
        <f>'A4 Exploitation'!D570</f>
        <v>#DIV/0!</v>
      </c>
      <c r="C136" s="423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3"/>
      <c r="C137" s="423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3"/>
      <c r="C138" s="423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4" t="s">
        <v>291</v>
      </c>
      <c r="C141" s="424"/>
      <c r="D141" s="49"/>
      <c r="E141" s="49"/>
      <c r="F141" s="49"/>
      <c r="G141" s="49"/>
      <c r="H141" s="49"/>
      <c r="I141" s="49"/>
      <c r="J141" s="48" t="str">
        <f>D18</f>
        <v>Tozeur</v>
      </c>
    </row>
    <row r="142" spans="1:10" ht="33" customHeight="1" x14ac:dyDescent="0.25">
      <c r="A142" s="57" t="s">
        <v>281</v>
      </c>
      <c r="B142" s="423">
        <f>'A1 Exploitation'!D610</f>
        <v>0.88636363636363635</v>
      </c>
      <c r="C142" s="423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3" t="e">
        <f>'A2 Exploitation'!D610</f>
        <v>#DIV/0!</v>
      </c>
      <c r="C143" s="423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3" t="e">
        <f>'A3 Exploitation'!D610</f>
        <v>#DIV/0!</v>
      </c>
      <c r="C144" s="423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3" t="e">
        <f>'A4 Exploitation'!D610</f>
        <v>#DIV/0!</v>
      </c>
      <c r="C145" s="423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3"/>
      <c r="C146" s="423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3"/>
      <c r="C147" s="423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4" t="s">
        <v>292</v>
      </c>
      <c r="C150" s="424"/>
      <c r="D150" s="49"/>
      <c r="E150" s="49"/>
      <c r="F150" s="49"/>
      <c r="G150" s="49"/>
      <c r="H150" s="49"/>
      <c r="I150" s="49"/>
      <c r="J150" s="48" t="str">
        <f>D18</f>
        <v>Tozeur</v>
      </c>
    </row>
    <row r="151" spans="1:10" ht="33" customHeight="1" x14ac:dyDescent="0.25">
      <c r="A151" s="57" t="s">
        <v>281</v>
      </c>
      <c r="B151" s="423">
        <f>'A1 Exploitation'!D673</f>
        <v>0.96052631578947367</v>
      </c>
      <c r="C151" s="423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3" t="e">
        <f>'A2 Exploitation'!D673</f>
        <v>#DIV/0!</v>
      </c>
      <c r="C152" s="423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3" t="e">
        <f>'A3 Exploitation'!D673</f>
        <v>#DIV/0!</v>
      </c>
      <c r="C153" s="423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3" t="e">
        <f>'A4 Exploitation'!D673</f>
        <v>#DIV/0!</v>
      </c>
      <c r="C154" s="423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3"/>
      <c r="C155" s="423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3"/>
      <c r="C156" s="423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5"/>
      <c r="C159" s="425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4" t="s">
        <v>472</v>
      </c>
      <c r="C160" s="424"/>
      <c r="D160" s="49"/>
      <c r="E160" s="49"/>
      <c r="F160" s="49"/>
      <c r="G160" s="49"/>
      <c r="H160" s="49"/>
      <c r="I160" s="49"/>
      <c r="J160" s="48" t="str">
        <f>D18</f>
        <v>Tozeur</v>
      </c>
    </row>
    <row r="161" spans="1:10" ht="33" customHeight="1" x14ac:dyDescent="0.25">
      <c r="A161" s="57" t="s">
        <v>281</v>
      </c>
      <c r="B161" s="423">
        <f>'A1 Exploitation'!D702</f>
        <v>0.97058823529411764</v>
      </c>
      <c r="C161" s="423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3" t="e">
        <f>'A2 Exploitation'!D702</f>
        <v>#DIV/0!</v>
      </c>
      <c r="C162" s="423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3" t="e">
        <f>'A3 Exploitation'!D702</f>
        <v>#DIV/0!</v>
      </c>
      <c r="C163" s="423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3" t="e">
        <f>'A4 Exploitation'!D702</f>
        <v>#DIV/0!</v>
      </c>
      <c r="C164" s="423"/>
    </row>
    <row r="165" spans="1:10" ht="33" customHeight="1" x14ac:dyDescent="0.25">
      <c r="A165" s="56" t="s">
        <v>285</v>
      </c>
      <c r="B165" s="423"/>
      <c r="C165" s="423"/>
    </row>
    <row r="166" spans="1:10" ht="18" x14ac:dyDescent="0.25">
      <c r="A166" s="56" t="s">
        <v>286</v>
      </c>
      <c r="B166" s="423"/>
      <c r="C166" s="423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4" t="s">
        <v>473</v>
      </c>
      <c r="C169" s="424"/>
      <c r="J169" s="48" t="str">
        <f>D18</f>
        <v>Tozeur</v>
      </c>
    </row>
    <row r="170" spans="1:10" ht="33" customHeight="1" x14ac:dyDescent="0.25">
      <c r="A170" s="57" t="s">
        <v>281</v>
      </c>
      <c r="B170" s="423">
        <f>'A1 Exploitation'!D726</f>
        <v>0.9285714285714286</v>
      </c>
      <c r="C170" s="423"/>
    </row>
    <row r="171" spans="1:10" ht="33" customHeight="1" x14ac:dyDescent="0.25">
      <c r="A171" s="56" t="s">
        <v>282</v>
      </c>
      <c r="B171" s="423" t="e">
        <f>'A2 Exploitation'!D726</f>
        <v>#DIV/0!</v>
      </c>
      <c r="C171" s="423"/>
    </row>
    <row r="172" spans="1:10" ht="33" customHeight="1" x14ac:dyDescent="0.25">
      <c r="A172" s="57" t="s">
        <v>283</v>
      </c>
      <c r="B172" s="423" t="e">
        <f>'A3 Exploitation'!D726</f>
        <v>#DIV/0!</v>
      </c>
      <c r="C172" s="423"/>
    </row>
    <row r="173" spans="1:10" ht="33" customHeight="1" x14ac:dyDescent="0.25">
      <c r="A173" s="57" t="s">
        <v>284</v>
      </c>
      <c r="B173" s="423" t="e">
        <f>'A4 Exploitation'!D726</f>
        <v>#DIV/0!</v>
      </c>
      <c r="C173" s="423"/>
    </row>
    <row r="174" spans="1:10" ht="33" customHeight="1" x14ac:dyDescent="0.25">
      <c r="A174" s="56" t="s">
        <v>285</v>
      </c>
      <c r="B174" s="423"/>
      <c r="C174" s="423"/>
    </row>
    <row r="175" spans="1:10" ht="18" x14ac:dyDescent="0.25">
      <c r="A175" s="56" t="s">
        <v>286</v>
      </c>
      <c r="B175" s="423"/>
      <c r="C175" s="423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4" t="s">
        <v>293</v>
      </c>
      <c r="C178" s="424"/>
      <c r="J178" s="48" t="str">
        <f>D18</f>
        <v>Tozeur</v>
      </c>
    </row>
    <row r="179" spans="1:10" ht="33" customHeight="1" x14ac:dyDescent="0.25">
      <c r="A179" s="57" t="s">
        <v>281</v>
      </c>
      <c r="B179" s="423">
        <f>'A1 Technique'!D199</f>
        <v>0.7946428571428571</v>
      </c>
      <c r="C179" s="423"/>
    </row>
    <row r="180" spans="1:10" ht="33" customHeight="1" x14ac:dyDescent="0.25">
      <c r="A180" s="56" t="s">
        <v>282</v>
      </c>
      <c r="B180" s="423" t="e">
        <f>'A2 Technique'!D199</f>
        <v>#DIV/0!</v>
      </c>
      <c r="C180" s="423"/>
    </row>
    <row r="181" spans="1:10" ht="33" customHeight="1" x14ac:dyDescent="0.25">
      <c r="A181" s="57" t="s">
        <v>283</v>
      </c>
      <c r="B181" s="423" t="e">
        <f>'A3 Technique'!D199</f>
        <v>#DIV/0!</v>
      </c>
      <c r="C181" s="423"/>
    </row>
    <row r="182" spans="1:10" ht="33" customHeight="1" x14ac:dyDescent="0.25">
      <c r="A182" s="57" t="s">
        <v>284</v>
      </c>
      <c r="B182" s="423" t="e">
        <f>'A4 Technique'!D199</f>
        <v>#DIV/0!</v>
      </c>
      <c r="C182" s="423"/>
    </row>
    <row r="183" spans="1:10" ht="33" customHeight="1" x14ac:dyDescent="0.25">
      <c r="A183" s="56" t="s">
        <v>285</v>
      </c>
      <c r="B183" s="423"/>
      <c r="C183" s="423"/>
    </row>
    <row r="184" spans="1:10" ht="18" x14ac:dyDescent="0.25">
      <c r="A184" s="56" t="s">
        <v>286</v>
      </c>
      <c r="B184" s="423"/>
      <c r="C184" s="42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9" sqref="B9:F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0"/>
      <c r="E1" s="510"/>
      <c r="F1" s="510"/>
      <c r="G1" s="510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1" t="s">
        <v>151</v>
      </c>
      <c r="B7" s="511"/>
      <c r="C7" s="511"/>
      <c r="D7" s="511"/>
      <c r="E7" s="511"/>
      <c r="F7" s="511"/>
      <c r="G7" s="111"/>
    </row>
    <row r="8" spans="1:7" ht="22.5" x14ac:dyDescent="0.45">
      <c r="A8" s="512" t="str">
        <f>'Page de garde'!D18</f>
        <v>Tozeur</v>
      </c>
      <c r="B8" s="512"/>
      <c r="C8" s="512"/>
      <c r="D8" s="512"/>
      <c r="E8" s="512"/>
      <c r="F8" s="512"/>
      <c r="G8" s="111"/>
    </row>
    <row r="9" spans="1:7" ht="22.5" x14ac:dyDescent="0.45">
      <c r="A9" s="112" t="s">
        <v>39</v>
      </c>
      <c r="B9" s="513" t="s">
        <v>538</v>
      </c>
      <c r="C9" s="513"/>
      <c r="D9" s="513"/>
      <c r="E9" s="513"/>
      <c r="F9" s="513"/>
      <c r="G9" s="111"/>
    </row>
    <row r="10" spans="1:7" ht="22.5" x14ac:dyDescent="0.45">
      <c r="A10" s="113" t="s">
        <v>41</v>
      </c>
      <c r="B10" s="514" t="s">
        <v>539</v>
      </c>
      <c r="C10" s="514"/>
      <c r="D10" s="514"/>
      <c r="E10" s="514"/>
      <c r="F10" s="514"/>
      <c r="G10" s="111"/>
    </row>
    <row r="11" spans="1:7" ht="22.5" x14ac:dyDescent="0.45">
      <c r="A11" s="112" t="s">
        <v>40</v>
      </c>
      <c r="B11" s="509">
        <v>43523</v>
      </c>
      <c r="C11" s="509"/>
      <c r="D11" s="509"/>
      <c r="E11" s="509"/>
      <c r="F11" s="509"/>
      <c r="G11" s="111"/>
    </row>
    <row r="12" spans="1:7" ht="22.5" x14ac:dyDescent="0.45">
      <c r="A12" s="112" t="s">
        <v>200</v>
      </c>
      <c r="B12" s="515">
        <f>D730</f>
        <v>0.80055401662049863</v>
      </c>
      <c r="C12" s="515"/>
      <c r="D12" s="515"/>
      <c r="E12" s="515"/>
      <c r="F12" s="515"/>
      <c r="G12" s="111"/>
    </row>
    <row r="13" spans="1:7" ht="22.5" x14ac:dyDescent="0.45">
      <c r="A13" s="110"/>
      <c r="B13" s="108"/>
      <c r="C13" s="108"/>
      <c r="D13" s="510"/>
      <c r="E13" s="510"/>
      <c r="F13" s="510"/>
      <c r="G13" s="510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43523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5" t="s">
        <v>28</v>
      </c>
      <c r="B17" s="446" t="s">
        <v>29</v>
      </c>
      <c r="C17" s="446"/>
      <c r="D17" s="446" t="s">
        <v>42</v>
      </c>
      <c r="E17" s="447" t="s">
        <v>266</v>
      </c>
      <c r="F17" s="447" t="s">
        <v>300</v>
      </c>
      <c r="G17" s="114"/>
    </row>
    <row r="18" spans="1:8" ht="16.5" customHeight="1" x14ac:dyDescent="0.4">
      <c r="A18" s="445"/>
      <c r="B18" s="118" t="s">
        <v>32</v>
      </c>
      <c r="C18" s="118" t="s">
        <v>31</v>
      </c>
      <c r="D18" s="446"/>
      <c r="E18" s="447"/>
      <c r="F18" s="447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42" x14ac:dyDescent="0.4">
      <c r="A21" s="121" t="s">
        <v>9</v>
      </c>
      <c r="B21" s="122">
        <v>1</v>
      </c>
      <c r="C21" s="122"/>
      <c r="D21" s="123" t="s">
        <v>476</v>
      </c>
      <c r="E21" s="123" t="s">
        <v>477</v>
      </c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7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0.875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3"/>
      <c r="F34" s="123"/>
      <c r="G34" s="114"/>
    </row>
    <row r="35" spans="1:7" ht="126" x14ac:dyDescent="0.4">
      <c r="A35" s="141" t="s">
        <v>400</v>
      </c>
      <c r="B35" s="122">
        <v>0</v>
      </c>
      <c r="C35" s="142">
        <f>IF(B35=0, -5, "0")</f>
        <v>-5</v>
      </c>
      <c r="D35" s="128" t="s">
        <v>478</v>
      </c>
      <c r="E35" s="123" t="s">
        <v>479</v>
      </c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113.25" customHeight="1" x14ac:dyDescent="0.4">
      <c r="A41" s="121" t="s">
        <v>313</v>
      </c>
      <c r="B41" s="122">
        <v>1</v>
      </c>
      <c r="C41" s="122"/>
      <c r="D41" s="172" t="s">
        <v>480</v>
      </c>
      <c r="E41" s="123" t="s">
        <v>481</v>
      </c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1</v>
      </c>
      <c r="C43" s="122"/>
      <c r="D43" s="411">
        <v>0.66700000000000004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17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0.6071428571428571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24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0.66666666666666663</v>
      </c>
      <c r="E48" s="108"/>
      <c r="F48" s="114"/>
      <c r="G48" s="114"/>
    </row>
    <row r="49" spans="1:7" ht="21" x14ac:dyDescent="0.3">
      <c r="A49" s="433"/>
      <c r="B49" s="433"/>
      <c r="C49" s="433"/>
      <c r="D49" s="433"/>
      <c r="E49" s="433"/>
      <c r="F49" s="433"/>
      <c r="G49" s="43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43523</v>
      </c>
      <c r="B51" s="114"/>
      <c r="C51" s="135"/>
      <c r="D51" s="114"/>
      <c r="E51" s="108"/>
      <c r="F51" s="114"/>
      <c r="G51" s="114"/>
    </row>
    <row r="52" spans="1:7" ht="21" x14ac:dyDescent="0.4">
      <c r="A52" s="445" t="s">
        <v>28</v>
      </c>
      <c r="B52" s="446" t="s">
        <v>29</v>
      </c>
      <c r="C52" s="446"/>
      <c r="D52" s="446" t="s">
        <v>42</v>
      </c>
      <c r="E52" s="447" t="s">
        <v>266</v>
      </c>
      <c r="F52" s="447" t="s">
        <v>302</v>
      </c>
      <c r="G52" s="129"/>
    </row>
    <row r="53" spans="1:7" ht="21" x14ac:dyDescent="0.4">
      <c r="A53" s="445"/>
      <c r="B53" s="118" t="s">
        <v>32</v>
      </c>
      <c r="C53" s="118" t="s">
        <v>31</v>
      </c>
      <c r="D53" s="446"/>
      <c r="E53" s="447"/>
      <c r="F53" s="447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520" t="s">
        <v>351</v>
      </c>
      <c r="B65" s="520"/>
      <c r="C65" s="520"/>
      <c r="D65" s="520"/>
      <c r="E65" s="520"/>
      <c r="F65" s="52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0"/>
      <c r="B83" s="440"/>
      <c r="C83" s="440"/>
      <c r="D83" s="440"/>
      <c r="E83" s="440"/>
      <c r="F83" s="440"/>
      <c r="G83" s="440"/>
    </row>
    <row r="84" spans="1:7" ht="45" customHeight="1" x14ac:dyDescent="0.45">
      <c r="A84" s="521" t="s">
        <v>352</v>
      </c>
      <c r="B84" s="521"/>
      <c r="C84" s="521"/>
      <c r="D84" s="521"/>
      <c r="E84" s="521"/>
      <c r="F84" s="52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6"/>
      <c r="B103" s="434"/>
      <c r="C103" s="434"/>
      <c r="D103" s="434"/>
      <c r="E103" s="434"/>
      <c r="F103" s="441"/>
      <c r="G103" s="173"/>
    </row>
    <row r="104" spans="1:7" s="80" customFormat="1" ht="46.5" customHeight="1" x14ac:dyDescent="0.4">
      <c r="A104" s="520" t="s">
        <v>353</v>
      </c>
      <c r="B104" s="520"/>
      <c r="C104" s="520"/>
      <c r="D104" s="520"/>
      <c r="E104" s="520"/>
      <c r="F104" s="52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2"/>
      <c r="B111" s="443"/>
      <c r="C111" s="443"/>
      <c r="D111" s="443"/>
      <c r="E111" s="443"/>
      <c r="F111" s="444"/>
      <c r="G111" s="129"/>
    </row>
    <row r="112" spans="1:7" s="80" customFormat="1" ht="39.75" customHeight="1" x14ac:dyDescent="0.4">
      <c r="A112" s="520" t="s">
        <v>390</v>
      </c>
      <c r="B112" s="520"/>
      <c r="C112" s="520"/>
      <c r="D112" s="520"/>
      <c r="E112" s="520"/>
      <c r="F112" s="52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4"/>
      <c r="B120" s="434"/>
      <c r="C120" s="434"/>
      <c r="D120" s="434"/>
      <c r="E120" s="434"/>
      <c r="F120" s="434"/>
      <c r="G120" s="173"/>
    </row>
    <row r="121" spans="1:7" ht="22.5" x14ac:dyDescent="0.4">
      <c r="A121" s="520" t="s">
        <v>311</v>
      </c>
      <c r="B121" s="520"/>
      <c r="C121" s="520"/>
      <c r="D121" s="520"/>
      <c r="E121" s="520"/>
      <c r="F121" s="52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5"/>
      <c r="B132" s="435"/>
      <c r="C132" s="435"/>
      <c r="D132" s="435"/>
      <c r="E132" s="435"/>
      <c r="F132" s="435"/>
      <c r="G132" s="114"/>
    </row>
    <row r="133" spans="1:16384" ht="22.5" customHeight="1" x14ac:dyDescent="0.4">
      <c r="A133" s="522" t="s">
        <v>424</v>
      </c>
      <c r="B133" s="522"/>
      <c r="C133" s="522"/>
      <c r="D133" s="522"/>
      <c r="E133" s="522"/>
      <c r="F133" s="522"/>
      <c r="G133" s="114"/>
    </row>
    <row r="134" spans="1:16384" s="258" customFormat="1" ht="22.5" customHeight="1" x14ac:dyDescent="0.4">
      <c r="A134" s="523"/>
      <c r="B134" s="523"/>
      <c r="C134" s="523"/>
      <c r="D134" s="523"/>
      <c r="E134" s="523"/>
      <c r="F134" s="523"/>
      <c r="G134" s="114"/>
    </row>
    <row r="135" spans="1:16384" s="326" customFormat="1" ht="22.5" customHeight="1" x14ac:dyDescent="0.25">
      <c r="A135" s="445" t="s">
        <v>28</v>
      </c>
      <c r="B135" s="446" t="s">
        <v>29</v>
      </c>
      <c r="C135" s="446"/>
      <c r="D135" s="446" t="s">
        <v>42</v>
      </c>
      <c r="E135" s="447" t="s">
        <v>266</v>
      </c>
      <c r="F135" s="447" t="s">
        <v>302</v>
      </c>
    </row>
    <row r="136" spans="1:16384" s="326" customFormat="1" ht="22.5" customHeight="1" x14ac:dyDescent="0.25">
      <c r="A136" s="445"/>
      <c r="B136" s="118" t="s">
        <v>32</v>
      </c>
      <c r="C136" s="118" t="s">
        <v>31</v>
      </c>
      <c r="D136" s="446"/>
      <c r="E136" s="447"/>
      <c r="F136" s="447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4" t="s">
        <v>461</v>
      </c>
      <c r="B139" s="524"/>
      <c r="C139" s="524"/>
      <c r="D139" s="524"/>
      <c r="E139" s="524"/>
      <c r="F139" s="524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3" t="s">
        <v>350</v>
      </c>
      <c r="B147" s="473"/>
      <c r="C147" s="473"/>
      <c r="D147" s="473"/>
      <c r="E147" s="473"/>
      <c r="F147" s="473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63" x14ac:dyDescent="0.4">
      <c r="A160" s="290" t="s">
        <v>63</v>
      </c>
      <c r="B160" s="318">
        <v>1</v>
      </c>
      <c r="C160" s="142" t="str">
        <f>IF(B160=0, -2, "0")</f>
        <v>0</v>
      </c>
      <c r="D160" s="125" t="s">
        <v>541</v>
      </c>
      <c r="E160" s="125" t="s">
        <v>482</v>
      </c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6"/>
      <c r="B165" s="434"/>
      <c r="C165" s="434"/>
      <c r="D165" s="434"/>
      <c r="E165" s="434"/>
      <c r="F165" s="434"/>
      <c r="G165" s="114"/>
    </row>
    <row r="166" spans="1:7" s="258" customFormat="1" ht="32.25" customHeight="1" x14ac:dyDescent="0.4">
      <c r="A166" s="524" t="s">
        <v>462</v>
      </c>
      <c r="B166" s="524"/>
      <c r="C166" s="524"/>
      <c r="D166" s="524"/>
      <c r="E166" s="524"/>
      <c r="F166" s="524"/>
      <c r="G166" s="114"/>
    </row>
    <row r="167" spans="1:7" s="258" customFormat="1" ht="84" x14ac:dyDescent="0.4">
      <c r="A167" s="404" t="s">
        <v>316</v>
      </c>
      <c r="B167" s="122">
        <v>0</v>
      </c>
      <c r="C167" s="143">
        <f>IF(B167=0, -10, "0")</f>
        <v>-10</v>
      </c>
      <c r="D167" s="125" t="s">
        <v>483</v>
      </c>
      <c r="E167" s="125" t="s">
        <v>484</v>
      </c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37"/>
      <c r="B176" s="438"/>
      <c r="C176" s="438"/>
      <c r="D176" s="438"/>
      <c r="E176" s="438"/>
      <c r="F176" s="438"/>
      <c r="G176" s="114"/>
    </row>
    <row r="177" spans="1:7" ht="32.25" customHeight="1" x14ac:dyDescent="0.4">
      <c r="A177" s="524" t="s">
        <v>311</v>
      </c>
      <c r="B177" s="524"/>
      <c r="C177" s="524"/>
      <c r="D177" s="524"/>
      <c r="E177" s="524"/>
      <c r="F177" s="524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4"/>
      <c r="C186" s="475"/>
      <c r="D186" s="309">
        <f>SUM(B148:C164,B178:C185,B167:C175,B140:C145)</f>
        <v>67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0.81707317073170727</v>
      </c>
      <c r="E187" s="108"/>
      <c r="F187" s="114"/>
      <c r="G187" s="114"/>
    </row>
    <row r="188" spans="1:7" ht="21" x14ac:dyDescent="0.4">
      <c r="A188" s="439"/>
      <c r="B188" s="439"/>
      <c r="C188" s="439"/>
      <c r="D188" s="439"/>
      <c r="E188" s="439"/>
      <c r="F188" s="43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43523</v>
      </c>
      <c r="B190" s="114"/>
      <c r="C190" s="135"/>
      <c r="D190" s="114"/>
      <c r="E190" s="108"/>
      <c r="F190" s="114"/>
      <c r="G190" s="114"/>
    </row>
    <row r="191" spans="1:7" ht="21" x14ac:dyDescent="0.4">
      <c r="A191" s="445" t="s">
        <v>28</v>
      </c>
      <c r="B191" s="446" t="s">
        <v>29</v>
      </c>
      <c r="C191" s="446"/>
      <c r="D191" s="446" t="s">
        <v>42</v>
      </c>
      <c r="E191" s="447" t="s">
        <v>266</v>
      </c>
      <c r="F191" s="447" t="s">
        <v>302</v>
      </c>
      <c r="G191" s="114"/>
    </row>
    <row r="192" spans="1:7" ht="21" x14ac:dyDescent="0.4">
      <c r="A192" s="445"/>
      <c r="B192" s="118" t="s">
        <v>32</v>
      </c>
      <c r="C192" s="118" t="s">
        <v>31</v>
      </c>
      <c r="D192" s="446"/>
      <c r="E192" s="447"/>
      <c r="F192" s="447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84" x14ac:dyDescent="0.4">
      <c r="A200" s="157" t="s">
        <v>134</v>
      </c>
      <c r="B200" s="122">
        <v>1</v>
      </c>
      <c r="C200" s="122"/>
      <c r="D200" s="144" t="s">
        <v>542</v>
      </c>
      <c r="E200" s="123" t="s">
        <v>485</v>
      </c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15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0.9375</v>
      </c>
      <c r="E204" s="108"/>
      <c r="F204" s="114"/>
      <c r="G204" s="114"/>
    </row>
    <row r="205" spans="1:7" ht="21" x14ac:dyDescent="0.4">
      <c r="A205" s="433"/>
      <c r="B205" s="433"/>
      <c r="C205" s="433"/>
      <c r="D205" s="433"/>
      <c r="E205" s="433"/>
      <c r="F205" s="43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71.2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42" x14ac:dyDescent="0.4">
      <c r="A215" s="138" t="s">
        <v>142</v>
      </c>
      <c r="B215" s="122">
        <v>0</v>
      </c>
      <c r="C215" s="126"/>
      <c r="D215" s="123" t="s">
        <v>486</v>
      </c>
      <c r="E215" s="123" t="s">
        <v>487</v>
      </c>
      <c r="F215" s="123"/>
      <c r="G215" s="114"/>
    </row>
    <row r="216" spans="1:7" s="80" customFormat="1" ht="189.75" customHeight="1" x14ac:dyDescent="0.4">
      <c r="A216" s="197" t="s">
        <v>412</v>
      </c>
      <c r="B216" s="122">
        <v>0</v>
      </c>
      <c r="C216" s="198">
        <f>IF(B216=0, -5, "0")</f>
        <v>-5</v>
      </c>
      <c r="D216" s="128" t="s">
        <v>488</v>
      </c>
      <c r="E216" s="170" t="s">
        <v>489</v>
      </c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417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 t="s">
        <v>30</v>
      </c>
      <c r="C223" s="296"/>
      <c r="D223" s="128"/>
      <c r="E223" s="123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29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0.72499999999999998</v>
      </c>
      <c r="E228" s="108"/>
      <c r="F228" s="114"/>
      <c r="G228" s="114"/>
    </row>
    <row r="229" spans="1:7" ht="21" x14ac:dyDescent="0.4">
      <c r="A229" s="433"/>
      <c r="B229" s="433"/>
      <c r="C229" s="433"/>
      <c r="D229" s="433"/>
      <c r="E229" s="433"/>
      <c r="F229" s="43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189" x14ac:dyDescent="0.4">
      <c r="A235" s="197" t="s">
        <v>413</v>
      </c>
      <c r="B235" s="122">
        <v>0</v>
      </c>
      <c r="C235" s="143">
        <f>IF(B235=0, -10, IF(B235=1, -5, "0"))</f>
        <v>-10</v>
      </c>
      <c r="D235" s="128" t="s">
        <v>552</v>
      </c>
      <c r="E235" s="128" t="s">
        <v>492</v>
      </c>
      <c r="F235" s="123"/>
      <c r="G235" s="129"/>
    </row>
    <row r="236" spans="1:7" s="80" customFormat="1" ht="20.25" customHeight="1" x14ac:dyDescent="0.45">
      <c r="A236" s="516" t="s">
        <v>311</v>
      </c>
      <c r="B236" s="517"/>
      <c r="C236" s="517"/>
      <c r="D236" s="51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14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0.5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58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0.69047619047619047</v>
      </c>
      <c r="E249" s="108"/>
      <c r="F249" s="114"/>
      <c r="G249" s="114"/>
    </row>
    <row r="250" spans="1:7" ht="21" x14ac:dyDescent="0.4">
      <c r="A250" s="433"/>
      <c r="B250" s="433"/>
      <c r="C250" s="433"/>
      <c r="D250" s="433"/>
      <c r="E250" s="433"/>
      <c r="F250" s="43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43523</v>
      </c>
      <c r="B252" s="114"/>
      <c r="C252" s="135"/>
      <c r="D252" s="129"/>
      <c r="E252" s="108"/>
      <c r="F252" s="114"/>
      <c r="G252" s="114"/>
    </row>
    <row r="253" spans="1:7" ht="21" x14ac:dyDescent="0.4">
      <c r="A253" s="445" t="s">
        <v>28</v>
      </c>
      <c r="B253" s="446" t="s">
        <v>29</v>
      </c>
      <c r="C253" s="446"/>
      <c r="D253" s="446" t="s">
        <v>42</v>
      </c>
      <c r="E253" s="447" t="s">
        <v>266</v>
      </c>
      <c r="F253" s="447" t="s">
        <v>302</v>
      </c>
      <c r="G253" s="129"/>
    </row>
    <row r="254" spans="1:7" ht="21" x14ac:dyDescent="0.4">
      <c r="A254" s="445"/>
      <c r="B254" s="118" t="s">
        <v>32</v>
      </c>
      <c r="C254" s="118" t="s">
        <v>31</v>
      </c>
      <c r="D254" s="446"/>
      <c r="E254" s="447"/>
      <c r="F254" s="447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63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493</v>
      </c>
      <c r="E276" s="128" t="s">
        <v>494</v>
      </c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147" x14ac:dyDescent="0.4">
      <c r="A278" s="121" t="s">
        <v>117</v>
      </c>
      <c r="B278" s="122">
        <v>1</v>
      </c>
      <c r="C278" s="122"/>
      <c r="D278" s="123" t="s">
        <v>534</v>
      </c>
      <c r="E278" s="123" t="s">
        <v>495</v>
      </c>
      <c r="F278" s="123"/>
      <c r="G278" s="114"/>
    </row>
    <row r="279" spans="1:7" ht="110.25" customHeight="1" x14ac:dyDescent="0.4">
      <c r="A279" s="209" t="s">
        <v>372</v>
      </c>
      <c r="B279" s="122">
        <v>0</v>
      </c>
      <c r="C279" s="169">
        <f>IF(B279=0, -5, "0")</f>
        <v>-5</v>
      </c>
      <c r="D279" s="418" t="s">
        <v>543</v>
      </c>
      <c r="E279" s="123" t="s">
        <v>496</v>
      </c>
      <c r="F279" s="123"/>
      <c r="G279" s="114"/>
    </row>
    <row r="280" spans="1:7" ht="105.75" customHeight="1" x14ac:dyDescent="0.4">
      <c r="A280" s="209" t="s">
        <v>373</v>
      </c>
      <c r="B280" s="122">
        <v>0</v>
      </c>
      <c r="C280" s="169">
        <f>IF(B280=0, -5, "0")</f>
        <v>-5</v>
      </c>
      <c r="D280" s="418" t="s">
        <v>544</v>
      </c>
      <c r="E280" s="123" t="s">
        <v>496</v>
      </c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45" customHeight="1" x14ac:dyDescent="0.4">
      <c r="A282" s="121" t="s">
        <v>142</v>
      </c>
      <c r="B282" s="122">
        <v>0</v>
      </c>
      <c r="C282" s="122"/>
      <c r="D282" s="170" t="s">
        <v>486</v>
      </c>
      <c r="E282" s="123" t="s">
        <v>487</v>
      </c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65.25" customHeight="1" x14ac:dyDescent="0.4">
      <c r="A284" s="290" t="s">
        <v>63</v>
      </c>
      <c r="B284" s="122">
        <v>2</v>
      </c>
      <c r="C284" s="142" t="str">
        <f>IF(B284=0, -2, "0")</f>
        <v>0</v>
      </c>
      <c r="D284" s="128"/>
      <c r="E284" s="128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87" customHeight="1" x14ac:dyDescent="0.4">
      <c r="A289" s="181" t="s">
        <v>316</v>
      </c>
      <c r="B289" s="122">
        <v>0</v>
      </c>
      <c r="C289" s="143">
        <f>IF(B289=0, -10, "0")</f>
        <v>-10</v>
      </c>
      <c r="D289" s="128" t="s">
        <v>497</v>
      </c>
      <c r="E289" s="128" t="s">
        <v>498</v>
      </c>
      <c r="F289" s="123"/>
      <c r="G289" s="129"/>
    </row>
    <row r="290" spans="1:7" s="80" customFormat="1" ht="26.25" customHeight="1" x14ac:dyDescent="0.4">
      <c r="A290" s="467"/>
      <c r="B290" s="467"/>
      <c r="C290" s="467"/>
      <c r="D290" s="467"/>
      <c r="E290" s="467"/>
      <c r="F290" s="467"/>
      <c r="G290" s="129"/>
    </row>
    <row r="291" spans="1:7" s="80" customFormat="1" ht="31.5" customHeight="1" x14ac:dyDescent="0.4">
      <c r="A291" s="519" t="s">
        <v>311</v>
      </c>
      <c r="B291" s="519"/>
      <c r="C291" s="519"/>
      <c r="D291" s="519"/>
      <c r="E291" s="519"/>
      <c r="F291" s="519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1</v>
      </c>
      <c r="C299" s="122"/>
      <c r="D299" s="411">
        <v>0.5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16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0.24242424242424243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32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0.3902439024390244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43523</v>
      </c>
      <c r="B307" s="114"/>
      <c r="C307" s="135"/>
      <c r="D307" s="114"/>
      <c r="E307" s="108"/>
      <c r="F307" s="114"/>
      <c r="G307" s="114"/>
    </row>
    <row r="308" spans="1:7" ht="21" x14ac:dyDescent="0.4">
      <c r="A308" s="445" t="s">
        <v>28</v>
      </c>
      <c r="B308" s="446" t="s">
        <v>29</v>
      </c>
      <c r="C308" s="446"/>
      <c r="D308" s="446" t="s">
        <v>42</v>
      </c>
      <c r="E308" s="447" t="s">
        <v>266</v>
      </c>
      <c r="F308" s="447" t="s">
        <v>302</v>
      </c>
      <c r="G308" s="129"/>
    </row>
    <row r="309" spans="1:7" ht="21" x14ac:dyDescent="0.4">
      <c r="A309" s="445"/>
      <c r="B309" s="118" t="s">
        <v>32</v>
      </c>
      <c r="C309" s="118" t="s">
        <v>31</v>
      </c>
      <c r="D309" s="446"/>
      <c r="E309" s="447"/>
      <c r="F309" s="447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112.5" customHeight="1" x14ac:dyDescent="0.45">
      <c r="A326" s="211" t="s">
        <v>316</v>
      </c>
      <c r="B326" s="122">
        <v>1</v>
      </c>
      <c r="C326" s="143" t="str">
        <f>IF(B326=0, -10, "0")</f>
        <v>0</v>
      </c>
      <c r="D326" s="193" t="s">
        <v>499</v>
      </c>
      <c r="E326" s="172" t="s">
        <v>500</v>
      </c>
      <c r="F326" s="123"/>
      <c r="G326" s="114"/>
    </row>
    <row r="327" spans="1:7" ht="63" x14ac:dyDescent="0.4">
      <c r="A327" s="121" t="s">
        <v>53</v>
      </c>
      <c r="B327" s="122">
        <v>1</v>
      </c>
      <c r="C327" s="122"/>
      <c r="D327" s="123" t="s">
        <v>545</v>
      </c>
      <c r="E327" s="123" t="s">
        <v>532</v>
      </c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3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64.5" customHeight="1" x14ac:dyDescent="0.4">
      <c r="A337" s="168" t="s">
        <v>58</v>
      </c>
      <c r="B337" s="122">
        <v>0</v>
      </c>
      <c r="C337" s="174">
        <f>IF(B337=0, -5, "0")</f>
        <v>-5</v>
      </c>
      <c r="D337" s="213" t="s">
        <v>546</v>
      </c>
      <c r="E337" s="172" t="s">
        <v>547</v>
      </c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42" x14ac:dyDescent="0.4">
      <c r="A341" s="121" t="s">
        <v>402</v>
      </c>
      <c r="B341" s="122">
        <v>1</v>
      </c>
      <c r="C341" s="296"/>
      <c r="D341" s="123" t="s">
        <v>490</v>
      </c>
      <c r="E341" s="123" t="s">
        <v>491</v>
      </c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0.7142857142857143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196.5" customHeight="1" x14ac:dyDescent="0.4">
      <c r="A350" s="214" t="s">
        <v>391</v>
      </c>
      <c r="B350" s="122">
        <v>0</v>
      </c>
      <c r="C350" s="143">
        <f>IF(B350=0, -10, "0")</f>
        <v>-10</v>
      </c>
      <c r="D350" s="422" t="s">
        <v>548</v>
      </c>
      <c r="E350" s="128" t="s">
        <v>533</v>
      </c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8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58"/>
      <c r="B357" s="458"/>
      <c r="C357" s="458"/>
      <c r="D357" s="458"/>
      <c r="E357" s="458"/>
      <c r="F357" s="458"/>
      <c r="G357" s="458"/>
    </row>
    <row r="358" spans="1:7" ht="32.25" customHeight="1" x14ac:dyDescent="0.4">
      <c r="A358" s="503" t="s">
        <v>311</v>
      </c>
      <c r="B358" s="503"/>
      <c r="C358" s="503"/>
      <c r="D358" s="503"/>
      <c r="E358" s="503"/>
      <c r="F358" s="503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0.5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21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0.58333333333333337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67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0.71276595744680848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43523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5" t="s">
        <v>28</v>
      </c>
      <c r="B375" s="446" t="s">
        <v>29</v>
      </c>
      <c r="C375" s="446"/>
      <c r="D375" s="446" t="s">
        <v>42</v>
      </c>
      <c r="E375" s="447" t="s">
        <v>266</v>
      </c>
      <c r="F375" s="447" t="s">
        <v>302</v>
      </c>
      <c r="G375" s="173"/>
    </row>
    <row r="376" spans="1:7" s="6" customFormat="1" ht="21" x14ac:dyDescent="0.4">
      <c r="A376" s="445"/>
      <c r="B376" s="118" t="s">
        <v>32</v>
      </c>
      <c r="C376" s="118" t="s">
        <v>31</v>
      </c>
      <c r="D376" s="446"/>
      <c r="E376" s="447"/>
      <c r="F376" s="447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48" customHeight="1" x14ac:dyDescent="0.4">
      <c r="A394" s="179" t="s">
        <v>368</v>
      </c>
      <c r="B394" s="122">
        <v>2</v>
      </c>
      <c r="C394" s="126"/>
      <c r="D394" s="173"/>
      <c r="E394" s="128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1"/>
      <c r="B415" s="440"/>
      <c r="C415" s="440"/>
      <c r="D415" s="440"/>
      <c r="E415" s="440"/>
      <c r="F415" s="440"/>
      <c r="G415" s="440"/>
    </row>
    <row r="416" spans="1:7" s="6" customFormat="1" ht="24.75" x14ac:dyDescent="0.4">
      <c r="A416" s="506" t="s">
        <v>320</v>
      </c>
      <c r="B416" s="506"/>
      <c r="C416" s="506"/>
      <c r="D416" s="506"/>
      <c r="E416" s="506"/>
      <c r="F416" s="506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105" x14ac:dyDescent="0.4">
      <c r="A421" s="334" t="s">
        <v>415</v>
      </c>
      <c r="B421" s="122">
        <v>0</v>
      </c>
      <c r="C421" s="126"/>
      <c r="D421" s="229" t="s">
        <v>501</v>
      </c>
      <c r="E421" s="128" t="s">
        <v>502</v>
      </c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46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0.95833333333333337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68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0.97142857142857142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43523</v>
      </c>
      <c r="B432" s="114"/>
      <c r="C432" s="135"/>
      <c r="D432" s="129"/>
      <c r="E432" s="108"/>
      <c r="F432" s="114"/>
      <c r="G432" s="114"/>
    </row>
    <row r="433" spans="1:7" ht="21" x14ac:dyDescent="0.4">
      <c r="A433" s="445" t="s">
        <v>28</v>
      </c>
      <c r="B433" s="446" t="s">
        <v>29</v>
      </c>
      <c r="C433" s="446"/>
      <c r="D433" s="446" t="s">
        <v>42</v>
      </c>
      <c r="E433" s="447" t="s">
        <v>266</v>
      </c>
      <c r="F433" s="447" t="s">
        <v>302</v>
      </c>
      <c r="G433" s="129"/>
    </row>
    <row r="434" spans="1:7" ht="21" x14ac:dyDescent="0.4">
      <c r="A434" s="445"/>
      <c r="B434" s="118" t="s">
        <v>32</v>
      </c>
      <c r="C434" s="118" t="s">
        <v>31</v>
      </c>
      <c r="D434" s="446"/>
      <c r="E434" s="447"/>
      <c r="F434" s="447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6" t="s">
        <v>311</v>
      </c>
      <c r="B464" s="506"/>
      <c r="C464" s="506"/>
      <c r="D464" s="506"/>
      <c r="E464" s="506"/>
      <c r="F464" s="506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8"/>
      <c r="F467" s="123"/>
      <c r="G467" s="129"/>
    </row>
    <row r="468" spans="1:7" s="80" customFormat="1" ht="105" x14ac:dyDescent="0.4">
      <c r="A468" s="188" t="s">
        <v>318</v>
      </c>
      <c r="B468" s="122">
        <v>1</v>
      </c>
      <c r="C468" s="126"/>
      <c r="D468" s="128" t="s">
        <v>503</v>
      </c>
      <c r="E468" s="128" t="s">
        <v>504</v>
      </c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41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0.97619047619047616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57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0.98275862068965514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7" t="s">
        <v>425</v>
      </c>
      <c r="B478" s="507"/>
      <c r="C478" s="507"/>
      <c r="D478" s="507"/>
      <c r="E478" s="507"/>
      <c r="F478" s="507"/>
      <c r="G478" s="114"/>
    </row>
    <row r="479" spans="1:7" s="258" customFormat="1" ht="21" customHeight="1" x14ac:dyDescent="0.4">
      <c r="A479" s="234">
        <f>B11</f>
        <v>43523</v>
      </c>
      <c r="G479" s="114"/>
    </row>
    <row r="480" spans="1:7" s="258" customFormat="1" ht="21" x14ac:dyDescent="0.4">
      <c r="A480" s="477" t="s">
        <v>28</v>
      </c>
      <c r="B480" s="478" t="s">
        <v>29</v>
      </c>
      <c r="C480" s="478"/>
      <c r="D480" s="478" t="s">
        <v>42</v>
      </c>
      <c r="E480" s="479" t="s">
        <v>266</v>
      </c>
      <c r="F480" s="479" t="s">
        <v>302</v>
      </c>
      <c r="G480" s="114"/>
    </row>
    <row r="481" spans="1:7" s="258" customFormat="1" ht="21" x14ac:dyDescent="0.4">
      <c r="A481" s="477"/>
      <c r="B481" s="320" t="s">
        <v>32</v>
      </c>
      <c r="C481" s="320" t="s">
        <v>31</v>
      </c>
      <c r="D481" s="478"/>
      <c r="E481" s="479"/>
      <c r="F481" s="47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8" t="s">
        <v>52</v>
      </c>
      <c r="B483" s="468"/>
      <c r="C483" s="468"/>
      <c r="D483" s="468"/>
      <c r="E483" s="468"/>
      <c r="F483" s="468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5" t="s">
        <v>463</v>
      </c>
      <c r="B491" s="466"/>
      <c r="C491" s="466"/>
      <c r="D491" s="466"/>
      <c r="E491" s="466"/>
      <c r="F491" s="466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0"/>
      <c r="B517" s="490"/>
      <c r="C517" s="490"/>
      <c r="D517" s="490"/>
      <c r="E517" s="490"/>
      <c r="F517" s="490"/>
      <c r="G517" s="490"/>
    </row>
    <row r="518" spans="1:7" s="258" customFormat="1" ht="26.25" customHeight="1" x14ac:dyDescent="0.5">
      <c r="A518" s="369" t="s">
        <v>311</v>
      </c>
      <c r="B518" s="502"/>
      <c r="C518" s="502"/>
      <c r="D518" s="502"/>
      <c r="E518" s="502"/>
      <c r="F518" s="502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08" t="s">
        <v>97</v>
      </c>
      <c r="B530" s="508"/>
      <c r="C530" s="508"/>
      <c r="D530" s="508"/>
      <c r="E530" s="508"/>
      <c r="F530" s="508"/>
      <c r="G530" s="114"/>
    </row>
    <row r="531" spans="1:7" s="258" customFormat="1" ht="22.5" customHeight="1" x14ac:dyDescent="0.4">
      <c r="A531" s="234">
        <f>B11</f>
        <v>43523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3" t="s">
        <v>28</v>
      </c>
      <c r="B532" s="485" t="s">
        <v>29</v>
      </c>
      <c r="C532" s="486"/>
      <c r="D532" s="446" t="s">
        <v>42</v>
      </c>
      <c r="E532" s="447" t="s">
        <v>266</v>
      </c>
      <c r="F532" s="447" t="s">
        <v>302</v>
      </c>
      <c r="G532" s="114"/>
    </row>
    <row r="533" spans="1:7" s="258" customFormat="1" ht="21" x14ac:dyDescent="0.4">
      <c r="A533" s="484"/>
      <c r="B533" s="315" t="s">
        <v>32</v>
      </c>
      <c r="C533" s="316" t="s">
        <v>31</v>
      </c>
      <c r="D533" s="446"/>
      <c r="E533" s="447"/>
      <c r="F533" s="447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4"/>
      <c r="D535" s="504"/>
      <c r="E535" s="504"/>
      <c r="F535" s="505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9" t="s">
        <v>34</v>
      </c>
      <c r="B542" s="460"/>
      <c r="C542" s="461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9" t="s">
        <v>33</v>
      </c>
      <c r="B543" s="460"/>
      <c r="C543" s="461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3"/>
      <c r="B544" s="433"/>
      <c r="C544" s="433"/>
      <c r="D544" s="433"/>
      <c r="E544" s="433"/>
      <c r="F544" s="433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5"/>
      <c r="B556" s="458"/>
      <c r="C556" s="458"/>
      <c r="D556" s="458"/>
      <c r="E556" s="458"/>
      <c r="F556" s="458"/>
      <c r="G556" s="458"/>
    </row>
    <row r="557" spans="1:7" s="258" customFormat="1" ht="35.25" customHeight="1" x14ac:dyDescent="0.4">
      <c r="A557" s="371" t="s">
        <v>311</v>
      </c>
      <c r="B557" s="337"/>
      <c r="C557" s="456"/>
      <c r="D557" s="456"/>
      <c r="E557" s="456"/>
      <c r="F557" s="457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8"/>
      <c r="F561" s="123"/>
      <c r="G561" s="114"/>
    </row>
    <row r="562" spans="1:7" s="258" customFormat="1" ht="105" x14ac:dyDescent="0.4">
      <c r="A562" s="188" t="s">
        <v>318</v>
      </c>
      <c r="B562" s="122">
        <v>1</v>
      </c>
      <c r="C562" s="174"/>
      <c r="D562" s="419" t="s">
        <v>503</v>
      </c>
      <c r="E562" s="420" t="s">
        <v>504</v>
      </c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51" t="s">
        <v>34</v>
      </c>
      <c r="B566" s="451"/>
      <c r="C566" s="452"/>
      <c r="D566" s="358">
        <f>SUM(B558:C565,B546:C555)</f>
        <v>35</v>
      </c>
      <c r="E566" s="108"/>
      <c r="F566" s="114"/>
      <c r="G566" s="114"/>
    </row>
    <row r="567" spans="1:7" s="258" customFormat="1" ht="21" x14ac:dyDescent="0.4">
      <c r="A567" s="451" t="s">
        <v>33</v>
      </c>
      <c r="B567" s="451"/>
      <c r="C567" s="451"/>
      <c r="D567" s="388">
        <f>D566/(COUNT(B558:C565,B546:C555)*2)</f>
        <v>0.97222222222222221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47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0.97916666666666663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3"/>
      <c r="B572" s="433"/>
      <c r="C572" s="433"/>
      <c r="D572" s="433"/>
      <c r="E572" s="433"/>
      <c r="F572" s="433"/>
      <c r="G572" s="114"/>
    </row>
    <row r="573" spans="1:7" ht="22.5" x14ac:dyDescent="0.45">
      <c r="A573" s="464" t="s">
        <v>19</v>
      </c>
      <c r="B573" s="464"/>
      <c r="C573" s="464"/>
      <c r="D573" s="464"/>
      <c r="E573" s="464"/>
      <c r="F573" s="464"/>
      <c r="G573" s="114"/>
    </row>
    <row r="574" spans="1:7" ht="22.5" x14ac:dyDescent="0.4">
      <c r="A574" s="243">
        <f>B11</f>
        <v>43523</v>
      </c>
      <c r="B574" s="114"/>
      <c r="C574" s="135"/>
      <c r="D574" s="356"/>
      <c r="E574" s="356"/>
      <c r="F574" s="356"/>
      <c r="G574" s="114"/>
    </row>
    <row r="575" spans="1:7" ht="21" x14ac:dyDescent="0.4">
      <c r="A575" s="477" t="s">
        <v>28</v>
      </c>
      <c r="B575" s="478" t="s">
        <v>29</v>
      </c>
      <c r="C575" s="478"/>
      <c r="D575" s="478" t="s">
        <v>42</v>
      </c>
      <c r="E575" s="479" t="s">
        <v>266</v>
      </c>
      <c r="F575" s="479" t="s">
        <v>302</v>
      </c>
      <c r="G575" s="114"/>
    </row>
    <row r="576" spans="1:7" ht="21" x14ac:dyDescent="0.4">
      <c r="A576" s="477"/>
      <c r="B576" s="320" t="s">
        <v>32</v>
      </c>
      <c r="C576" s="320" t="s">
        <v>31</v>
      </c>
      <c r="D576" s="478"/>
      <c r="E576" s="479"/>
      <c r="F576" s="47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42" x14ac:dyDescent="0.4">
      <c r="A579" s="121" t="s">
        <v>86</v>
      </c>
      <c r="B579" s="122">
        <v>1</v>
      </c>
      <c r="C579" s="122"/>
      <c r="D579" s="123" t="s">
        <v>505</v>
      </c>
      <c r="E579" s="123" t="s">
        <v>477</v>
      </c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51" t="s">
        <v>34</v>
      </c>
      <c r="B588" s="451"/>
      <c r="C588" s="452"/>
      <c r="D588" s="358">
        <f>SUM(B579:C587)</f>
        <v>17</v>
      </c>
      <c r="E588" s="108"/>
      <c r="F588" s="114"/>
      <c r="G588" s="114"/>
    </row>
    <row r="589" spans="1:7" s="258" customFormat="1" ht="21" x14ac:dyDescent="0.4">
      <c r="A589" s="451" t="s">
        <v>33</v>
      </c>
      <c r="B589" s="451"/>
      <c r="C589" s="451"/>
      <c r="D589" s="388">
        <f>D588/(COUNT(B579:C587)*2)</f>
        <v>0.94444444444444442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3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42" x14ac:dyDescent="0.4">
      <c r="A596" s="401" t="s">
        <v>88</v>
      </c>
      <c r="B596" s="122">
        <v>1</v>
      </c>
      <c r="C596" s="195" t="str">
        <f>IF(B596=0, -5, "0")</f>
        <v>0</v>
      </c>
      <c r="D596" s="271" t="s">
        <v>506</v>
      </c>
      <c r="E596" s="271" t="s">
        <v>507</v>
      </c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84" x14ac:dyDescent="0.4">
      <c r="A602" s="157" t="s">
        <v>377</v>
      </c>
      <c r="B602" s="122">
        <v>0</v>
      </c>
      <c r="C602" s="122"/>
      <c r="D602" s="419" t="s">
        <v>508</v>
      </c>
      <c r="E602" s="420" t="s">
        <v>509</v>
      </c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1</v>
      </c>
      <c r="C605" s="122"/>
      <c r="D605" s="411">
        <v>0.66700000000000004</v>
      </c>
      <c r="E605" s="124"/>
      <c r="F605" s="123"/>
      <c r="G605" s="129"/>
    </row>
    <row r="606" spans="1:7" s="258" customFormat="1" ht="21" x14ac:dyDescent="0.4">
      <c r="A606" s="451" t="s">
        <v>34</v>
      </c>
      <c r="B606" s="451"/>
      <c r="C606" s="452"/>
      <c r="D606" s="358">
        <f>SUM(B592:C605)</f>
        <v>22</v>
      </c>
      <c r="E606" s="108"/>
      <c r="F606" s="114"/>
      <c r="G606" s="114"/>
    </row>
    <row r="607" spans="1:7" s="258" customFormat="1" ht="21" x14ac:dyDescent="0.4">
      <c r="A607" s="451" t="s">
        <v>33</v>
      </c>
      <c r="B607" s="451"/>
      <c r="C607" s="451"/>
      <c r="D607" s="388">
        <f>D606/(COUNT(B592:C605)*2)</f>
        <v>0.84615384615384615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39</v>
      </c>
      <c r="E609" s="304"/>
      <c r="F609" s="304"/>
      <c r="G609" s="129"/>
    </row>
    <row r="610" spans="1:7" ht="22.5" x14ac:dyDescent="0.45">
      <c r="A610" s="453" t="s">
        <v>170</v>
      </c>
      <c r="B610" s="454"/>
      <c r="C610" s="455"/>
      <c r="D610" s="154">
        <f>D609/(COUNT(B579:C587,B592:C605)*2)</f>
        <v>0.88636363636363635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4" t="s">
        <v>8</v>
      </c>
      <c r="B612" s="464"/>
      <c r="C612" s="464"/>
      <c r="D612" s="464"/>
      <c r="E612" s="464"/>
      <c r="F612" s="464"/>
      <c r="G612" s="129"/>
    </row>
    <row r="613" spans="1:7" ht="22.5" x14ac:dyDescent="0.4">
      <c r="A613" s="156">
        <f>B11</f>
        <v>43523</v>
      </c>
      <c r="B613" s="114"/>
      <c r="C613" s="135"/>
      <c r="D613" s="137"/>
      <c r="E613" s="137"/>
      <c r="F613" s="137"/>
      <c r="G613" s="114"/>
    </row>
    <row r="614" spans="1:7" ht="21" x14ac:dyDescent="0.4">
      <c r="A614" s="445" t="s">
        <v>28</v>
      </c>
      <c r="B614" s="446" t="s">
        <v>29</v>
      </c>
      <c r="C614" s="446"/>
      <c r="D614" s="446" t="s">
        <v>42</v>
      </c>
      <c r="E614" s="447" t="s">
        <v>266</v>
      </c>
      <c r="F614" s="447" t="s">
        <v>302</v>
      </c>
      <c r="G614" s="114"/>
    </row>
    <row r="615" spans="1:7" ht="18.75" customHeight="1" x14ac:dyDescent="0.4">
      <c r="A615" s="445"/>
      <c r="B615" s="118" t="s">
        <v>32</v>
      </c>
      <c r="C615" s="118" t="s">
        <v>31</v>
      </c>
      <c r="D615" s="446"/>
      <c r="E615" s="447"/>
      <c r="F615" s="447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2"/>
      <c r="D617" s="462"/>
      <c r="E617" s="462"/>
      <c r="F617" s="463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1" t="s">
        <v>34</v>
      </c>
      <c r="B627" s="451"/>
      <c r="C627" s="451"/>
      <c r="D627" s="358">
        <f>SUM(B618:C626)</f>
        <v>18</v>
      </c>
      <c r="E627" s="488"/>
      <c r="F627" s="467"/>
      <c r="G627" s="129"/>
    </row>
    <row r="628" spans="1:7" ht="21" x14ac:dyDescent="0.4">
      <c r="A628" s="451" t="s">
        <v>33</v>
      </c>
      <c r="B628" s="451"/>
      <c r="C628" s="451"/>
      <c r="D628" s="388">
        <f>D627/(COUNT(B618:C626)*2)</f>
        <v>1</v>
      </c>
      <c r="E628" s="489"/>
      <c r="F628" s="490"/>
      <c r="G628" s="129"/>
    </row>
    <row r="629" spans="1:7" ht="21" x14ac:dyDescent="0.4">
      <c r="A629" s="325"/>
      <c r="B629" s="135"/>
      <c r="C629" s="487"/>
      <c r="D629" s="487"/>
      <c r="E629" s="487"/>
      <c r="F629" s="487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2"/>
      <c r="D642" s="462"/>
      <c r="E642" s="462"/>
      <c r="F642" s="463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66.75" customHeight="1" x14ac:dyDescent="0.4">
      <c r="A649" s="203" t="s">
        <v>418</v>
      </c>
      <c r="B649" s="122">
        <v>1</v>
      </c>
      <c r="C649" s="174"/>
      <c r="D649" s="419" t="s">
        <v>510</v>
      </c>
      <c r="E649" s="419" t="s">
        <v>511</v>
      </c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13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0.9285714285714286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62"/>
      <c r="C653" s="462"/>
      <c r="D653" s="462"/>
      <c r="E653" s="462"/>
      <c r="F653" s="463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7" t="s">
        <v>311</v>
      </c>
      <c r="B661" s="498"/>
      <c r="C661" s="498"/>
      <c r="D661" s="498"/>
      <c r="E661" s="498"/>
      <c r="F661" s="499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84" x14ac:dyDescent="0.4">
      <c r="A665" s="402" t="s">
        <v>318</v>
      </c>
      <c r="B665" s="122">
        <v>1</v>
      </c>
      <c r="C665" s="174" t="str">
        <f>IF(B665=0, -5, "0")</f>
        <v>0</v>
      </c>
      <c r="D665" s="419" t="s">
        <v>512</v>
      </c>
      <c r="E665" s="421" t="s">
        <v>513</v>
      </c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1</v>
      </c>
      <c r="C668" s="122"/>
      <c r="D668" s="411">
        <v>0.5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26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0.9285714285714286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73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0.96052631578947367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4" t="s">
        <v>356</v>
      </c>
      <c r="B676" s="464"/>
      <c r="C676" s="464"/>
      <c r="D676" s="464"/>
      <c r="E676" s="464"/>
      <c r="F676" s="464"/>
      <c r="G676" s="114"/>
    </row>
    <row r="677" spans="1:7" ht="21" x14ac:dyDescent="0.4">
      <c r="A677" s="243">
        <f>B11</f>
        <v>43523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5" t="s">
        <v>28</v>
      </c>
      <c r="B678" s="446" t="s">
        <v>29</v>
      </c>
      <c r="C678" s="446"/>
      <c r="D678" s="446" t="s">
        <v>42</v>
      </c>
      <c r="E678" s="447" t="s">
        <v>266</v>
      </c>
      <c r="F678" s="447" t="s">
        <v>302</v>
      </c>
      <c r="G678" s="129"/>
    </row>
    <row r="679" spans="1:7" ht="21" x14ac:dyDescent="0.4">
      <c r="A679" s="445"/>
      <c r="B679" s="118" t="s">
        <v>32</v>
      </c>
      <c r="C679" s="118" t="s">
        <v>31</v>
      </c>
      <c r="D679" s="446"/>
      <c r="E679" s="447"/>
      <c r="F679" s="447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3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63" x14ac:dyDescent="0.4">
      <c r="A688" s="403" t="s">
        <v>296</v>
      </c>
      <c r="B688" s="122">
        <v>1</v>
      </c>
      <c r="C688" s="169" t="str">
        <f>IF(B688=0, -5, "0")</f>
        <v>0</v>
      </c>
      <c r="D688" s="200" t="s">
        <v>514</v>
      </c>
      <c r="E688" s="200" t="s">
        <v>515</v>
      </c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33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0.97058823529411764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0" t="s">
        <v>459</v>
      </c>
      <c r="B704" s="500"/>
      <c r="C704" s="500"/>
      <c r="D704" s="500"/>
      <c r="E704" s="500"/>
      <c r="F704" s="500"/>
      <c r="G704" s="274"/>
    </row>
    <row r="705" spans="1:7" ht="21" customHeight="1" x14ac:dyDescent="0.4">
      <c r="A705" s="251">
        <f>B11</f>
        <v>43523</v>
      </c>
      <c r="B705" s="114"/>
      <c r="C705" s="135"/>
      <c r="D705" s="273"/>
      <c r="E705" s="273"/>
      <c r="F705" s="273"/>
      <c r="G705" s="274"/>
    </row>
    <row r="706" spans="1:7" ht="21" x14ac:dyDescent="0.4">
      <c r="A706" s="471" t="s">
        <v>28</v>
      </c>
      <c r="B706" s="485" t="s">
        <v>29</v>
      </c>
      <c r="C706" s="485"/>
      <c r="D706" s="446" t="s">
        <v>42</v>
      </c>
      <c r="E706" s="447" t="s">
        <v>266</v>
      </c>
      <c r="F706" s="447" t="s">
        <v>302</v>
      </c>
      <c r="G706" s="274"/>
    </row>
    <row r="707" spans="1:7" ht="21" x14ac:dyDescent="0.4">
      <c r="A707" s="472"/>
      <c r="B707" s="383" t="s">
        <v>32</v>
      </c>
      <c r="C707" s="383" t="s">
        <v>31</v>
      </c>
      <c r="D707" s="446"/>
      <c r="E707" s="447"/>
      <c r="F707" s="447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8" t="s">
        <v>306</v>
      </c>
      <c r="B709" s="449"/>
      <c r="C709" s="449"/>
      <c r="D709" s="449"/>
      <c r="E709" s="449"/>
      <c r="F709" s="450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42" x14ac:dyDescent="0.4">
      <c r="A712" s="401" t="s">
        <v>273</v>
      </c>
      <c r="B712" s="275">
        <v>1</v>
      </c>
      <c r="C712" s="231" t="str">
        <f>IF(B712=0, -5, "0")</f>
        <v>0</v>
      </c>
      <c r="D712" s="200" t="s">
        <v>549</v>
      </c>
      <c r="E712" s="200" t="s">
        <v>477</v>
      </c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9"/>
      <c r="C715" s="470"/>
      <c r="D715" s="247">
        <f>SUM(B710:C714)</f>
        <v>7</v>
      </c>
      <c r="E715" s="225"/>
      <c r="F715" s="173"/>
      <c r="G715" s="114"/>
    </row>
    <row r="716" spans="1:7" ht="21" x14ac:dyDescent="0.4">
      <c r="A716" s="130" t="s">
        <v>33</v>
      </c>
      <c r="B716" s="469"/>
      <c r="C716" s="470"/>
      <c r="D716" s="397">
        <f>D715/(COUNT(B710:C714)*2)</f>
        <v>0.875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8" t="s">
        <v>307</v>
      </c>
      <c r="B718" s="449"/>
      <c r="C718" s="449"/>
      <c r="D718" s="449"/>
      <c r="E718" s="449"/>
      <c r="F718" s="450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13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0.9285714285714286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0.81950000000000001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578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0.80055401662049863</v>
      </c>
      <c r="E730" s="259"/>
      <c r="F730" s="259"/>
    </row>
  </sheetData>
  <sheetProtection algorithmName="SHA-512" hashValue="xyyMI8ZFpg1UGIjXv8kM+yKK8wnqTSWIphNVC++90zNnHSbDN3+gLy5M4FnxMJFiZI4N6xM291KzajFn2yEFqA==" saltValue="10XcxRJhEv5OX23rbuEdjQ==" spinCount="100000" sheet="1" objects="1" scenarios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66:B82 B631:B638 B122:B128 B681:B700 B579:B587 B85:B102 B312:B319 B379:B389 B465:B471 B519:B525 B417:B424 B492:B504 B292:B299 B592:B605 B662:B668 B437:B444 B719:B721 B257:B264 B348:B356 B178:B185 B536:B541 B654:B660 B269:B289 B231:B235 B710:B714 B105:B110 B140:B146 B237:B244 B449:B463 B528:B529 B484:B490 B643:B649 B30:B37 B506:B516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6"/>
      <c r="E1" s="546"/>
      <c r="F1" s="546"/>
      <c r="G1" s="546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7" t="s">
        <v>46</v>
      </c>
      <c r="B6" s="547"/>
      <c r="C6" s="547"/>
      <c r="D6" s="547"/>
      <c r="E6" s="547"/>
      <c r="F6" s="547"/>
      <c r="G6" s="92"/>
    </row>
    <row r="7" spans="1:7" s="2" customFormat="1" ht="21.75" customHeight="1" x14ac:dyDescent="0.45">
      <c r="A7" s="548" t="str">
        <f>'Page de garde'!D18</f>
        <v>Tozeur</v>
      </c>
      <c r="B7" s="548"/>
      <c r="C7" s="548"/>
      <c r="D7" s="548"/>
      <c r="E7" s="548"/>
      <c r="F7" s="548"/>
      <c r="G7" s="92"/>
    </row>
    <row r="8" spans="1:7" s="2" customFormat="1" ht="24" x14ac:dyDescent="0.45">
      <c r="A8" s="4" t="s">
        <v>39</v>
      </c>
      <c r="B8" s="549" t="str">
        <f>'A1 Exploitation'!B9:F9</f>
        <v>M Souheil DRAOUI</v>
      </c>
      <c r="C8" s="549"/>
      <c r="D8" s="549"/>
      <c r="E8" s="549"/>
      <c r="F8" s="549"/>
      <c r="G8" s="92"/>
    </row>
    <row r="9" spans="1:7" s="2" customFormat="1" ht="24" x14ac:dyDescent="0.45">
      <c r="A9" s="5" t="s">
        <v>41</v>
      </c>
      <c r="B9" s="550" t="str">
        <f>'A1 Exploitation'!B10:F10</f>
        <v>Directeur magasin et chefs rayons</v>
      </c>
      <c r="C9" s="550"/>
      <c r="D9" s="550"/>
      <c r="E9" s="550"/>
      <c r="F9" s="550"/>
      <c r="G9" s="92"/>
    </row>
    <row r="10" spans="1:7" s="2" customFormat="1" ht="24" x14ac:dyDescent="0.45">
      <c r="A10" s="4" t="s">
        <v>40</v>
      </c>
      <c r="B10" s="545">
        <f>'A1 Exploitation'!B11:F11</f>
        <v>43523</v>
      </c>
      <c r="C10" s="545"/>
      <c r="D10" s="545"/>
      <c r="E10" s="545"/>
      <c r="F10" s="545"/>
      <c r="G10" s="92"/>
    </row>
    <row r="11" spans="1:7" s="2" customFormat="1" ht="24" x14ac:dyDescent="0.45">
      <c r="A11" s="4" t="s">
        <v>250</v>
      </c>
      <c r="B11" s="542">
        <f>D199</f>
        <v>0.7946428571428571</v>
      </c>
      <c r="C11" s="542"/>
      <c r="D11" s="542"/>
      <c r="E11" s="542"/>
      <c r="F11" s="542"/>
      <c r="G11" s="92"/>
    </row>
    <row r="12" spans="1:7" s="2" customFormat="1" ht="22.5" x14ac:dyDescent="0.45">
      <c r="A12" s="1"/>
      <c r="D12" s="510"/>
      <c r="E12" s="510"/>
      <c r="F12" s="510"/>
      <c r="G12" s="510"/>
    </row>
    <row r="13" spans="1:7" s="2" customFormat="1" ht="11.25" customHeight="1" x14ac:dyDescent="0.3">
      <c r="A13" s="543" t="s">
        <v>28</v>
      </c>
      <c r="B13" s="544" t="s">
        <v>29</v>
      </c>
      <c r="C13" s="544"/>
      <c r="D13" s="544" t="s">
        <v>42</v>
      </c>
      <c r="E13" s="544" t="s">
        <v>160</v>
      </c>
      <c r="F13" s="544" t="s">
        <v>161</v>
      </c>
      <c r="G13" s="80"/>
    </row>
    <row r="14" spans="1:7" s="2" customFormat="1" ht="12.75" customHeight="1" x14ac:dyDescent="0.3">
      <c r="A14" s="543"/>
      <c r="B14" s="22" t="s">
        <v>32</v>
      </c>
      <c r="C14" s="22" t="s">
        <v>31</v>
      </c>
      <c r="D14" s="544"/>
      <c r="E14" s="544"/>
      <c r="F14" s="544"/>
      <c r="G14" s="94"/>
    </row>
    <row r="15" spans="1:7" x14ac:dyDescent="0.3">
      <c r="A15" s="533"/>
      <c r="B15" s="534"/>
      <c r="C15" s="534"/>
      <c r="D15" s="534"/>
      <c r="E15" s="534"/>
      <c r="F15" s="534"/>
    </row>
    <row r="16" spans="1:7" ht="19.5" x14ac:dyDescent="0.4">
      <c r="A16" s="537" t="s">
        <v>0</v>
      </c>
      <c r="B16" s="538"/>
      <c r="C16" s="538"/>
      <c r="D16" s="538"/>
      <c r="E16" s="538"/>
      <c r="F16" s="538"/>
      <c r="G16" s="93" t="s">
        <v>298</v>
      </c>
    </row>
    <row r="17" spans="1:7" ht="35.25" customHeight="1" x14ac:dyDescent="0.3">
      <c r="A17" s="7" t="s">
        <v>225</v>
      </c>
      <c r="B17" s="62">
        <v>1</v>
      </c>
      <c r="C17" s="62"/>
      <c r="D17" s="63" t="s">
        <v>553</v>
      </c>
      <c r="E17" s="81" t="s">
        <v>516</v>
      </c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9" t="s">
        <v>34</v>
      </c>
      <c r="B22" s="535"/>
      <c r="C22" s="536"/>
      <c r="D22" s="99">
        <f>SUM(B17:C21)</f>
        <v>9</v>
      </c>
    </row>
    <row r="23" spans="1:7" x14ac:dyDescent="0.3">
      <c r="A23" s="526" t="s">
        <v>251</v>
      </c>
      <c r="B23" s="527"/>
      <c r="C23" s="528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1" t="s">
        <v>4</v>
      </c>
      <c r="B25" s="532"/>
      <c r="C25" s="532"/>
      <c r="D25" s="532"/>
      <c r="E25" s="532"/>
      <c r="F25" s="532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6" t="s">
        <v>34</v>
      </c>
      <c r="B33" s="527"/>
      <c r="C33" s="528"/>
      <c r="D33" s="97">
        <f>SUM(B26:C32)</f>
        <v>14</v>
      </c>
    </row>
    <row r="34" spans="1:7" x14ac:dyDescent="0.3">
      <c r="A34" s="526" t="s">
        <v>251</v>
      </c>
      <c r="B34" s="527"/>
      <c r="C34" s="528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1" t="s">
        <v>180</v>
      </c>
      <c r="B36" s="532"/>
      <c r="C36" s="532"/>
      <c r="D36" s="532"/>
      <c r="E36" s="532"/>
      <c r="F36" s="532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6" t="s">
        <v>34</v>
      </c>
      <c r="B42" s="527"/>
      <c r="C42" s="528"/>
      <c r="D42" s="97">
        <f>SUM(B37:C41)</f>
        <v>10</v>
      </c>
      <c r="E42" s="3"/>
      <c r="F42" s="3"/>
      <c r="G42" s="93"/>
    </row>
    <row r="43" spans="1:7" s="10" customFormat="1" x14ac:dyDescent="0.3">
      <c r="A43" s="526" t="s">
        <v>251</v>
      </c>
      <c r="B43" s="527"/>
      <c r="C43" s="528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ht="33" x14ac:dyDescent="0.3">
      <c r="A46" s="7" t="s">
        <v>226</v>
      </c>
      <c r="B46" s="62">
        <v>1</v>
      </c>
      <c r="C46" s="62"/>
      <c r="D46" s="63" t="s">
        <v>550</v>
      </c>
      <c r="E46" s="63" t="s">
        <v>517</v>
      </c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6" t="s">
        <v>34</v>
      </c>
      <c r="B52" s="527"/>
      <c r="C52" s="528"/>
      <c r="D52" s="97">
        <f>SUM(B46:C51)</f>
        <v>11</v>
      </c>
    </row>
    <row r="53" spans="1:7" x14ac:dyDescent="0.3">
      <c r="A53" s="526" t="s">
        <v>251</v>
      </c>
      <c r="B53" s="527"/>
      <c r="C53" s="528"/>
      <c r="D53" s="21">
        <f>D52/(COUNT(B46:C51)*2)</f>
        <v>0.91666666666666663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1" t="s">
        <v>8</v>
      </c>
      <c r="B55" s="532"/>
      <c r="C55" s="532"/>
      <c r="D55" s="532"/>
      <c r="E55" s="532"/>
      <c r="F55" s="532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ht="33" x14ac:dyDescent="0.3">
      <c r="A59" s="11" t="s">
        <v>79</v>
      </c>
      <c r="B59" s="265">
        <v>0</v>
      </c>
      <c r="C59" s="62"/>
      <c r="D59" s="63" t="s">
        <v>518</v>
      </c>
      <c r="E59" s="62" t="s">
        <v>519</v>
      </c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ht="55.5" customHeight="1" x14ac:dyDescent="0.3">
      <c r="A62" s="7" t="s">
        <v>249</v>
      </c>
      <c r="B62" s="265">
        <v>2</v>
      </c>
      <c r="C62" s="62"/>
      <c r="D62" s="63"/>
      <c r="E62" s="62"/>
      <c r="F62" s="62"/>
    </row>
    <row r="63" spans="1:7" x14ac:dyDescent="0.3">
      <c r="A63" s="526" t="s">
        <v>34</v>
      </c>
      <c r="B63" s="527"/>
      <c r="C63" s="528"/>
      <c r="D63" s="97">
        <f>SUM(B56:C62)</f>
        <v>12</v>
      </c>
    </row>
    <row r="64" spans="1:7" x14ac:dyDescent="0.3">
      <c r="A64" s="526" t="s">
        <v>251</v>
      </c>
      <c r="B64" s="527"/>
      <c r="C64" s="528"/>
      <c r="D64" s="21">
        <f>D63/(COUNT(B56:C62)*2)</f>
        <v>0.8571428571428571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1" t="s">
        <v>111</v>
      </c>
      <c r="B66" s="532"/>
      <c r="C66" s="532"/>
      <c r="D66" s="532"/>
      <c r="E66" s="532"/>
      <c r="F66" s="53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66.75" x14ac:dyDescent="0.35">
      <c r="A80" s="29" t="s">
        <v>140</v>
      </c>
      <c r="B80" s="68">
        <v>0</v>
      </c>
      <c r="C80" s="88">
        <f>IF(B80=0, -5, "0")</f>
        <v>-5</v>
      </c>
      <c r="D80" s="63" t="s">
        <v>520</v>
      </c>
      <c r="E80" s="63" t="s">
        <v>521</v>
      </c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83.25" x14ac:dyDescent="0.35">
      <c r="A82" s="31" t="s">
        <v>253</v>
      </c>
      <c r="B82" s="68">
        <v>0</v>
      </c>
      <c r="C82" s="88">
        <f>IF(B82=0, -5, "0")</f>
        <v>-5</v>
      </c>
      <c r="D82" s="63" t="s">
        <v>535</v>
      </c>
      <c r="E82" s="63" t="s">
        <v>536</v>
      </c>
      <c r="F82" s="62"/>
    </row>
    <row r="83" spans="1:7" x14ac:dyDescent="0.3">
      <c r="A83" s="7" t="s">
        <v>72</v>
      </c>
      <c r="B83" s="68" t="s">
        <v>30</v>
      </c>
      <c r="C83" s="62"/>
      <c r="D83" s="75"/>
      <c r="E83" s="76"/>
      <c r="F83" s="62"/>
    </row>
    <row r="84" spans="1:7" x14ac:dyDescent="0.3">
      <c r="A84" s="526" t="s">
        <v>34</v>
      </c>
      <c r="B84" s="527"/>
      <c r="C84" s="528"/>
      <c r="D84" s="97">
        <f>SUM(B67:C83)</f>
        <v>6</v>
      </c>
    </row>
    <row r="85" spans="1:7" x14ac:dyDescent="0.3">
      <c r="A85" s="526" t="s">
        <v>251</v>
      </c>
      <c r="B85" s="527"/>
      <c r="C85" s="528"/>
      <c r="D85" s="21">
        <f>D84/(COUNT(B67:C83)*2)</f>
        <v>0.25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1" t="s">
        <v>172</v>
      </c>
      <c r="B87" s="532"/>
      <c r="C87" s="532"/>
      <c r="D87" s="532"/>
      <c r="E87" s="532"/>
      <c r="F87" s="532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ht="33" x14ac:dyDescent="0.3">
      <c r="A97" s="13" t="s">
        <v>239</v>
      </c>
      <c r="B97" s="78">
        <v>1</v>
      </c>
      <c r="C97" s="62"/>
      <c r="D97" s="63" t="s">
        <v>551</v>
      </c>
      <c r="E97" s="62" t="s">
        <v>517</v>
      </c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6" t="s">
        <v>34</v>
      </c>
      <c r="B102" s="527"/>
      <c r="C102" s="528"/>
      <c r="D102" s="97">
        <f>SUM(B88:C101)</f>
        <v>27</v>
      </c>
    </row>
    <row r="103" spans="1:7" x14ac:dyDescent="0.3">
      <c r="A103" s="526" t="s">
        <v>251</v>
      </c>
      <c r="B103" s="527"/>
      <c r="C103" s="528"/>
      <c r="D103" s="21">
        <f>D102/(COUNT(B88:C101)*2)</f>
        <v>0.9642857142857143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1" t="s">
        <v>173</v>
      </c>
      <c r="B106" s="532"/>
      <c r="C106" s="532"/>
      <c r="D106" s="532"/>
      <c r="E106" s="532"/>
      <c r="F106" s="532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83.25" x14ac:dyDescent="0.35">
      <c r="A116" s="32" t="s">
        <v>272</v>
      </c>
      <c r="B116" s="78">
        <v>0</v>
      </c>
      <c r="C116" s="88">
        <f>IF(B116=0, -5, "0")</f>
        <v>-5</v>
      </c>
      <c r="D116" s="63" t="s">
        <v>522</v>
      </c>
      <c r="E116" s="63" t="s">
        <v>536</v>
      </c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6" t="s">
        <v>34</v>
      </c>
      <c r="B118" s="527"/>
      <c r="C118" s="528"/>
      <c r="D118" s="97">
        <f>SUM(B107:C117)</f>
        <v>13</v>
      </c>
      <c r="E118" s="3"/>
      <c r="F118" s="3"/>
      <c r="G118" s="93"/>
    </row>
    <row r="119" spans="1:7" s="10" customFormat="1" x14ac:dyDescent="0.3">
      <c r="A119" s="526" t="s">
        <v>251</v>
      </c>
      <c r="B119" s="527"/>
      <c r="C119" s="528"/>
      <c r="D119" s="21">
        <f>D118/(COUNT(B107:C117)*2)</f>
        <v>0.59090909090909094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1" t="s">
        <v>156</v>
      </c>
      <c r="B121" s="532"/>
      <c r="C121" s="532"/>
      <c r="D121" s="532"/>
      <c r="E121" s="532"/>
      <c r="F121" s="532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34.5" x14ac:dyDescent="0.4">
      <c r="A124" s="7" t="s">
        <v>249</v>
      </c>
      <c r="B124" s="79">
        <v>1</v>
      </c>
      <c r="C124" s="69"/>
      <c r="D124" s="63" t="s">
        <v>523</v>
      </c>
      <c r="E124" s="63" t="s">
        <v>517</v>
      </c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66.75" x14ac:dyDescent="0.35">
      <c r="A128" s="28" t="s">
        <v>197</v>
      </c>
      <c r="B128" s="79">
        <v>0</v>
      </c>
      <c r="C128" s="88">
        <f>IF(B128=0, -5, "0")</f>
        <v>-5</v>
      </c>
      <c r="D128" s="63" t="s">
        <v>524</v>
      </c>
      <c r="E128" s="63" t="s">
        <v>525</v>
      </c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6" t="s">
        <v>34</v>
      </c>
      <c r="B133" s="527"/>
      <c r="C133" s="528"/>
      <c r="D133" s="97">
        <f>SUM(B122:C132)</f>
        <v>14</v>
      </c>
    </row>
    <row r="134" spans="1:7" x14ac:dyDescent="0.3">
      <c r="A134" s="526" t="s">
        <v>251</v>
      </c>
      <c r="B134" s="527"/>
      <c r="C134" s="528"/>
      <c r="D134" s="20">
        <f>D133/(COUNT(B122:C132)*2)</f>
        <v>0.58333333333333337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1" t="s">
        <v>61</v>
      </c>
      <c r="B136" s="532"/>
      <c r="C136" s="532"/>
      <c r="D136" s="532"/>
      <c r="E136" s="532"/>
      <c r="F136" s="532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 t="s">
        <v>30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6" t="s">
        <v>34</v>
      </c>
      <c r="B149" s="527"/>
      <c r="C149" s="528"/>
      <c r="D149" s="97">
        <f>SUM(B137:C148)</f>
        <v>18</v>
      </c>
    </row>
    <row r="150" spans="1:7" x14ac:dyDescent="0.3">
      <c r="A150" s="526" t="s">
        <v>251</v>
      </c>
      <c r="B150" s="527"/>
      <c r="C150" s="528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1" t="s">
        <v>178</v>
      </c>
      <c r="B152" s="532"/>
      <c r="C152" s="532"/>
      <c r="D152" s="532"/>
      <c r="E152" s="532"/>
      <c r="F152" s="532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50.25" x14ac:dyDescent="0.35">
      <c r="A155" s="28" t="s">
        <v>262</v>
      </c>
      <c r="B155" s="265">
        <v>1</v>
      </c>
      <c r="C155" s="88" t="str">
        <f>IF(B155=0, -5, "0")</f>
        <v>0</v>
      </c>
      <c r="D155" s="63" t="s">
        <v>526</v>
      </c>
      <c r="E155" s="63" t="s">
        <v>527</v>
      </c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50.25" x14ac:dyDescent="0.35">
      <c r="A157" s="28" t="s">
        <v>264</v>
      </c>
      <c r="B157" s="265">
        <v>1</v>
      </c>
      <c r="C157" s="88" t="str">
        <f>IF(B157=0, -5, "0")</f>
        <v>0</v>
      </c>
      <c r="D157" s="63" t="s">
        <v>529</v>
      </c>
      <c r="E157" s="63" t="s">
        <v>530</v>
      </c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6" t="s">
        <v>34</v>
      </c>
      <c r="B161" s="535"/>
      <c r="C161" s="536"/>
      <c r="D161" s="99">
        <f>SUM(B153:C160)</f>
        <v>14</v>
      </c>
    </row>
    <row r="162" spans="1:7" x14ac:dyDescent="0.3">
      <c r="A162" s="526" t="s">
        <v>251</v>
      </c>
      <c r="B162" s="527"/>
      <c r="C162" s="528"/>
      <c r="D162" s="21">
        <f>D161/(COUNT(B153:C160)*2)</f>
        <v>0.875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1" t="s">
        <v>64</v>
      </c>
      <c r="B164" s="532"/>
      <c r="C164" s="532"/>
      <c r="D164" s="532"/>
      <c r="E164" s="532"/>
      <c r="F164" s="532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6" t="s">
        <v>34</v>
      </c>
      <c r="B169" s="527"/>
      <c r="C169" s="528"/>
      <c r="D169" s="97">
        <f>SUM(B165:C168)</f>
        <v>8</v>
      </c>
    </row>
    <row r="170" spans="1:7" x14ac:dyDescent="0.3">
      <c r="A170" s="526" t="s">
        <v>251</v>
      </c>
      <c r="B170" s="527"/>
      <c r="C170" s="528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9" t="s">
        <v>15</v>
      </c>
      <c r="B172" s="530"/>
      <c r="C172" s="530"/>
      <c r="D172" s="530"/>
      <c r="E172" s="530"/>
      <c r="F172" s="530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ht="49.5" x14ac:dyDescent="0.3">
      <c r="A175" s="30" t="s">
        <v>167</v>
      </c>
      <c r="B175" s="265">
        <v>1</v>
      </c>
      <c r="C175" s="62"/>
      <c r="D175" s="63" t="s">
        <v>531</v>
      </c>
      <c r="E175" s="63" t="s">
        <v>537</v>
      </c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6" t="s">
        <v>34</v>
      </c>
      <c r="B177" s="527"/>
      <c r="C177" s="528"/>
      <c r="D177" s="97">
        <f>SUM(B173:C176)</f>
        <v>7</v>
      </c>
    </row>
    <row r="178" spans="1:7" x14ac:dyDescent="0.3">
      <c r="A178" s="526" t="s">
        <v>251</v>
      </c>
      <c r="B178" s="527"/>
      <c r="C178" s="528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1" t="s">
        <v>65</v>
      </c>
      <c r="B180" s="532"/>
      <c r="C180" s="532"/>
      <c r="D180" s="532"/>
      <c r="E180" s="532"/>
      <c r="F180" s="532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6" t="s">
        <v>34</v>
      </c>
      <c r="B186" s="527"/>
      <c r="C186" s="528"/>
      <c r="D186" s="97">
        <f>SUM(B181:C185)</f>
        <v>10</v>
      </c>
    </row>
    <row r="187" spans="1:7" x14ac:dyDescent="0.3">
      <c r="A187" s="526" t="s">
        <v>251</v>
      </c>
      <c r="B187" s="527"/>
      <c r="C187" s="528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1" t="s">
        <v>177</v>
      </c>
      <c r="B189" s="532"/>
      <c r="C189" s="532"/>
      <c r="D189" s="532"/>
      <c r="E189" s="532"/>
      <c r="F189" s="532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33" x14ac:dyDescent="0.3">
      <c r="A192" s="8" t="s">
        <v>267</v>
      </c>
      <c r="B192" s="265">
        <v>1</v>
      </c>
      <c r="C192" s="62"/>
      <c r="D192" s="63" t="s">
        <v>528</v>
      </c>
      <c r="E192" s="62" t="s">
        <v>519</v>
      </c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26" t="s">
        <v>34</v>
      </c>
      <c r="B194" s="527"/>
      <c r="C194" s="528"/>
      <c r="D194" s="40">
        <f>SUM(B190:C193)</f>
        <v>5</v>
      </c>
    </row>
    <row r="195" spans="1:6" x14ac:dyDescent="0.3">
      <c r="A195" s="526" t="s">
        <v>251</v>
      </c>
      <c r="B195" s="527"/>
      <c r="C195" s="528"/>
      <c r="D195" s="21">
        <f>D194/(COUNT(B190:C193)*2)</f>
        <v>0.83333333333333337</v>
      </c>
    </row>
    <row r="197" spans="1:6" ht="18" x14ac:dyDescent="0.35">
      <c r="A197" s="43" t="s">
        <v>422</v>
      </c>
      <c r="B197" s="42"/>
      <c r="C197" s="42"/>
      <c r="D197" s="104">
        <v>0.42899999999999999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178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0.7946428571428571</v>
      </c>
    </row>
  </sheetData>
  <sheetProtection algorithmName="SHA-512" hashValue="Xx4VB9qj0sngNgiXp8BwX1v1/IPc9bFtTomGDFCI1UPS0GonCSZ4YdS+qpNPedlzA1MNXybORb5jPmf9vuFdpQ==" saltValue="2u9I2i1T32+q+pSAtxQyt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90" zoomScale="60" zoomScaleNormal="100" workbookViewId="0">
      <selection activeCell="B96" sqref="B9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0"/>
      <c r="E1" s="510"/>
      <c r="F1" s="510"/>
      <c r="G1" s="510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1" t="s">
        <v>151</v>
      </c>
      <c r="B7" s="511"/>
      <c r="C7" s="511"/>
      <c r="D7" s="511"/>
      <c r="E7" s="511"/>
      <c r="F7" s="511"/>
      <c r="G7" s="111"/>
    </row>
    <row r="8" spans="1:7" ht="22.5" x14ac:dyDescent="0.45">
      <c r="A8" s="512" t="str">
        <f>'Page de garde'!D18</f>
        <v>Tozeur</v>
      </c>
      <c r="B8" s="512"/>
      <c r="C8" s="512"/>
      <c r="D8" s="512"/>
      <c r="E8" s="512"/>
      <c r="F8" s="512"/>
      <c r="G8" s="111"/>
    </row>
    <row r="9" spans="1:7" ht="22.5" x14ac:dyDescent="0.45">
      <c r="A9" s="112" t="s">
        <v>39</v>
      </c>
      <c r="B9" s="513"/>
      <c r="C9" s="513"/>
      <c r="D9" s="513"/>
      <c r="E9" s="513"/>
      <c r="F9" s="513"/>
      <c r="G9" s="111"/>
    </row>
    <row r="10" spans="1:7" ht="22.5" x14ac:dyDescent="0.45">
      <c r="A10" s="113" t="s">
        <v>41</v>
      </c>
      <c r="B10" s="514"/>
      <c r="C10" s="514"/>
      <c r="D10" s="514"/>
      <c r="E10" s="514"/>
      <c r="F10" s="514"/>
      <c r="G10" s="111"/>
    </row>
    <row r="11" spans="1:7" ht="22.5" x14ac:dyDescent="0.45">
      <c r="A11" s="112" t="s">
        <v>40</v>
      </c>
      <c r="B11" s="509"/>
      <c r="C11" s="509"/>
      <c r="D11" s="509"/>
      <c r="E11" s="509"/>
      <c r="F11" s="509"/>
      <c r="G11" s="111"/>
    </row>
    <row r="12" spans="1:7" ht="22.5" x14ac:dyDescent="0.45">
      <c r="A12" s="112" t="s">
        <v>200</v>
      </c>
      <c r="B12" s="515" t="e">
        <f>D730</f>
        <v>#DIV/0!</v>
      </c>
      <c r="C12" s="515"/>
      <c r="D12" s="515"/>
      <c r="E12" s="515"/>
      <c r="F12" s="515"/>
      <c r="G12" s="111"/>
    </row>
    <row r="13" spans="1:7" ht="22.5" x14ac:dyDescent="0.45">
      <c r="A13" s="110"/>
      <c r="B13" s="108"/>
      <c r="C13" s="108"/>
      <c r="D13" s="510"/>
      <c r="E13" s="510"/>
      <c r="F13" s="510"/>
      <c r="G13" s="510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5" t="s">
        <v>28</v>
      </c>
      <c r="B17" s="446" t="s">
        <v>29</v>
      </c>
      <c r="C17" s="446"/>
      <c r="D17" s="446" t="s">
        <v>42</v>
      </c>
      <c r="E17" s="447" t="s">
        <v>266</v>
      </c>
      <c r="F17" s="447" t="s">
        <v>300</v>
      </c>
      <c r="G17" s="114"/>
    </row>
    <row r="18" spans="1:8" ht="16.5" customHeight="1" x14ac:dyDescent="0.4">
      <c r="A18" s="445"/>
      <c r="B18" s="118" t="s">
        <v>32</v>
      </c>
      <c r="C18" s="118" t="s">
        <v>31</v>
      </c>
      <c r="D18" s="446"/>
      <c r="E18" s="447"/>
      <c r="F18" s="447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1" t="s">
        <v>16</v>
      </c>
      <c r="B29" s="552"/>
      <c r="C29" s="552"/>
      <c r="D29" s="552"/>
      <c r="E29" s="552"/>
      <c r="F29" s="552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1" t="s">
        <v>311</v>
      </c>
      <c r="B38" s="552"/>
      <c r="C38" s="552"/>
      <c r="D38" s="552"/>
      <c r="E38" s="552"/>
      <c r="F38" s="552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3"/>
      <c r="B49" s="433"/>
      <c r="C49" s="433"/>
      <c r="D49" s="433"/>
      <c r="E49" s="433"/>
      <c r="F49" s="433"/>
      <c r="G49" s="43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5" t="s">
        <v>28</v>
      </c>
      <c r="B52" s="446" t="s">
        <v>29</v>
      </c>
      <c r="C52" s="446"/>
      <c r="D52" s="446" t="s">
        <v>42</v>
      </c>
      <c r="E52" s="447" t="s">
        <v>266</v>
      </c>
      <c r="F52" s="447" t="s">
        <v>302</v>
      </c>
      <c r="G52" s="129"/>
    </row>
    <row r="53" spans="1:7" ht="21" x14ac:dyDescent="0.4">
      <c r="A53" s="445"/>
      <c r="B53" s="118" t="s">
        <v>32</v>
      </c>
      <c r="C53" s="118" t="s">
        <v>31</v>
      </c>
      <c r="D53" s="446"/>
      <c r="E53" s="447"/>
      <c r="F53" s="447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520" t="s">
        <v>351</v>
      </c>
      <c r="B65" s="520"/>
      <c r="C65" s="520"/>
      <c r="D65" s="520"/>
      <c r="E65" s="520"/>
      <c r="F65" s="52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0"/>
      <c r="B83" s="440"/>
      <c r="C83" s="440"/>
      <c r="D83" s="440"/>
      <c r="E83" s="440"/>
      <c r="F83" s="440"/>
      <c r="G83" s="440"/>
    </row>
    <row r="84" spans="1:7" ht="45" customHeight="1" x14ac:dyDescent="0.45">
      <c r="A84" s="521" t="s">
        <v>352</v>
      </c>
      <c r="B84" s="521"/>
      <c r="C84" s="521"/>
      <c r="D84" s="521"/>
      <c r="E84" s="521"/>
      <c r="F84" s="52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6"/>
      <c r="B103" s="434"/>
      <c r="C103" s="434"/>
      <c r="D103" s="434"/>
      <c r="E103" s="434"/>
      <c r="F103" s="441"/>
      <c r="G103" s="173"/>
    </row>
    <row r="104" spans="1:7" s="80" customFormat="1" ht="46.5" customHeight="1" x14ac:dyDescent="0.4">
      <c r="A104" s="520" t="s">
        <v>353</v>
      </c>
      <c r="B104" s="520"/>
      <c r="C104" s="520"/>
      <c r="D104" s="520"/>
      <c r="E104" s="520"/>
      <c r="F104" s="52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2"/>
      <c r="B111" s="443"/>
      <c r="C111" s="443"/>
      <c r="D111" s="443"/>
      <c r="E111" s="443"/>
      <c r="F111" s="444"/>
      <c r="G111" s="129"/>
    </row>
    <row r="112" spans="1:7" s="80" customFormat="1" ht="39.75" customHeight="1" x14ac:dyDescent="0.4">
      <c r="A112" s="520" t="s">
        <v>390</v>
      </c>
      <c r="B112" s="520"/>
      <c r="C112" s="520"/>
      <c r="D112" s="520"/>
      <c r="E112" s="520"/>
      <c r="F112" s="52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4"/>
      <c r="B120" s="434"/>
      <c r="C120" s="434"/>
      <c r="D120" s="434"/>
      <c r="E120" s="434"/>
      <c r="F120" s="434"/>
      <c r="G120" s="173"/>
    </row>
    <row r="121" spans="1:7" ht="22.5" x14ac:dyDescent="0.4">
      <c r="A121" s="520" t="s">
        <v>311</v>
      </c>
      <c r="B121" s="520"/>
      <c r="C121" s="520"/>
      <c r="D121" s="520"/>
      <c r="E121" s="520"/>
      <c r="F121" s="52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5"/>
      <c r="B132" s="435"/>
      <c r="C132" s="435"/>
      <c r="D132" s="435"/>
      <c r="E132" s="435"/>
      <c r="F132" s="435"/>
      <c r="G132" s="114"/>
    </row>
    <row r="133" spans="1:16384" ht="22.5" customHeight="1" x14ac:dyDescent="0.4">
      <c r="A133" s="522" t="s">
        <v>424</v>
      </c>
      <c r="B133" s="522"/>
      <c r="C133" s="522"/>
      <c r="D133" s="522"/>
      <c r="E133" s="522"/>
      <c r="F133" s="522"/>
      <c r="G133" s="114"/>
    </row>
    <row r="134" spans="1:16384" ht="22.5" customHeight="1" x14ac:dyDescent="0.4">
      <c r="A134" s="523"/>
      <c r="B134" s="523"/>
      <c r="C134" s="523"/>
      <c r="D134" s="523"/>
      <c r="E134" s="523"/>
      <c r="F134" s="523"/>
      <c r="G134" s="114"/>
    </row>
    <row r="135" spans="1:16384" s="326" customFormat="1" ht="22.5" customHeight="1" x14ac:dyDescent="0.25">
      <c r="A135" s="445" t="s">
        <v>28</v>
      </c>
      <c r="B135" s="446" t="s">
        <v>29</v>
      </c>
      <c r="C135" s="446"/>
      <c r="D135" s="446" t="s">
        <v>42</v>
      </c>
      <c r="E135" s="447" t="s">
        <v>266</v>
      </c>
      <c r="F135" s="447" t="s">
        <v>302</v>
      </c>
    </row>
    <row r="136" spans="1:16384" s="326" customFormat="1" ht="22.5" customHeight="1" x14ac:dyDescent="0.25">
      <c r="A136" s="445"/>
      <c r="B136" s="118" t="s">
        <v>32</v>
      </c>
      <c r="C136" s="118" t="s">
        <v>31</v>
      </c>
      <c r="D136" s="446"/>
      <c r="E136" s="447"/>
      <c r="F136" s="447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4" t="s">
        <v>461</v>
      </c>
      <c r="B139" s="524"/>
      <c r="C139" s="524"/>
      <c r="D139" s="524"/>
      <c r="E139" s="524"/>
      <c r="F139" s="524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3" t="s">
        <v>350</v>
      </c>
      <c r="B147" s="473"/>
      <c r="C147" s="473"/>
      <c r="D147" s="473"/>
      <c r="E147" s="473"/>
      <c r="F147" s="473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6"/>
      <c r="B165" s="434"/>
      <c r="C165" s="434"/>
      <c r="D165" s="434"/>
      <c r="E165" s="434"/>
      <c r="F165" s="434"/>
      <c r="G165" s="114"/>
    </row>
    <row r="166" spans="1:7" ht="32.25" customHeight="1" x14ac:dyDescent="0.4">
      <c r="A166" s="524" t="s">
        <v>462</v>
      </c>
      <c r="B166" s="524"/>
      <c r="C166" s="524"/>
      <c r="D166" s="524"/>
      <c r="E166" s="524"/>
      <c r="F166" s="524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7"/>
      <c r="B176" s="438"/>
      <c r="C176" s="438"/>
      <c r="D176" s="438"/>
      <c r="E176" s="438"/>
      <c r="F176" s="438"/>
      <c r="G176" s="114"/>
    </row>
    <row r="177" spans="1:7" ht="32.25" customHeight="1" x14ac:dyDescent="0.4">
      <c r="A177" s="524" t="s">
        <v>311</v>
      </c>
      <c r="B177" s="524"/>
      <c r="C177" s="524"/>
      <c r="D177" s="524"/>
      <c r="E177" s="524"/>
      <c r="F177" s="524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4"/>
      <c r="C186" s="475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9"/>
      <c r="B188" s="439"/>
      <c r="C188" s="439"/>
      <c r="D188" s="439"/>
      <c r="E188" s="439"/>
      <c r="F188" s="43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5" t="s">
        <v>28</v>
      </c>
      <c r="B191" s="446" t="s">
        <v>29</v>
      </c>
      <c r="C191" s="446"/>
      <c r="D191" s="446" t="s">
        <v>42</v>
      </c>
      <c r="E191" s="447" t="s">
        <v>266</v>
      </c>
      <c r="F191" s="447" t="s">
        <v>302</v>
      </c>
      <c r="G191" s="114"/>
    </row>
    <row r="192" spans="1:7" ht="21" x14ac:dyDescent="0.4">
      <c r="A192" s="445"/>
      <c r="B192" s="118" t="s">
        <v>32</v>
      </c>
      <c r="C192" s="118" t="s">
        <v>31</v>
      </c>
      <c r="D192" s="446"/>
      <c r="E192" s="447"/>
      <c r="F192" s="447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3"/>
      <c r="B205" s="433"/>
      <c r="C205" s="433"/>
      <c r="D205" s="433"/>
      <c r="E205" s="433"/>
      <c r="F205" s="43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3"/>
      <c r="B229" s="433"/>
      <c r="C229" s="433"/>
      <c r="D229" s="433"/>
      <c r="E229" s="433"/>
      <c r="F229" s="43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6" t="s">
        <v>311</v>
      </c>
      <c r="B236" s="517"/>
      <c r="C236" s="517"/>
      <c r="D236" s="51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3"/>
      <c r="B250" s="433"/>
      <c r="C250" s="433"/>
      <c r="D250" s="433"/>
      <c r="E250" s="433"/>
      <c r="F250" s="43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5" t="s">
        <v>28</v>
      </c>
      <c r="B253" s="446" t="s">
        <v>29</v>
      </c>
      <c r="C253" s="446"/>
      <c r="D253" s="446" t="s">
        <v>42</v>
      </c>
      <c r="E253" s="447" t="s">
        <v>266</v>
      </c>
      <c r="F253" s="447" t="s">
        <v>302</v>
      </c>
      <c r="G253" s="129"/>
    </row>
    <row r="254" spans="1:7" ht="21" x14ac:dyDescent="0.4">
      <c r="A254" s="445"/>
      <c r="B254" s="118" t="s">
        <v>32</v>
      </c>
      <c r="C254" s="118" t="s">
        <v>31</v>
      </c>
      <c r="D254" s="446"/>
      <c r="E254" s="447"/>
      <c r="F254" s="447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7"/>
      <c r="B290" s="467"/>
      <c r="C290" s="467"/>
      <c r="D290" s="467"/>
      <c r="E290" s="467"/>
      <c r="F290" s="467"/>
      <c r="G290" s="129"/>
    </row>
    <row r="291" spans="1:7" s="80" customFormat="1" ht="31.5" customHeight="1" x14ac:dyDescent="0.4">
      <c r="A291" s="519" t="s">
        <v>311</v>
      </c>
      <c r="B291" s="519"/>
      <c r="C291" s="519"/>
      <c r="D291" s="519"/>
      <c r="E291" s="519"/>
      <c r="F291" s="519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5" t="s">
        <v>28</v>
      </c>
      <c r="B308" s="446" t="s">
        <v>29</v>
      </c>
      <c r="C308" s="446"/>
      <c r="D308" s="446" t="s">
        <v>42</v>
      </c>
      <c r="E308" s="447" t="s">
        <v>266</v>
      </c>
      <c r="F308" s="447" t="s">
        <v>302</v>
      </c>
      <c r="G308" s="129"/>
    </row>
    <row r="309" spans="1:7" ht="21" x14ac:dyDescent="0.4">
      <c r="A309" s="445"/>
      <c r="B309" s="118" t="s">
        <v>32</v>
      </c>
      <c r="C309" s="118" t="s">
        <v>31</v>
      </c>
      <c r="D309" s="446"/>
      <c r="E309" s="447"/>
      <c r="F309" s="447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8"/>
      <c r="B357" s="458"/>
      <c r="C357" s="458"/>
      <c r="D357" s="458"/>
      <c r="E357" s="458"/>
      <c r="F357" s="458"/>
      <c r="G357" s="458"/>
    </row>
    <row r="358" spans="1:7" ht="32.25" customHeight="1" x14ac:dyDescent="0.4">
      <c r="A358" s="503" t="s">
        <v>311</v>
      </c>
      <c r="B358" s="503"/>
      <c r="C358" s="503"/>
      <c r="D358" s="503"/>
      <c r="E358" s="503"/>
      <c r="F358" s="503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5" t="s">
        <v>28</v>
      </c>
      <c r="B375" s="446" t="s">
        <v>29</v>
      </c>
      <c r="C375" s="446"/>
      <c r="D375" s="446" t="s">
        <v>42</v>
      </c>
      <c r="E375" s="447" t="s">
        <v>266</v>
      </c>
      <c r="F375" s="447" t="s">
        <v>302</v>
      </c>
      <c r="G375" s="173"/>
    </row>
    <row r="376" spans="1:7" s="260" customFormat="1" ht="21" x14ac:dyDescent="0.4">
      <c r="A376" s="445"/>
      <c r="B376" s="118" t="s">
        <v>32</v>
      </c>
      <c r="C376" s="118" t="s">
        <v>31</v>
      </c>
      <c r="D376" s="446"/>
      <c r="E376" s="447"/>
      <c r="F376" s="447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1"/>
      <c r="B415" s="440"/>
      <c r="C415" s="440"/>
      <c r="D415" s="440"/>
      <c r="E415" s="440"/>
      <c r="F415" s="440"/>
      <c r="G415" s="440"/>
    </row>
    <row r="416" spans="1:7" s="260" customFormat="1" ht="24.75" x14ac:dyDescent="0.4">
      <c r="A416" s="506" t="s">
        <v>320</v>
      </c>
      <c r="B416" s="506"/>
      <c r="C416" s="506"/>
      <c r="D416" s="506"/>
      <c r="E416" s="506"/>
      <c r="F416" s="506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5" t="s">
        <v>28</v>
      </c>
      <c r="B433" s="446" t="s">
        <v>29</v>
      </c>
      <c r="C433" s="446"/>
      <c r="D433" s="446" t="s">
        <v>42</v>
      </c>
      <c r="E433" s="447" t="s">
        <v>266</v>
      </c>
      <c r="F433" s="447" t="s">
        <v>302</v>
      </c>
      <c r="G433" s="129"/>
    </row>
    <row r="434" spans="1:7" ht="21" x14ac:dyDescent="0.4">
      <c r="A434" s="445"/>
      <c r="B434" s="118" t="s">
        <v>32</v>
      </c>
      <c r="C434" s="118" t="s">
        <v>31</v>
      </c>
      <c r="D434" s="446"/>
      <c r="E434" s="447"/>
      <c r="F434" s="447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6" t="s">
        <v>311</v>
      </c>
      <c r="B464" s="506"/>
      <c r="C464" s="506"/>
      <c r="D464" s="506"/>
      <c r="E464" s="506"/>
      <c r="F464" s="506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7" t="s">
        <v>425</v>
      </c>
      <c r="B478" s="507"/>
      <c r="C478" s="507"/>
      <c r="D478" s="507"/>
      <c r="E478" s="507"/>
      <c r="F478" s="507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7" t="s">
        <v>28</v>
      </c>
      <c r="B480" s="478" t="s">
        <v>29</v>
      </c>
      <c r="C480" s="478"/>
      <c r="D480" s="478" t="s">
        <v>42</v>
      </c>
      <c r="E480" s="479" t="s">
        <v>266</v>
      </c>
      <c r="F480" s="479" t="s">
        <v>302</v>
      </c>
      <c r="G480" s="114"/>
    </row>
    <row r="481" spans="1:7" ht="21" x14ac:dyDescent="0.4">
      <c r="A481" s="477"/>
      <c r="B481" s="320" t="s">
        <v>32</v>
      </c>
      <c r="C481" s="320" t="s">
        <v>31</v>
      </c>
      <c r="D481" s="478"/>
      <c r="E481" s="479"/>
      <c r="F481" s="47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8" t="s">
        <v>52</v>
      </c>
      <c r="B483" s="468"/>
      <c r="C483" s="468"/>
      <c r="D483" s="468"/>
      <c r="E483" s="468"/>
      <c r="F483" s="468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5" t="s">
        <v>463</v>
      </c>
      <c r="B491" s="466"/>
      <c r="C491" s="466"/>
      <c r="D491" s="466"/>
      <c r="E491" s="466"/>
      <c r="F491" s="46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0"/>
      <c r="B517" s="490"/>
      <c r="C517" s="490"/>
      <c r="D517" s="490"/>
      <c r="E517" s="490"/>
      <c r="F517" s="490"/>
      <c r="G517" s="490"/>
    </row>
    <row r="518" spans="1:7" ht="26.25" customHeight="1" x14ac:dyDescent="0.5">
      <c r="A518" s="369" t="s">
        <v>311</v>
      </c>
      <c r="B518" s="502"/>
      <c r="C518" s="502"/>
      <c r="D518" s="502"/>
      <c r="E518" s="502"/>
      <c r="F518" s="502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8" t="s">
        <v>97</v>
      </c>
      <c r="B530" s="508"/>
      <c r="C530" s="508"/>
      <c r="D530" s="508"/>
      <c r="E530" s="508"/>
      <c r="F530" s="508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3" t="s">
        <v>28</v>
      </c>
      <c r="B532" s="485" t="s">
        <v>29</v>
      </c>
      <c r="C532" s="486"/>
      <c r="D532" s="446" t="s">
        <v>42</v>
      </c>
      <c r="E532" s="447" t="s">
        <v>266</v>
      </c>
      <c r="F532" s="447" t="s">
        <v>302</v>
      </c>
      <c r="G532" s="114"/>
    </row>
    <row r="533" spans="1:7" ht="21" x14ac:dyDescent="0.4">
      <c r="A533" s="484"/>
      <c r="B533" s="315" t="s">
        <v>32</v>
      </c>
      <c r="C533" s="316" t="s">
        <v>31</v>
      </c>
      <c r="D533" s="446"/>
      <c r="E533" s="447"/>
      <c r="F533" s="447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4"/>
      <c r="D535" s="504"/>
      <c r="E535" s="504"/>
      <c r="F535" s="505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9" t="s">
        <v>34</v>
      </c>
      <c r="B542" s="460"/>
      <c r="C542" s="461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9" t="s">
        <v>33</v>
      </c>
      <c r="B543" s="460"/>
      <c r="C543" s="461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3"/>
      <c r="B544" s="433"/>
      <c r="C544" s="433"/>
      <c r="D544" s="433"/>
      <c r="E544" s="433"/>
      <c r="F544" s="433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5"/>
      <c r="B556" s="458"/>
      <c r="C556" s="458"/>
      <c r="D556" s="458"/>
      <c r="E556" s="458"/>
      <c r="F556" s="458"/>
      <c r="G556" s="458"/>
    </row>
    <row r="557" spans="1:7" ht="35.25" customHeight="1" x14ac:dyDescent="0.4">
      <c r="A557" s="371" t="s">
        <v>311</v>
      </c>
      <c r="B557" s="337"/>
      <c r="C557" s="456"/>
      <c r="D557" s="456"/>
      <c r="E557" s="456"/>
      <c r="F557" s="457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51" t="s">
        <v>34</v>
      </c>
      <c r="B566" s="451"/>
      <c r="C566" s="452"/>
      <c r="D566" s="378">
        <f>SUM(B558:C565,B546:C555)</f>
        <v>0</v>
      </c>
      <c r="E566" s="108"/>
      <c r="F566" s="114"/>
      <c r="G566" s="114"/>
    </row>
    <row r="567" spans="1:7" ht="21" x14ac:dyDescent="0.4">
      <c r="A567" s="451" t="s">
        <v>33</v>
      </c>
      <c r="B567" s="451"/>
      <c r="C567" s="451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3"/>
      <c r="B572" s="433"/>
      <c r="C572" s="433"/>
      <c r="D572" s="433"/>
      <c r="E572" s="433"/>
      <c r="F572" s="433"/>
      <c r="G572" s="114"/>
    </row>
    <row r="573" spans="1:7" ht="22.5" x14ac:dyDescent="0.45">
      <c r="A573" s="464" t="s">
        <v>19</v>
      </c>
      <c r="B573" s="464"/>
      <c r="C573" s="464"/>
      <c r="D573" s="464"/>
      <c r="E573" s="464"/>
      <c r="F573" s="464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7" t="s">
        <v>28</v>
      </c>
      <c r="B575" s="478" t="s">
        <v>29</v>
      </c>
      <c r="C575" s="478"/>
      <c r="D575" s="478" t="s">
        <v>42</v>
      </c>
      <c r="E575" s="479" t="s">
        <v>266</v>
      </c>
      <c r="F575" s="479" t="s">
        <v>302</v>
      </c>
      <c r="G575" s="114"/>
    </row>
    <row r="576" spans="1:7" ht="21" x14ac:dyDescent="0.4">
      <c r="A576" s="477"/>
      <c r="B576" s="320" t="s">
        <v>32</v>
      </c>
      <c r="C576" s="320" t="s">
        <v>31</v>
      </c>
      <c r="D576" s="478"/>
      <c r="E576" s="479"/>
      <c r="F576" s="47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1" t="s">
        <v>34</v>
      </c>
      <c r="B588" s="451"/>
      <c r="C588" s="452"/>
      <c r="D588" s="378">
        <f>SUM(B579:C587)</f>
        <v>0</v>
      </c>
      <c r="E588" s="108"/>
      <c r="F588" s="114"/>
      <c r="G588" s="114"/>
    </row>
    <row r="589" spans="1:7" ht="21" x14ac:dyDescent="0.4">
      <c r="A589" s="451" t="s">
        <v>33</v>
      </c>
      <c r="B589" s="451"/>
      <c r="C589" s="451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51" t="s">
        <v>34</v>
      </c>
      <c r="B606" s="451"/>
      <c r="C606" s="452"/>
      <c r="D606" s="378">
        <f>SUM(B592:C605)</f>
        <v>0</v>
      </c>
      <c r="E606" s="108"/>
      <c r="F606" s="114"/>
      <c r="G606" s="114"/>
    </row>
    <row r="607" spans="1:7" ht="21" x14ac:dyDescent="0.4">
      <c r="A607" s="451" t="s">
        <v>33</v>
      </c>
      <c r="B607" s="451"/>
      <c r="C607" s="451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3" t="s">
        <v>170</v>
      </c>
      <c r="B610" s="454"/>
      <c r="C610" s="455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4" t="s">
        <v>8</v>
      </c>
      <c r="B612" s="464"/>
      <c r="C612" s="464"/>
      <c r="D612" s="464"/>
      <c r="E612" s="464"/>
      <c r="F612" s="464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5" t="s">
        <v>28</v>
      </c>
      <c r="B614" s="446" t="s">
        <v>29</v>
      </c>
      <c r="C614" s="446"/>
      <c r="D614" s="446" t="s">
        <v>42</v>
      </c>
      <c r="E614" s="447" t="s">
        <v>266</v>
      </c>
      <c r="F614" s="447" t="s">
        <v>302</v>
      </c>
      <c r="G614" s="114"/>
    </row>
    <row r="615" spans="1:7" ht="18.75" customHeight="1" x14ac:dyDescent="0.4">
      <c r="A615" s="445"/>
      <c r="B615" s="118" t="s">
        <v>32</v>
      </c>
      <c r="C615" s="118" t="s">
        <v>31</v>
      </c>
      <c r="D615" s="446"/>
      <c r="E615" s="447"/>
      <c r="F615" s="447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2"/>
      <c r="D617" s="462"/>
      <c r="E617" s="462"/>
      <c r="F617" s="463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1" t="s">
        <v>34</v>
      </c>
      <c r="B627" s="451"/>
      <c r="C627" s="451"/>
      <c r="D627" s="378">
        <f>SUM(B618:C626)</f>
        <v>0</v>
      </c>
      <c r="E627" s="488"/>
      <c r="F627" s="467"/>
      <c r="G627" s="129"/>
    </row>
    <row r="628" spans="1:7" ht="21" x14ac:dyDescent="0.4">
      <c r="A628" s="451" t="s">
        <v>33</v>
      </c>
      <c r="B628" s="451"/>
      <c r="C628" s="451"/>
      <c r="D628" s="388" t="e">
        <f>D627/(COUNT(B618:C626)*2)</f>
        <v>#DIV/0!</v>
      </c>
      <c r="E628" s="489"/>
      <c r="F628" s="490"/>
      <c r="G628" s="129"/>
    </row>
    <row r="629" spans="1:7" ht="21" x14ac:dyDescent="0.4">
      <c r="A629" s="325"/>
      <c r="B629" s="135"/>
      <c r="C629" s="487"/>
      <c r="D629" s="487"/>
      <c r="E629" s="487"/>
      <c r="F629" s="487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2"/>
      <c r="D642" s="462"/>
      <c r="E642" s="462"/>
      <c r="F642" s="463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62"/>
      <c r="C653" s="462"/>
      <c r="D653" s="462"/>
      <c r="E653" s="462"/>
      <c r="F653" s="463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7" t="s">
        <v>311</v>
      </c>
      <c r="B661" s="498"/>
      <c r="C661" s="498"/>
      <c r="D661" s="498"/>
      <c r="E661" s="498"/>
      <c r="F661" s="499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4" t="s">
        <v>356</v>
      </c>
      <c r="B676" s="464"/>
      <c r="C676" s="464"/>
      <c r="D676" s="464"/>
      <c r="E676" s="464"/>
      <c r="F676" s="464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5" t="s">
        <v>28</v>
      </c>
      <c r="B678" s="446" t="s">
        <v>29</v>
      </c>
      <c r="C678" s="446"/>
      <c r="D678" s="446" t="s">
        <v>42</v>
      </c>
      <c r="E678" s="447" t="s">
        <v>266</v>
      </c>
      <c r="F678" s="447" t="s">
        <v>302</v>
      </c>
      <c r="G678" s="129"/>
    </row>
    <row r="679" spans="1:7" ht="21" x14ac:dyDescent="0.4">
      <c r="A679" s="445"/>
      <c r="B679" s="118" t="s">
        <v>32</v>
      </c>
      <c r="C679" s="118" t="s">
        <v>31</v>
      </c>
      <c r="D679" s="446"/>
      <c r="E679" s="447"/>
      <c r="F679" s="447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0" t="s">
        <v>459</v>
      </c>
      <c r="B704" s="500"/>
      <c r="C704" s="500"/>
      <c r="D704" s="500"/>
      <c r="E704" s="500"/>
      <c r="F704" s="500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1" t="s">
        <v>28</v>
      </c>
      <c r="B706" s="485" t="s">
        <v>29</v>
      </c>
      <c r="C706" s="485"/>
      <c r="D706" s="446" t="s">
        <v>42</v>
      </c>
      <c r="E706" s="447" t="s">
        <v>266</v>
      </c>
      <c r="F706" s="447" t="s">
        <v>302</v>
      </c>
      <c r="G706" s="274"/>
    </row>
    <row r="707" spans="1:7" ht="21" x14ac:dyDescent="0.4">
      <c r="A707" s="472"/>
      <c r="B707" s="383" t="s">
        <v>32</v>
      </c>
      <c r="C707" s="383" t="s">
        <v>31</v>
      </c>
      <c r="D707" s="446"/>
      <c r="E707" s="447"/>
      <c r="F707" s="447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8" t="s">
        <v>306</v>
      </c>
      <c r="B709" s="449"/>
      <c r="C709" s="449"/>
      <c r="D709" s="449"/>
      <c r="E709" s="449"/>
      <c r="F709" s="450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9"/>
      <c r="C715" s="470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9"/>
      <c r="C716" s="470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8" t="s">
        <v>307</v>
      </c>
      <c r="B718" s="449"/>
      <c r="C718" s="449"/>
      <c r="D718" s="449"/>
      <c r="E718" s="449"/>
      <c r="F718" s="450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6"/>
      <c r="E1" s="546"/>
      <c r="F1" s="546"/>
      <c r="G1" s="546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7" t="s">
        <v>46</v>
      </c>
      <c r="B6" s="547"/>
      <c r="C6" s="547"/>
      <c r="D6" s="547"/>
      <c r="E6" s="547"/>
      <c r="F6" s="547"/>
      <c r="G6" s="92"/>
    </row>
    <row r="7" spans="1:7" s="258" customFormat="1" ht="21.75" customHeight="1" x14ac:dyDescent="0.45">
      <c r="A7" s="548" t="str">
        <f>'Page de garde'!D18</f>
        <v>Tozeur</v>
      </c>
      <c r="B7" s="548"/>
      <c r="C7" s="548"/>
      <c r="D7" s="548"/>
      <c r="E7" s="548"/>
      <c r="F7" s="548"/>
      <c r="G7" s="92"/>
    </row>
    <row r="8" spans="1:7" s="258" customFormat="1" ht="24" x14ac:dyDescent="0.45">
      <c r="A8" s="4" t="s">
        <v>39</v>
      </c>
      <c r="B8" s="549" t="str">
        <f>'A1 Exploitation'!B9:F9</f>
        <v>M Souheil DRAOUI</v>
      </c>
      <c r="C8" s="549"/>
      <c r="D8" s="549"/>
      <c r="E8" s="549"/>
      <c r="F8" s="549"/>
      <c r="G8" s="92"/>
    </row>
    <row r="9" spans="1:7" s="258" customFormat="1" ht="24" x14ac:dyDescent="0.45">
      <c r="A9" s="5" t="s">
        <v>41</v>
      </c>
      <c r="B9" s="550" t="str">
        <f>'A1 Exploitation'!B10:F10</f>
        <v>Directeur magasin et chefs rayons</v>
      </c>
      <c r="C9" s="550"/>
      <c r="D9" s="550"/>
      <c r="E9" s="550"/>
      <c r="F9" s="550"/>
      <c r="G9" s="92"/>
    </row>
    <row r="10" spans="1:7" s="258" customFormat="1" ht="24" x14ac:dyDescent="0.45">
      <c r="A10" s="4" t="s">
        <v>40</v>
      </c>
      <c r="B10" s="545">
        <f>'A1 Exploitation'!B11:F11</f>
        <v>43523</v>
      </c>
      <c r="C10" s="545"/>
      <c r="D10" s="545"/>
      <c r="E10" s="545"/>
      <c r="F10" s="545"/>
      <c r="G10" s="92"/>
    </row>
    <row r="11" spans="1:7" s="258" customFormat="1" ht="24" x14ac:dyDescent="0.45">
      <c r="A11" s="4" t="s">
        <v>250</v>
      </c>
      <c r="B11" s="542" t="e">
        <f>D199</f>
        <v>#DIV/0!</v>
      </c>
      <c r="C11" s="542"/>
      <c r="D11" s="542"/>
      <c r="E11" s="542"/>
      <c r="F11" s="542"/>
      <c r="G11" s="92"/>
    </row>
    <row r="12" spans="1:7" s="258" customFormat="1" ht="22.5" x14ac:dyDescent="0.45">
      <c r="A12" s="1"/>
      <c r="D12" s="510"/>
      <c r="E12" s="510"/>
      <c r="F12" s="510"/>
      <c r="G12" s="510"/>
    </row>
    <row r="13" spans="1:7" s="258" customFormat="1" ht="11.25" customHeight="1" x14ac:dyDescent="0.3">
      <c r="A13" s="543" t="s">
        <v>28</v>
      </c>
      <c r="B13" s="544" t="s">
        <v>29</v>
      </c>
      <c r="C13" s="544"/>
      <c r="D13" s="544" t="s">
        <v>42</v>
      </c>
      <c r="E13" s="544" t="s">
        <v>160</v>
      </c>
      <c r="F13" s="544" t="s">
        <v>161</v>
      </c>
      <c r="G13" s="80"/>
    </row>
    <row r="14" spans="1:7" s="258" customFormat="1" ht="12.75" customHeight="1" x14ac:dyDescent="0.3">
      <c r="A14" s="543"/>
      <c r="B14" s="22" t="s">
        <v>32</v>
      </c>
      <c r="C14" s="22" t="s">
        <v>31</v>
      </c>
      <c r="D14" s="544"/>
      <c r="E14" s="544"/>
      <c r="F14" s="544"/>
      <c r="G14" s="94"/>
    </row>
    <row r="15" spans="1:7" x14ac:dyDescent="0.3">
      <c r="A15" s="533"/>
      <c r="B15" s="534"/>
      <c r="C15" s="534"/>
      <c r="D15" s="534"/>
      <c r="E15" s="534"/>
      <c r="F15" s="534"/>
    </row>
    <row r="16" spans="1:7" ht="19.5" x14ac:dyDescent="0.4">
      <c r="A16" s="537" t="s">
        <v>0</v>
      </c>
      <c r="B16" s="538"/>
      <c r="C16" s="538"/>
      <c r="D16" s="538"/>
      <c r="E16" s="538"/>
      <c r="F16" s="538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9" t="s">
        <v>34</v>
      </c>
      <c r="B22" s="535"/>
      <c r="C22" s="536"/>
      <c r="D22" s="381">
        <f>SUM(B17:C21)</f>
        <v>0</v>
      </c>
    </row>
    <row r="23" spans="1:7" x14ac:dyDescent="0.3">
      <c r="A23" s="526" t="s">
        <v>251</v>
      </c>
      <c r="B23" s="527"/>
      <c r="C23" s="528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1" t="s">
        <v>4</v>
      </c>
      <c r="B25" s="532"/>
      <c r="C25" s="532"/>
      <c r="D25" s="532"/>
      <c r="E25" s="532"/>
      <c r="F25" s="53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6" t="s">
        <v>34</v>
      </c>
      <c r="B33" s="527"/>
      <c r="C33" s="528"/>
      <c r="D33" s="380">
        <f>SUM(B26:C32)</f>
        <v>0</v>
      </c>
    </row>
    <row r="34" spans="1:7" x14ac:dyDescent="0.3">
      <c r="A34" s="526" t="s">
        <v>251</v>
      </c>
      <c r="B34" s="527"/>
      <c r="C34" s="528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1" t="s">
        <v>180</v>
      </c>
      <c r="B36" s="532"/>
      <c r="C36" s="532"/>
      <c r="D36" s="532"/>
      <c r="E36" s="532"/>
      <c r="F36" s="53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6" t="s">
        <v>34</v>
      </c>
      <c r="B42" s="527"/>
      <c r="C42" s="528"/>
      <c r="D42" s="380">
        <f>SUM(B37:C41)</f>
        <v>0</v>
      </c>
      <c r="E42" s="259"/>
      <c r="F42" s="259"/>
      <c r="G42" s="93"/>
    </row>
    <row r="43" spans="1:7" s="10" customFormat="1" x14ac:dyDescent="0.3">
      <c r="A43" s="526" t="s">
        <v>251</v>
      </c>
      <c r="B43" s="527"/>
      <c r="C43" s="528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6" t="s">
        <v>34</v>
      </c>
      <c r="B52" s="527"/>
      <c r="C52" s="528"/>
      <c r="D52" s="380">
        <f>SUM(B46:C51)</f>
        <v>0</v>
      </c>
    </row>
    <row r="53" spans="1:7" x14ac:dyDescent="0.3">
      <c r="A53" s="526" t="s">
        <v>251</v>
      </c>
      <c r="B53" s="527"/>
      <c r="C53" s="528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1" t="s">
        <v>8</v>
      </c>
      <c r="B55" s="532"/>
      <c r="C55" s="532"/>
      <c r="D55" s="532"/>
      <c r="E55" s="532"/>
      <c r="F55" s="53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6" t="s">
        <v>34</v>
      </c>
      <c r="B63" s="527"/>
      <c r="C63" s="528"/>
      <c r="D63" s="380">
        <f>SUM(B56:C62)</f>
        <v>0</v>
      </c>
    </row>
    <row r="64" spans="1:7" x14ac:dyDescent="0.3">
      <c r="A64" s="526" t="s">
        <v>251</v>
      </c>
      <c r="B64" s="527"/>
      <c r="C64" s="528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1" t="s">
        <v>111</v>
      </c>
      <c r="B66" s="532"/>
      <c r="C66" s="532"/>
      <c r="D66" s="532"/>
      <c r="E66" s="532"/>
      <c r="F66" s="53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6" t="s">
        <v>34</v>
      </c>
      <c r="B84" s="527"/>
      <c r="C84" s="528"/>
      <c r="D84" s="380">
        <f>SUM(B67:C83)</f>
        <v>0</v>
      </c>
    </row>
    <row r="85" spans="1:7" x14ac:dyDescent="0.3">
      <c r="A85" s="526" t="s">
        <v>251</v>
      </c>
      <c r="B85" s="527"/>
      <c r="C85" s="528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1" t="s">
        <v>172</v>
      </c>
      <c r="B87" s="532"/>
      <c r="C87" s="532"/>
      <c r="D87" s="532"/>
      <c r="E87" s="532"/>
      <c r="F87" s="53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6" t="s">
        <v>34</v>
      </c>
      <c r="B102" s="527"/>
      <c r="C102" s="528"/>
      <c r="D102" s="380">
        <f>SUM(B88:C101)</f>
        <v>0</v>
      </c>
    </row>
    <row r="103" spans="1:7" x14ac:dyDescent="0.3">
      <c r="A103" s="526" t="s">
        <v>251</v>
      </c>
      <c r="B103" s="527"/>
      <c r="C103" s="528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1" t="s">
        <v>173</v>
      </c>
      <c r="B106" s="532"/>
      <c r="C106" s="532"/>
      <c r="D106" s="532"/>
      <c r="E106" s="532"/>
      <c r="F106" s="53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6" t="s">
        <v>34</v>
      </c>
      <c r="B118" s="527"/>
      <c r="C118" s="528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6" t="s">
        <v>251</v>
      </c>
      <c r="B119" s="527"/>
      <c r="C119" s="528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1" t="s">
        <v>156</v>
      </c>
      <c r="B121" s="532"/>
      <c r="C121" s="532"/>
      <c r="D121" s="532"/>
      <c r="E121" s="532"/>
      <c r="F121" s="53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6" t="s">
        <v>34</v>
      </c>
      <c r="B133" s="527"/>
      <c r="C133" s="528"/>
      <c r="D133" s="380">
        <f>SUM(B122:C132)</f>
        <v>0</v>
      </c>
    </row>
    <row r="134" spans="1:7" x14ac:dyDescent="0.3">
      <c r="A134" s="526" t="s">
        <v>251</v>
      </c>
      <c r="B134" s="527"/>
      <c r="C134" s="528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1" t="s">
        <v>61</v>
      </c>
      <c r="B136" s="532"/>
      <c r="C136" s="532"/>
      <c r="D136" s="532"/>
      <c r="E136" s="532"/>
      <c r="F136" s="53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6" t="s">
        <v>34</v>
      </c>
      <c r="B149" s="527"/>
      <c r="C149" s="528"/>
      <c r="D149" s="380">
        <f>SUM(B137:C148)</f>
        <v>0</v>
      </c>
    </row>
    <row r="150" spans="1:7" x14ac:dyDescent="0.3">
      <c r="A150" s="526" t="s">
        <v>251</v>
      </c>
      <c r="B150" s="527"/>
      <c r="C150" s="528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1" t="s">
        <v>178</v>
      </c>
      <c r="B152" s="532"/>
      <c r="C152" s="532"/>
      <c r="D152" s="532"/>
      <c r="E152" s="532"/>
      <c r="F152" s="53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6" t="s">
        <v>34</v>
      </c>
      <c r="B161" s="535"/>
      <c r="C161" s="536"/>
      <c r="D161" s="381">
        <f>SUM(B153:C160)</f>
        <v>0</v>
      </c>
    </row>
    <row r="162" spans="1:7" x14ac:dyDescent="0.3">
      <c r="A162" s="526" t="s">
        <v>251</v>
      </c>
      <c r="B162" s="527"/>
      <c r="C162" s="528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1" t="s">
        <v>64</v>
      </c>
      <c r="B164" s="532"/>
      <c r="C164" s="532"/>
      <c r="D164" s="532"/>
      <c r="E164" s="532"/>
      <c r="F164" s="53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6" t="s">
        <v>34</v>
      </c>
      <c r="B169" s="527"/>
      <c r="C169" s="528"/>
      <c r="D169" s="380">
        <f>SUM(B165:C168)</f>
        <v>0</v>
      </c>
    </row>
    <row r="170" spans="1:7" x14ac:dyDescent="0.3">
      <c r="A170" s="526" t="s">
        <v>251</v>
      </c>
      <c r="B170" s="527"/>
      <c r="C170" s="528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9" t="s">
        <v>15</v>
      </c>
      <c r="B172" s="530"/>
      <c r="C172" s="530"/>
      <c r="D172" s="530"/>
      <c r="E172" s="530"/>
      <c r="F172" s="530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6" t="s">
        <v>34</v>
      </c>
      <c r="B177" s="527"/>
      <c r="C177" s="528"/>
      <c r="D177" s="380">
        <f>SUM(B173:C176)</f>
        <v>0</v>
      </c>
    </row>
    <row r="178" spans="1:7" x14ac:dyDescent="0.3">
      <c r="A178" s="526" t="s">
        <v>251</v>
      </c>
      <c r="B178" s="527"/>
      <c r="C178" s="528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1" t="s">
        <v>65</v>
      </c>
      <c r="B180" s="532"/>
      <c r="C180" s="532"/>
      <c r="D180" s="532"/>
      <c r="E180" s="532"/>
      <c r="F180" s="53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6" t="s">
        <v>34</v>
      </c>
      <c r="B186" s="527"/>
      <c r="C186" s="528"/>
      <c r="D186" s="380">
        <f>SUM(B181:C185)</f>
        <v>0</v>
      </c>
    </row>
    <row r="187" spans="1:7" x14ac:dyDescent="0.3">
      <c r="A187" s="526" t="s">
        <v>251</v>
      </c>
      <c r="B187" s="527"/>
      <c r="C187" s="528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1" t="s">
        <v>177</v>
      </c>
      <c r="B189" s="532"/>
      <c r="C189" s="532"/>
      <c r="D189" s="532"/>
      <c r="E189" s="532"/>
      <c r="F189" s="53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6" t="s">
        <v>34</v>
      </c>
      <c r="B194" s="527"/>
      <c r="C194" s="528"/>
      <c r="D194" s="40">
        <f>SUM(B190:C193)</f>
        <v>0</v>
      </c>
    </row>
    <row r="195" spans="1:6" x14ac:dyDescent="0.3">
      <c r="A195" s="526" t="s">
        <v>251</v>
      </c>
      <c r="B195" s="527"/>
      <c r="C195" s="528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0"/>
      <c r="E1" s="510"/>
      <c r="F1" s="510"/>
      <c r="G1" s="510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1" t="s">
        <v>151</v>
      </c>
      <c r="B7" s="511"/>
      <c r="C7" s="511"/>
      <c r="D7" s="511"/>
      <c r="E7" s="511"/>
      <c r="F7" s="511"/>
      <c r="G7" s="111"/>
    </row>
    <row r="8" spans="1:7" ht="22.5" x14ac:dyDescent="0.45">
      <c r="A8" s="512" t="str">
        <f>'Page de garde'!D18</f>
        <v>Tozeur</v>
      </c>
      <c r="B8" s="512"/>
      <c r="C8" s="512"/>
      <c r="D8" s="512"/>
      <c r="E8" s="512"/>
      <c r="F8" s="512"/>
      <c r="G8" s="111"/>
    </row>
    <row r="9" spans="1:7" ht="22.5" x14ac:dyDescent="0.45">
      <c r="A9" s="112" t="s">
        <v>39</v>
      </c>
      <c r="B9" s="513"/>
      <c r="C9" s="513"/>
      <c r="D9" s="513"/>
      <c r="E9" s="513"/>
      <c r="F9" s="513"/>
      <c r="G9" s="111"/>
    </row>
    <row r="10" spans="1:7" ht="22.5" x14ac:dyDescent="0.45">
      <c r="A10" s="113" t="s">
        <v>41</v>
      </c>
      <c r="B10" s="514"/>
      <c r="C10" s="514"/>
      <c r="D10" s="514"/>
      <c r="E10" s="514"/>
      <c r="F10" s="514"/>
      <c r="G10" s="111"/>
    </row>
    <row r="11" spans="1:7" ht="22.5" x14ac:dyDescent="0.45">
      <c r="A11" s="112" t="s">
        <v>40</v>
      </c>
      <c r="B11" s="509"/>
      <c r="C11" s="509"/>
      <c r="D11" s="509"/>
      <c r="E11" s="509"/>
      <c r="F11" s="509"/>
      <c r="G11" s="111"/>
    </row>
    <row r="12" spans="1:7" ht="22.5" x14ac:dyDescent="0.45">
      <c r="A12" s="112" t="s">
        <v>200</v>
      </c>
      <c r="B12" s="515" t="e">
        <f>D730</f>
        <v>#DIV/0!</v>
      </c>
      <c r="C12" s="515"/>
      <c r="D12" s="515"/>
      <c r="E12" s="515"/>
      <c r="F12" s="515"/>
      <c r="G12" s="111"/>
    </row>
    <row r="13" spans="1:7" ht="22.5" x14ac:dyDescent="0.45">
      <c r="A13" s="110"/>
      <c r="B13" s="108"/>
      <c r="C13" s="108"/>
      <c r="D13" s="510"/>
      <c r="E13" s="510"/>
      <c r="F13" s="510"/>
      <c r="G13" s="510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5" t="s">
        <v>28</v>
      </c>
      <c r="B17" s="446" t="s">
        <v>29</v>
      </c>
      <c r="C17" s="446"/>
      <c r="D17" s="446" t="s">
        <v>42</v>
      </c>
      <c r="E17" s="447" t="s">
        <v>266</v>
      </c>
      <c r="F17" s="447" t="s">
        <v>300</v>
      </c>
      <c r="G17" s="114"/>
    </row>
    <row r="18" spans="1:8" ht="16.5" customHeight="1" x14ac:dyDescent="0.4">
      <c r="A18" s="445"/>
      <c r="B18" s="118" t="s">
        <v>32</v>
      </c>
      <c r="C18" s="118" t="s">
        <v>31</v>
      </c>
      <c r="D18" s="446"/>
      <c r="E18" s="447"/>
      <c r="F18" s="447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1" t="s">
        <v>16</v>
      </c>
      <c r="B29" s="552"/>
      <c r="C29" s="552"/>
      <c r="D29" s="552"/>
      <c r="E29" s="552"/>
      <c r="F29" s="552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1" t="s">
        <v>311</v>
      </c>
      <c r="B38" s="552"/>
      <c r="C38" s="552"/>
      <c r="D38" s="552"/>
      <c r="E38" s="552"/>
      <c r="F38" s="552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3"/>
      <c r="B49" s="433"/>
      <c r="C49" s="433"/>
      <c r="D49" s="433"/>
      <c r="E49" s="433"/>
      <c r="F49" s="433"/>
      <c r="G49" s="43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5" t="s">
        <v>28</v>
      </c>
      <c r="B52" s="446" t="s">
        <v>29</v>
      </c>
      <c r="C52" s="446"/>
      <c r="D52" s="446" t="s">
        <v>42</v>
      </c>
      <c r="E52" s="447" t="s">
        <v>266</v>
      </c>
      <c r="F52" s="447" t="s">
        <v>302</v>
      </c>
      <c r="G52" s="129"/>
    </row>
    <row r="53" spans="1:7" ht="21" x14ac:dyDescent="0.4">
      <c r="A53" s="445"/>
      <c r="B53" s="118" t="s">
        <v>32</v>
      </c>
      <c r="C53" s="118" t="s">
        <v>31</v>
      </c>
      <c r="D53" s="446"/>
      <c r="E53" s="447"/>
      <c r="F53" s="447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520" t="s">
        <v>351</v>
      </c>
      <c r="B65" s="520"/>
      <c r="C65" s="520"/>
      <c r="D65" s="520"/>
      <c r="E65" s="520"/>
      <c r="F65" s="52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0"/>
      <c r="B83" s="440"/>
      <c r="C83" s="440"/>
      <c r="D83" s="440"/>
      <c r="E83" s="440"/>
      <c r="F83" s="440"/>
      <c r="G83" s="440"/>
    </row>
    <row r="84" spans="1:7" ht="45" customHeight="1" x14ac:dyDescent="0.45">
      <c r="A84" s="521" t="s">
        <v>352</v>
      </c>
      <c r="B84" s="521"/>
      <c r="C84" s="521"/>
      <c r="D84" s="521"/>
      <c r="E84" s="521"/>
      <c r="F84" s="52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6"/>
      <c r="B103" s="434"/>
      <c r="C103" s="434"/>
      <c r="D103" s="434"/>
      <c r="E103" s="434"/>
      <c r="F103" s="441"/>
      <c r="G103" s="173"/>
    </row>
    <row r="104" spans="1:7" s="80" customFormat="1" ht="46.5" customHeight="1" x14ac:dyDescent="0.4">
      <c r="A104" s="520" t="s">
        <v>353</v>
      </c>
      <c r="B104" s="520"/>
      <c r="C104" s="520"/>
      <c r="D104" s="520"/>
      <c r="E104" s="520"/>
      <c r="F104" s="52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2"/>
      <c r="B111" s="443"/>
      <c r="C111" s="443"/>
      <c r="D111" s="443"/>
      <c r="E111" s="443"/>
      <c r="F111" s="444"/>
      <c r="G111" s="129"/>
    </row>
    <row r="112" spans="1:7" s="80" customFormat="1" ht="39.75" customHeight="1" x14ac:dyDescent="0.4">
      <c r="A112" s="520" t="s">
        <v>390</v>
      </c>
      <c r="B112" s="520"/>
      <c r="C112" s="520"/>
      <c r="D112" s="520"/>
      <c r="E112" s="520"/>
      <c r="F112" s="52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4"/>
      <c r="B120" s="434"/>
      <c r="C120" s="434"/>
      <c r="D120" s="434"/>
      <c r="E120" s="434"/>
      <c r="F120" s="434"/>
      <c r="G120" s="173"/>
    </row>
    <row r="121" spans="1:7" ht="22.5" x14ac:dyDescent="0.4">
      <c r="A121" s="520" t="s">
        <v>311</v>
      </c>
      <c r="B121" s="520"/>
      <c r="C121" s="520"/>
      <c r="D121" s="520"/>
      <c r="E121" s="520"/>
      <c r="F121" s="52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5"/>
      <c r="B132" s="435"/>
      <c r="C132" s="435"/>
      <c r="D132" s="435"/>
      <c r="E132" s="435"/>
      <c r="F132" s="435"/>
      <c r="G132" s="114"/>
    </row>
    <row r="133" spans="1:16384" ht="22.5" customHeight="1" x14ac:dyDescent="0.4">
      <c r="A133" s="522" t="s">
        <v>424</v>
      </c>
      <c r="B133" s="522"/>
      <c r="C133" s="522"/>
      <c r="D133" s="522"/>
      <c r="E133" s="522"/>
      <c r="F133" s="522"/>
      <c r="G133" s="114"/>
    </row>
    <row r="134" spans="1:16384" ht="22.5" customHeight="1" x14ac:dyDescent="0.4">
      <c r="A134" s="523"/>
      <c r="B134" s="523"/>
      <c r="C134" s="523"/>
      <c r="D134" s="523"/>
      <c r="E134" s="523"/>
      <c r="F134" s="523"/>
      <c r="G134" s="114"/>
    </row>
    <row r="135" spans="1:16384" s="326" customFormat="1" ht="22.5" customHeight="1" x14ac:dyDescent="0.25">
      <c r="A135" s="445" t="s">
        <v>28</v>
      </c>
      <c r="B135" s="446" t="s">
        <v>29</v>
      </c>
      <c r="C135" s="446"/>
      <c r="D135" s="446" t="s">
        <v>42</v>
      </c>
      <c r="E135" s="447" t="s">
        <v>266</v>
      </c>
      <c r="F135" s="447" t="s">
        <v>302</v>
      </c>
    </row>
    <row r="136" spans="1:16384" s="326" customFormat="1" ht="22.5" customHeight="1" x14ac:dyDescent="0.25">
      <c r="A136" s="445"/>
      <c r="B136" s="118" t="s">
        <v>32</v>
      </c>
      <c r="C136" s="118" t="s">
        <v>31</v>
      </c>
      <c r="D136" s="446"/>
      <c r="E136" s="447"/>
      <c r="F136" s="447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4" t="s">
        <v>461</v>
      </c>
      <c r="B139" s="524"/>
      <c r="C139" s="524"/>
      <c r="D139" s="524"/>
      <c r="E139" s="524"/>
      <c r="F139" s="524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3" t="s">
        <v>350</v>
      </c>
      <c r="B147" s="473"/>
      <c r="C147" s="473"/>
      <c r="D147" s="473"/>
      <c r="E147" s="473"/>
      <c r="F147" s="473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6"/>
      <c r="B165" s="434"/>
      <c r="C165" s="434"/>
      <c r="D165" s="434"/>
      <c r="E165" s="434"/>
      <c r="F165" s="434"/>
      <c r="G165" s="114"/>
    </row>
    <row r="166" spans="1:7" ht="32.25" customHeight="1" x14ac:dyDescent="0.4">
      <c r="A166" s="524" t="s">
        <v>462</v>
      </c>
      <c r="B166" s="524"/>
      <c r="C166" s="524"/>
      <c r="D166" s="524"/>
      <c r="E166" s="524"/>
      <c r="F166" s="524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7"/>
      <c r="B176" s="438"/>
      <c r="C176" s="438"/>
      <c r="D176" s="438"/>
      <c r="E176" s="438"/>
      <c r="F176" s="438"/>
      <c r="G176" s="114"/>
    </row>
    <row r="177" spans="1:7" ht="32.25" customHeight="1" x14ac:dyDescent="0.4">
      <c r="A177" s="524" t="s">
        <v>311</v>
      </c>
      <c r="B177" s="524"/>
      <c r="C177" s="524"/>
      <c r="D177" s="524"/>
      <c r="E177" s="524"/>
      <c r="F177" s="524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4"/>
      <c r="C186" s="475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9"/>
      <c r="B188" s="439"/>
      <c r="C188" s="439"/>
      <c r="D188" s="439"/>
      <c r="E188" s="439"/>
      <c r="F188" s="43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5" t="s">
        <v>28</v>
      </c>
      <c r="B191" s="446" t="s">
        <v>29</v>
      </c>
      <c r="C191" s="446"/>
      <c r="D191" s="446" t="s">
        <v>42</v>
      </c>
      <c r="E191" s="447" t="s">
        <v>266</v>
      </c>
      <c r="F191" s="447" t="s">
        <v>302</v>
      </c>
      <c r="G191" s="114"/>
    </row>
    <row r="192" spans="1:7" ht="21" x14ac:dyDescent="0.4">
      <c r="A192" s="445"/>
      <c r="B192" s="118" t="s">
        <v>32</v>
      </c>
      <c r="C192" s="118" t="s">
        <v>31</v>
      </c>
      <c r="D192" s="446"/>
      <c r="E192" s="447"/>
      <c r="F192" s="447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3"/>
      <c r="B205" s="433"/>
      <c r="C205" s="433"/>
      <c r="D205" s="433"/>
      <c r="E205" s="433"/>
      <c r="F205" s="43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3"/>
      <c r="B229" s="433"/>
      <c r="C229" s="433"/>
      <c r="D229" s="433"/>
      <c r="E229" s="433"/>
      <c r="F229" s="43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6" t="s">
        <v>311</v>
      </c>
      <c r="B236" s="517"/>
      <c r="C236" s="517"/>
      <c r="D236" s="51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3"/>
      <c r="B250" s="433"/>
      <c r="C250" s="433"/>
      <c r="D250" s="433"/>
      <c r="E250" s="433"/>
      <c r="F250" s="43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5" t="s">
        <v>28</v>
      </c>
      <c r="B253" s="446" t="s">
        <v>29</v>
      </c>
      <c r="C253" s="446"/>
      <c r="D253" s="446" t="s">
        <v>42</v>
      </c>
      <c r="E253" s="447" t="s">
        <v>266</v>
      </c>
      <c r="F253" s="447" t="s">
        <v>302</v>
      </c>
      <c r="G253" s="129"/>
    </row>
    <row r="254" spans="1:7" ht="21" x14ac:dyDescent="0.4">
      <c r="A254" s="445"/>
      <c r="B254" s="118" t="s">
        <v>32</v>
      </c>
      <c r="C254" s="118" t="s">
        <v>31</v>
      </c>
      <c r="D254" s="446"/>
      <c r="E254" s="447"/>
      <c r="F254" s="447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7"/>
      <c r="B290" s="467"/>
      <c r="C290" s="467"/>
      <c r="D290" s="467"/>
      <c r="E290" s="467"/>
      <c r="F290" s="467"/>
      <c r="G290" s="129"/>
    </row>
    <row r="291" spans="1:7" s="80" customFormat="1" ht="31.5" customHeight="1" x14ac:dyDescent="0.4">
      <c r="A291" s="519" t="s">
        <v>311</v>
      </c>
      <c r="B291" s="519"/>
      <c r="C291" s="519"/>
      <c r="D291" s="519"/>
      <c r="E291" s="519"/>
      <c r="F291" s="519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5" t="s">
        <v>28</v>
      </c>
      <c r="B308" s="446" t="s">
        <v>29</v>
      </c>
      <c r="C308" s="446"/>
      <c r="D308" s="446" t="s">
        <v>42</v>
      </c>
      <c r="E308" s="447" t="s">
        <v>266</v>
      </c>
      <c r="F308" s="447" t="s">
        <v>302</v>
      </c>
      <c r="G308" s="129"/>
    </row>
    <row r="309" spans="1:7" ht="21" x14ac:dyDescent="0.4">
      <c r="A309" s="445"/>
      <c r="B309" s="118" t="s">
        <v>32</v>
      </c>
      <c r="C309" s="118" t="s">
        <v>31</v>
      </c>
      <c r="D309" s="446"/>
      <c r="E309" s="447"/>
      <c r="F309" s="447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8"/>
      <c r="B357" s="458"/>
      <c r="C357" s="458"/>
      <c r="D357" s="458"/>
      <c r="E357" s="458"/>
      <c r="F357" s="458"/>
      <c r="G357" s="458"/>
    </row>
    <row r="358" spans="1:7" ht="32.25" customHeight="1" x14ac:dyDescent="0.4">
      <c r="A358" s="503" t="s">
        <v>311</v>
      </c>
      <c r="B358" s="503"/>
      <c r="C358" s="503"/>
      <c r="D358" s="503"/>
      <c r="E358" s="503"/>
      <c r="F358" s="503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5" t="s">
        <v>28</v>
      </c>
      <c r="B375" s="446" t="s">
        <v>29</v>
      </c>
      <c r="C375" s="446"/>
      <c r="D375" s="446" t="s">
        <v>42</v>
      </c>
      <c r="E375" s="447" t="s">
        <v>266</v>
      </c>
      <c r="F375" s="447" t="s">
        <v>302</v>
      </c>
      <c r="G375" s="173"/>
    </row>
    <row r="376" spans="1:7" s="260" customFormat="1" ht="21" x14ac:dyDescent="0.4">
      <c r="A376" s="445"/>
      <c r="B376" s="118" t="s">
        <v>32</v>
      </c>
      <c r="C376" s="118" t="s">
        <v>31</v>
      </c>
      <c r="D376" s="446"/>
      <c r="E376" s="447"/>
      <c r="F376" s="447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1"/>
      <c r="B415" s="440"/>
      <c r="C415" s="440"/>
      <c r="D415" s="440"/>
      <c r="E415" s="440"/>
      <c r="F415" s="440"/>
      <c r="G415" s="440"/>
    </row>
    <row r="416" spans="1:7" s="260" customFormat="1" ht="24.75" x14ac:dyDescent="0.4">
      <c r="A416" s="506" t="s">
        <v>320</v>
      </c>
      <c r="B416" s="506"/>
      <c r="C416" s="506"/>
      <c r="D416" s="506"/>
      <c r="E416" s="506"/>
      <c r="F416" s="506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5" t="s">
        <v>28</v>
      </c>
      <c r="B433" s="446" t="s">
        <v>29</v>
      </c>
      <c r="C433" s="446"/>
      <c r="D433" s="446" t="s">
        <v>42</v>
      </c>
      <c r="E433" s="447" t="s">
        <v>266</v>
      </c>
      <c r="F433" s="447" t="s">
        <v>302</v>
      </c>
      <c r="G433" s="129"/>
    </row>
    <row r="434" spans="1:7" ht="21" x14ac:dyDescent="0.4">
      <c r="A434" s="445"/>
      <c r="B434" s="118" t="s">
        <v>32</v>
      </c>
      <c r="C434" s="118" t="s">
        <v>31</v>
      </c>
      <c r="D434" s="446"/>
      <c r="E434" s="447"/>
      <c r="F434" s="447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6" t="s">
        <v>311</v>
      </c>
      <c r="B464" s="506"/>
      <c r="C464" s="506"/>
      <c r="D464" s="506"/>
      <c r="E464" s="506"/>
      <c r="F464" s="506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7" t="s">
        <v>425</v>
      </c>
      <c r="B478" s="507"/>
      <c r="C478" s="507"/>
      <c r="D478" s="507"/>
      <c r="E478" s="507"/>
      <c r="F478" s="507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7" t="s">
        <v>28</v>
      </c>
      <c r="B480" s="478" t="s">
        <v>29</v>
      </c>
      <c r="C480" s="478"/>
      <c r="D480" s="478" t="s">
        <v>42</v>
      </c>
      <c r="E480" s="479" t="s">
        <v>266</v>
      </c>
      <c r="F480" s="479" t="s">
        <v>302</v>
      </c>
      <c r="G480" s="114"/>
    </row>
    <row r="481" spans="1:7" ht="21" x14ac:dyDescent="0.4">
      <c r="A481" s="477"/>
      <c r="B481" s="320" t="s">
        <v>32</v>
      </c>
      <c r="C481" s="320" t="s">
        <v>31</v>
      </c>
      <c r="D481" s="478"/>
      <c r="E481" s="479"/>
      <c r="F481" s="47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8" t="s">
        <v>52</v>
      </c>
      <c r="B483" s="468"/>
      <c r="C483" s="468"/>
      <c r="D483" s="468"/>
      <c r="E483" s="468"/>
      <c r="F483" s="468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5" t="s">
        <v>463</v>
      </c>
      <c r="B491" s="466"/>
      <c r="C491" s="466"/>
      <c r="D491" s="466"/>
      <c r="E491" s="466"/>
      <c r="F491" s="46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0"/>
      <c r="B517" s="490"/>
      <c r="C517" s="490"/>
      <c r="D517" s="490"/>
      <c r="E517" s="490"/>
      <c r="F517" s="490"/>
      <c r="G517" s="490"/>
    </row>
    <row r="518" spans="1:7" ht="26.25" customHeight="1" x14ac:dyDescent="0.5">
      <c r="A518" s="369" t="s">
        <v>311</v>
      </c>
      <c r="B518" s="502"/>
      <c r="C518" s="502"/>
      <c r="D518" s="502"/>
      <c r="E518" s="502"/>
      <c r="F518" s="502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8" t="s">
        <v>97</v>
      </c>
      <c r="B530" s="508"/>
      <c r="C530" s="508"/>
      <c r="D530" s="508"/>
      <c r="E530" s="508"/>
      <c r="F530" s="508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3" t="s">
        <v>28</v>
      </c>
      <c r="B532" s="485" t="s">
        <v>29</v>
      </c>
      <c r="C532" s="486"/>
      <c r="D532" s="446" t="s">
        <v>42</v>
      </c>
      <c r="E532" s="447" t="s">
        <v>266</v>
      </c>
      <c r="F532" s="447" t="s">
        <v>302</v>
      </c>
      <c r="G532" s="114"/>
    </row>
    <row r="533" spans="1:7" ht="21" x14ac:dyDescent="0.4">
      <c r="A533" s="484"/>
      <c r="B533" s="315" t="s">
        <v>32</v>
      </c>
      <c r="C533" s="316" t="s">
        <v>31</v>
      </c>
      <c r="D533" s="446"/>
      <c r="E533" s="447"/>
      <c r="F533" s="447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4"/>
      <c r="D535" s="504"/>
      <c r="E535" s="504"/>
      <c r="F535" s="505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9" t="s">
        <v>34</v>
      </c>
      <c r="B542" s="460"/>
      <c r="C542" s="461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9" t="s">
        <v>33</v>
      </c>
      <c r="B543" s="460"/>
      <c r="C543" s="461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3"/>
      <c r="B544" s="433"/>
      <c r="C544" s="433"/>
      <c r="D544" s="433"/>
      <c r="E544" s="433"/>
      <c r="F544" s="433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5"/>
      <c r="B556" s="458"/>
      <c r="C556" s="458"/>
      <c r="D556" s="458"/>
      <c r="E556" s="458"/>
      <c r="F556" s="458"/>
      <c r="G556" s="458"/>
    </row>
    <row r="557" spans="1:7" ht="35.25" customHeight="1" x14ac:dyDescent="0.4">
      <c r="A557" s="371" t="s">
        <v>311</v>
      </c>
      <c r="B557" s="337"/>
      <c r="C557" s="456"/>
      <c r="D557" s="456"/>
      <c r="E557" s="456"/>
      <c r="F557" s="457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51" t="s">
        <v>34</v>
      </c>
      <c r="B566" s="451"/>
      <c r="C566" s="452"/>
      <c r="D566" s="378">
        <f>SUM(B558:C565,B546:C555)</f>
        <v>0</v>
      </c>
      <c r="E566" s="108"/>
      <c r="F566" s="114"/>
      <c r="G566" s="114"/>
    </row>
    <row r="567" spans="1:7" ht="21" x14ac:dyDescent="0.4">
      <c r="A567" s="451" t="s">
        <v>33</v>
      </c>
      <c r="B567" s="451"/>
      <c r="C567" s="451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3"/>
      <c r="B572" s="433"/>
      <c r="C572" s="433"/>
      <c r="D572" s="433"/>
      <c r="E572" s="433"/>
      <c r="F572" s="433"/>
      <c r="G572" s="114"/>
    </row>
    <row r="573" spans="1:7" ht="22.5" x14ac:dyDescent="0.45">
      <c r="A573" s="464" t="s">
        <v>19</v>
      </c>
      <c r="B573" s="464"/>
      <c r="C573" s="464"/>
      <c r="D573" s="464"/>
      <c r="E573" s="464"/>
      <c r="F573" s="464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7" t="s">
        <v>28</v>
      </c>
      <c r="B575" s="478" t="s">
        <v>29</v>
      </c>
      <c r="C575" s="478"/>
      <c r="D575" s="478" t="s">
        <v>42</v>
      </c>
      <c r="E575" s="479" t="s">
        <v>266</v>
      </c>
      <c r="F575" s="479" t="s">
        <v>302</v>
      </c>
      <c r="G575" s="114"/>
    </row>
    <row r="576" spans="1:7" ht="21" x14ac:dyDescent="0.4">
      <c r="A576" s="477"/>
      <c r="B576" s="320" t="s">
        <v>32</v>
      </c>
      <c r="C576" s="320" t="s">
        <v>31</v>
      </c>
      <c r="D576" s="478"/>
      <c r="E576" s="479"/>
      <c r="F576" s="47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1" t="s">
        <v>34</v>
      </c>
      <c r="B588" s="451"/>
      <c r="C588" s="452"/>
      <c r="D588" s="378">
        <f>SUM(B579:C587)</f>
        <v>0</v>
      </c>
      <c r="E588" s="108"/>
      <c r="F588" s="114"/>
      <c r="G588" s="114"/>
    </row>
    <row r="589" spans="1:7" ht="21" x14ac:dyDescent="0.4">
      <c r="A589" s="451" t="s">
        <v>33</v>
      </c>
      <c r="B589" s="451"/>
      <c r="C589" s="451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51" t="s">
        <v>34</v>
      </c>
      <c r="B606" s="451"/>
      <c r="C606" s="452"/>
      <c r="D606" s="378">
        <f>SUM(B592:C605)</f>
        <v>0</v>
      </c>
      <c r="E606" s="108"/>
      <c r="F606" s="114"/>
      <c r="G606" s="114"/>
    </row>
    <row r="607" spans="1:7" ht="21" x14ac:dyDescent="0.4">
      <c r="A607" s="451" t="s">
        <v>33</v>
      </c>
      <c r="B607" s="451"/>
      <c r="C607" s="451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3" t="s">
        <v>170</v>
      </c>
      <c r="B610" s="454"/>
      <c r="C610" s="455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4" t="s">
        <v>8</v>
      </c>
      <c r="B612" s="464"/>
      <c r="C612" s="464"/>
      <c r="D612" s="464"/>
      <c r="E612" s="464"/>
      <c r="F612" s="464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5" t="s">
        <v>28</v>
      </c>
      <c r="B614" s="446" t="s">
        <v>29</v>
      </c>
      <c r="C614" s="446"/>
      <c r="D614" s="446" t="s">
        <v>42</v>
      </c>
      <c r="E614" s="447" t="s">
        <v>266</v>
      </c>
      <c r="F614" s="447" t="s">
        <v>302</v>
      </c>
      <c r="G614" s="114"/>
    </row>
    <row r="615" spans="1:7" ht="18.75" customHeight="1" x14ac:dyDescent="0.4">
      <c r="A615" s="445"/>
      <c r="B615" s="118" t="s">
        <v>32</v>
      </c>
      <c r="C615" s="118" t="s">
        <v>31</v>
      </c>
      <c r="D615" s="446"/>
      <c r="E615" s="447"/>
      <c r="F615" s="447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2"/>
      <c r="D617" s="462"/>
      <c r="E617" s="462"/>
      <c r="F617" s="463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1" t="s">
        <v>34</v>
      </c>
      <c r="B627" s="451"/>
      <c r="C627" s="451"/>
      <c r="D627" s="378">
        <f>SUM(B618:C626)</f>
        <v>0</v>
      </c>
      <c r="E627" s="488"/>
      <c r="F627" s="467"/>
      <c r="G627" s="129"/>
    </row>
    <row r="628" spans="1:7" ht="21" x14ac:dyDescent="0.4">
      <c r="A628" s="451" t="s">
        <v>33</v>
      </c>
      <c r="B628" s="451"/>
      <c r="C628" s="451"/>
      <c r="D628" s="388" t="e">
        <f>D627/(COUNT(B618:C626)*2)</f>
        <v>#DIV/0!</v>
      </c>
      <c r="E628" s="489"/>
      <c r="F628" s="490"/>
      <c r="G628" s="129"/>
    </row>
    <row r="629" spans="1:7" ht="21" x14ac:dyDescent="0.4">
      <c r="A629" s="325"/>
      <c r="B629" s="135"/>
      <c r="C629" s="487"/>
      <c r="D629" s="487"/>
      <c r="E629" s="487"/>
      <c r="F629" s="487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2"/>
      <c r="D642" s="462"/>
      <c r="E642" s="462"/>
      <c r="F642" s="463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62"/>
      <c r="C653" s="462"/>
      <c r="D653" s="462"/>
      <c r="E653" s="462"/>
      <c r="F653" s="463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7" t="s">
        <v>311</v>
      </c>
      <c r="B661" s="498"/>
      <c r="C661" s="498"/>
      <c r="D661" s="498"/>
      <c r="E661" s="498"/>
      <c r="F661" s="499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4" t="s">
        <v>356</v>
      </c>
      <c r="B676" s="464"/>
      <c r="C676" s="464"/>
      <c r="D676" s="464"/>
      <c r="E676" s="464"/>
      <c r="F676" s="464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5" t="s">
        <v>28</v>
      </c>
      <c r="B678" s="446" t="s">
        <v>29</v>
      </c>
      <c r="C678" s="446"/>
      <c r="D678" s="446" t="s">
        <v>42</v>
      </c>
      <c r="E678" s="447" t="s">
        <v>266</v>
      </c>
      <c r="F678" s="447" t="s">
        <v>302</v>
      </c>
      <c r="G678" s="129"/>
    </row>
    <row r="679" spans="1:7" ht="21" x14ac:dyDescent="0.4">
      <c r="A679" s="445"/>
      <c r="B679" s="118" t="s">
        <v>32</v>
      </c>
      <c r="C679" s="118" t="s">
        <v>31</v>
      </c>
      <c r="D679" s="446"/>
      <c r="E679" s="447"/>
      <c r="F679" s="447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0" t="s">
        <v>459</v>
      </c>
      <c r="B704" s="500"/>
      <c r="C704" s="500"/>
      <c r="D704" s="500"/>
      <c r="E704" s="500"/>
      <c r="F704" s="500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1" t="s">
        <v>28</v>
      </c>
      <c r="B706" s="485" t="s">
        <v>29</v>
      </c>
      <c r="C706" s="485"/>
      <c r="D706" s="446" t="s">
        <v>42</v>
      </c>
      <c r="E706" s="447" t="s">
        <v>266</v>
      </c>
      <c r="F706" s="447" t="s">
        <v>302</v>
      </c>
      <c r="G706" s="274"/>
    </row>
    <row r="707" spans="1:7" ht="21" x14ac:dyDescent="0.4">
      <c r="A707" s="472"/>
      <c r="B707" s="383" t="s">
        <v>32</v>
      </c>
      <c r="C707" s="383" t="s">
        <v>31</v>
      </c>
      <c r="D707" s="446"/>
      <c r="E707" s="447"/>
      <c r="F707" s="447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8" t="s">
        <v>306</v>
      </c>
      <c r="B709" s="449"/>
      <c r="C709" s="449"/>
      <c r="D709" s="449"/>
      <c r="E709" s="449"/>
      <c r="F709" s="450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9"/>
      <c r="C715" s="470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9"/>
      <c r="C716" s="470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8" t="s">
        <v>307</v>
      </c>
      <c r="B718" s="449"/>
      <c r="C718" s="449"/>
      <c r="D718" s="449"/>
      <c r="E718" s="449"/>
      <c r="F718" s="450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6"/>
      <c r="E1" s="546"/>
      <c r="F1" s="546"/>
      <c r="G1" s="546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7" t="s">
        <v>46</v>
      </c>
      <c r="B6" s="547"/>
      <c r="C6" s="547"/>
      <c r="D6" s="547"/>
      <c r="E6" s="547"/>
      <c r="F6" s="547"/>
      <c r="G6" s="92"/>
    </row>
    <row r="7" spans="1:7" s="258" customFormat="1" ht="21.75" customHeight="1" x14ac:dyDescent="0.45">
      <c r="A7" s="548" t="str">
        <f>'Page de garde'!D18</f>
        <v>Tozeur</v>
      </c>
      <c r="B7" s="548"/>
      <c r="C7" s="548"/>
      <c r="D7" s="548"/>
      <c r="E7" s="548"/>
      <c r="F7" s="548"/>
      <c r="G7" s="92"/>
    </row>
    <row r="8" spans="1:7" s="258" customFormat="1" ht="24" x14ac:dyDescent="0.45">
      <c r="A8" s="4" t="s">
        <v>39</v>
      </c>
      <c r="B8" s="549" t="str">
        <f>'A1 Exploitation'!B9:F9</f>
        <v>M Souheil DRAOUI</v>
      </c>
      <c r="C8" s="549"/>
      <c r="D8" s="549"/>
      <c r="E8" s="549"/>
      <c r="F8" s="549"/>
      <c r="G8" s="92"/>
    </row>
    <row r="9" spans="1:7" s="258" customFormat="1" ht="24" x14ac:dyDescent="0.45">
      <c r="A9" s="5" t="s">
        <v>41</v>
      </c>
      <c r="B9" s="550" t="str">
        <f>'A1 Exploitation'!B10:F10</f>
        <v>Directeur magasin et chefs rayons</v>
      </c>
      <c r="C9" s="550"/>
      <c r="D9" s="550"/>
      <c r="E9" s="550"/>
      <c r="F9" s="550"/>
      <c r="G9" s="92"/>
    </row>
    <row r="10" spans="1:7" s="258" customFormat="1" ht="24" x14ac:dyDescent="0.45">
      <c r="A10" s="4" t="s">
        <v>40</v>
      </c>
      <c r="B10" s="545">
        <f>'A1 Exploitation'!B11:F11</f>
        <v>43523</v>
      </c>
      <c r="C10" s="545"/>
      <c r="D10" s="545"/>
      <c r="E10" s="545"/>
      <c r="F10" s="545"/>
      <c r="G10" s="92"/>
    </row>
    <row r="11" spans="1:7" s="258" customFormat="1" ht="24" x14ac:dyDescent="0.45">
      <c r="A11" s="4" t="s">
        <v>250</v>
      </c>
      <c r="B11" s="542" t="e">
        <f>D199</f>
        <v>#DIV/0!</v>
      </c>
      <c r="C11" s="542"/>
      <c r="D11" s="542"/>
      <c r="E11" s="542"/>
      <c r="F11" s="542"/>
      <c r="G11" s="92"/>
    </row>
    <row r="12" spans="1:7" s="258" customFormat="1" ht="22.5" x14ac:dyDescent="0.45">
      <c r="A12" s="1"/>
      <c r="D12" s="510"/>
      <c r="E12" s="510"/>
      <c r="F12" s="510"/>
      <c r="G12" s="510"/>
    </row>
    <row r="13" spans="1:7" s="258" customFormat="1" ht="11.25" customHeight="1" x14ac:dyDescent="0.3">
      <c r="A13" s="543" t="s">
        <v>28</v>
      </c>
      <c r="B13" s="544" t="s">
        <v>29</v>
      </c>
      <c r="C13" s="544"/>
      <c r="D13" s="544" t="s">
        <v>42</v>
      </c>
      <c r="E13" s="544" t="s">
        <v>160</v>
      </c>
      <c r="F13" s="544" t="s">
        <v>161</v>
      </c>
      <c r="G13" s="80"/>
    </row>
    <row r="14" spans="1:7" s="258" customFormat="1" ht="12.75" customHeight="1" x14ac:dyDescent="0.3">
      <c r="A14" s="543"/>
      <c r="B14" s="22" t="s">
        <v>32</v>
      </c>
      <c r="C14" s="22" t="s">
        <v>31</v>
      </c>
      <c r="D14" s="544"/>
      <c r="E14" s="544"/>
      <c r="F14" s="544"/>
      <c r="G14" s="94"/>
    </row>
    <row r="15" spans="1:7" x14ac:dyDescent="0.3">
      <c r="A15" s="533"/>
      <c r="B15" s="534"/>
      <c r="C15" s="534"/>
      <c r="D15" s="534"/>
      <c r="E15" s="534"/>
      <c r="F15" s="534"/>
    </row>
    <row r="16" spans="1:7" ht="19.5" x14ac:dyDescent="0.4">
      <c r="A16" s="537" t="s">
        <v>0</v>
      </c>
      <c r="B16" s="538"/>
      <c r="C16" s="538"/>
      <c r="D16" s="538"/>
      <c r="E16" s="538"/>
      <c r="F16" s="538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9" t="s">
        <v>34</v>
      </c>
      <c r="B22" s="535"/>
      <c r="C22" s="536"/>
      <c r="D22" s="381">
        <f>SUM(B17:C21)</f>
        <v>0</v>
      </c>
    </row>
    <row r="23" spans="1:7" x14ac:dyDescent="0.3">
      <c r="A23" s="526" t="s">
        <v>251</v>
      </c>
      <c r="B23" s="527"/>
      <c r="C23" s="528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1" t="s">
        <v>4</v>
      </c>
      <c r="B25" s="532"/>
      <c r="C25" s="532"/>
      <c r="D25" s="532"/>
      <c r="E25" s="532"/>
      <c r="F25" s="53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6" t="s">
        <v>34</v>
      </c>
      <c r="B33" s="527"/>
      <c r="C33" s="528"/>
      <c r="D33" s="380">
        <f>SUM(B26:C32)</f>
        <v>0</v>
      </c>
    </row>
    <row r="34" spans="1:7" x14ac:dyDescent="0.3">
      <c r="A34" s="526" t="s">
        <v>251</v>
      </c>
      <c r="B34" s="527"/>
      <c r="C34" s="528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1" t="s">
        <v>180</v>
      </c>
      <c r="B36" s="532"/>
      <c r="C36" s="532"/>
      <c r="D36" s="532"/>
      <c r="E36" s="532"/>
      <c r="F36" s="53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6" t="s">
        <v>34</v>
      </c>
      <c r="B42" s="527"/>
      <c r="C42" s="528"/>
      <c r="D42" s="380">
        <f>SUM(B37:C41)</f>
        <v>0</v>
      </c>
      <c r="E42" s="259"/>
      <c r="F42" s="259"/>
      <c r="G42" s="93"/>
    </row>
    <row r="43" spans="1:7" s="10" customFormat="1" x14ac:dyDescent="0.3">
      <c r="A43" s="526" t="s">
        <v>251</v>
      </c>
      <c r="B43" s="527"/>
      <c r="C43" s="528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6" t="s">
        <v>34</v>
      </c>
      <c r="B52" s="527"/>
      <c r="C52" s="528"/>
      <c r="D52" s="380">
        <f>SUM(B46:C51)</f>
        <v>0</v>
      </c>
    </row>
    <row r="53" spans="1:7" x14ac:dyDescent="0.3">
      <c r="A53" s="526" t="s">
        <v>251</v>
      </c>
      <c r="B53" s="527"/>
      <c r="C53" s="528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1" t="s">
        <v>8</v>
      </c>
      <c r="B55" s="532"/>
      <c r="C55" s="532"/>
      <c r="D55" s="532"/>
      <c r="E55" s="532"/>
      <c r="F55" s="53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6" t="s">
        <v>34</v>
      </c>
      <c r="B63" s="527"/>
      <c r="C63" s="528"/>
      <c r="D63" s="380">
        <f>SUM(B56:C62)</f>
        <v>0</v>
      </c>
    </row>
    <row r="64" spans="1:7" x14ac:dyDescent="0.3">
      <c r="A64" s="526" t="s">
        <v>251</v>
      </c>
      <c r="B64" s="527"/>
      <c r="C64" s="528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1" t="s">
        <v>111</v>
      </c>
      <c r="B66" s="532"/>
      <c r="C66" s="532"/>
      <c r="D66" s="532"/>
      <c r="E66" s="532"/>
      <c r="F66" s="53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6" t="s">
        <v>34</v>
      </c>
      <c r="B84" s="527"/>
      <c r="C84" s="528"/>
      <c r="D84" s="380">
        <f>SUM(B67:C83)</f>
        <v>0</v>
      </c>
    </row>
    <row r="85" spans="1:7" x14ac:dyDescent="0.3">
      <c r="A85" s="526" t="s">
        <v>251</v>
      </c>
      <c r="B85" s="527"/>
      <c r="C85" s="528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1" t="s">
        <v>172</v>
      </c>
      <c r="B87" s="532"/>
      <c r="C87" s="532"/>
      <c r="D87" s="532"/>
      <c r="E87" s="532"/>
      <c r="F87" s="53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6" t="s">
        <v>34</v>
      </c>
      <c r="B102" s="527"/>
      <c r="C102" s="528"/>
      <c r="D102" s="380">
        <f>SUM(B88:C101)</f>
        <v>0</v>
      </c>
    </row>
    <row r="103" spans="1:7" x14ac:dyDescent="0.3">
      <c r="A103" s="526" t="s">
        <v>251</v>
      </c>
      <c r="B103" s="527"/>
      <c r="C103" s="528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1" t="s">
        <v>173</v>
      </c>
      <c r="B106" s="532"/>
      <c r="C106" s="532"/>
      <c r="D106" s="532"/>
      <c r="E106" s="532"/>
      <c r="F106" s="53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6" t="s">
        <v>34</v>
      </c>
      <c r="B118" s="527"/>
      <c r="C118" s="528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6" t="s">
        <v>251</v>
      </c>
      <c r="B119" s="527"/>
      <c r="C119" s="528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1" t="s">
        <v>156</v>
      </c>
      <c r="B121" s="532"/>
      <c r="C121" s="532"/>
      <c r="D121" s="532"/>
      <c r="E121" s="532"/>
      <c r="F121" s="53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6" t="s">
        <v>34</v>
      </c>
      <c r="B133" s="527"/>
      <c r="C133" s="528"/>
      <c r="D133" s="380">
        <f>SUM(B122:C132)</f>
        <v>0</v>
      </c>
    </row>
    <row r="134" spans="1:7" x14ac:dyDescent="0.3">
      <c r="A134" s="526" t="s">
        <v>251</v>
      </c>
      <c r="B134" s="527"/>
      <c r="C134" s="528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1" t="s">
        <v>61</v>
      </c>
      <c r="B136" s="532"/>
      <c r="C136" s="532"/>
      <c r="D136" s="532"/>
      <c r="E136" s="532"/>
      <c r="F136" s="53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6" t="s">
        <v>34</v>
      </c>
      <c r="B149" s="527"/>
      <c r="C149" s="528"/>
      <c r="D149" s="380">
        <f>SUM(B137:C148)</f>
        <v>0</v>
      </c>
    </row>
    <row r="150" spans="1:7" x14ac:dyDescent="0.3">
      <c r="A150" s="526" t="s">
        <v>251</v>
      </c>
      <c r="B150" s="527"/>
      <c r="C150" s="528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1" t="s">
        <v>178</v>
      </c>
      <c r="B152" s="532"/>
      <c r="C152" s="532"/>
      <c r="D152" s="532"/>
      <c r="E152" s="532"/>
      <c r="F152" s="53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6" t="s">
        <v>34</v>
      </c>
      <c r="B161" s="535"/>
      <c r="C161" s="536"/>
      <c r="D161" s="381">
        <f>SUM(B153:C160)</f>
        <v>0</v>
      </c>
    </row>
    <row r="162" spans="1:7" x14ac:dyDescent="0.3">
      <c r="A162" s="526" t="s">
        <v>251</v>
      </c>
      <c r="B162" s="527"/>
      <c r="C162" s="528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1" t="s">
        <v>64</v>
      </c>
      <c r="B164" s="532"/>
      <c r="C164" s="532"/>
      <c r="D164" s="532"/>
      <c r="E164" s="532"/>
      <c r="F164" s="53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6" t="s">
        <v>34</v>
      </c>
      <c r="B169" s="527"/>
      <c r="C169" s="528"/>
      <c r="D169" s="380">
        <f>SUM(B165:C168)</f>
        <v>0</v>
      </c>
    </row>
    <row r="170" spans="1:7" x14ac:dyDescent="0.3">
      <c r="A170" s="526" t="s">
        <v>251</v>
      </c>
      <c r="B170" s="527"/>
      <c r="C170" s="528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9" t="s">
        <v>15</v>
      </c>
      <c r="B172" s="530"/>
      <c r="C172" s="530"/>
      <c r="D172" s="530"/>
      <c r="E172" s="530"/>
      <c r="F172" s="530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6" t="s">
        <v>34</v>
      </c>
      <c r="B177" s="527"/>
      <c r="C177" s="528"/>
      <c r="D177" s="380">
        <f>SUM(B173:C176)</f>
        <v>0</v>
      </c>
    </row>
    <row r="178" spans="1:7" x14ac:dyDescent="0.3">
      <c r="A178" s="526" t="s">
        <v>251</v>
      </c>
      <c r="B178" s="527"/>
      <c r="C178" s="528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1" t="s">
        <v>65</v>
      </c>
      <c r="B180" s="532"/>
      <c r="C180" s="532"/>
      <c r="D180" s="532"/>
      <c r="E180" s="532"/>
      <c r="F180" s="53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6" t="s">
        <v>34</v>
      </c>
      <c r="B186" s="527"/>
      <c r="C186" s="528"/>
      <c r="D186" s="380">
        <f>SUM(B181:C185)</f>
        <v>0</v>
      </c>
    </row>
    <row r="187" spans="1:7" x14ac:dyDescent="0.3">
      <c r="A187" s="526" t="s">
        <v>251</v>
      </c>
      <c r="B187" s="527"/>
      <c r="C187" s="528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1" t="s">
        <v>177</v>
      </c>
      <c r="B189" s="532"/>
      <c r="C189" s="532"/>
      <c r="D189" s="532"/>
      <c r="E189" s="532"/>
      <c r="F189" s="53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6" t="s">
        <v>34</v>
      </c>
      <c r="B194" s="527"/>
      <c r="C194" s="528"/>
      <c r="D194" s="40">
        <f>SUM(B190:C193)</f>
        <v>0</v>
      </c>
    </row>
    <row r="195" spans="1:6" x14ac:dyDescent="0.3">
      <c r="A195" s="526" t="s">
        <v>251</v>
      </c>
      <c r="B195" s="527"/>
      <c r="C195" s="528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24" zoomScale="60" zoomScaleNormal="100" workbookViewId="0">
      <selection activeCell="B144" sqref="B14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0"/>
      <c r="E1" s="510"/>
      <c r="F1" s="510"/>
      <c r="G1" s="510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1" t="s">
        <v>151</v>
      </c>
      <c r="B7" s="511"/>
      <c r="C7" s="511"/>
      <c r="D7" s="511"/>
      <c r="E7" s="511"/>
      <c r="F7" s="511"/>
      <c r="G7" s="111"/>
    </row>
    <row r="8" spans="1:7" ht="22.5" x14ac:dyDescent="0.45">
      <c r="A8" s="512" t="str">
        <f>'Page de garde'!D18</f>
        <v>Tozeur</v>
      </c>
      <c r="B8" s="512"/>
      <c r="C8" s="512"/>
      <c r="D8" s="512"/>
      <c r="E8" s="512"/>
      <c r="F8" s="512"/>
      <c r="G8" s="111"/>
    </row>
    <row r="9" spans="1:7" ht="22.5" x14ac:dyDescent="0.45">
      <c r="A9" s="112" t="s">
        <v>39</v>
      </c>
      <c r="B9" s="513"/>
      <c r="C9" s="513"/>
      <c r="D9" s="513"/>
      <c r="E9" s="513"/>
      <c r="F9" s="513"/>
      <c r="G9" s="111"/>
    </row>
    <row r="10" spans="1:7" ht="22.5" x14ac:dyDescent="0.45">
      <c r="A10" s="113" t="s">
        <v>41</v>
      </c>
      <c r="B10" s="514"/>
      <c r="C10" s="514"/>
      <c r="D10" s="514"/>
      <c r="E10" s="514"/>
      <c r="F10" s="514"/>
      <c r="G10" s="111"/>
    </row>
    <row r="11" spans="1:7" ht="22.5" x14ac:dyDescent="0.45">
      <c r="A11" s="112" t="s">
        <v>40</v>
      </c>
      <c r="B11" s="509"/>
      <c r="C11" s="509"/>
      <c r="D11" s="509"/>
      <c r="E11" s="509"/>
      <c r="F11" s="509"/>
      <c r="G11" s="111"/>
    </row>
    <row r="12" spans="1:7" ht="22.5" x14ac:dyDescent="0.45">
      <c r="A12" s="112" t="s">
        <v>200</v>
      </c>
      <c r="B12" s="515" t="e">
        <f>D730</f>
        <v>#DIV/0!</v>
      </c>
      <c r="C12" s="515"/>
      <c r="D12" s="515"/>
      <c r="E12" s="515"/>
      <c r="F12" s="515"/>
      <c r="G12" s="111"/>
    </row>
    <row r="13" spans="1:7" ht="22.5" x14ac:dyDescent="0.45">
      <c r="A13" s="110"/>
      <c r="B13" s="108"/>
      <c r="C13" s="108"/>
      <c r="D13" s="510"/>
      <c r="E13" s="510"/>
      <c r="F13" s="510"/>
      <c r="G13" s="510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5" t="s">
        <v>28</v>
      </c>
      <c r="B17" s="446" t="s">
        <v>29</v>
      </c>
      <c r="C17" s="446"/>
      <c r="D17" s="446" t="s">
        <v>42</v>
      </c>
      <c r="E17" s="447" t="s">
        <v>266</v>
      </c>
      <c r="F17" s="447" t="s">
        <v>300</v>
      </c>
      <c r="G17" s="114"/>
    </row>
    <row r="18" spans="1:8" ht="16.5" customHeight="1" x14ac:dyDescent="0.4">
      <c r="A18" s="445"/>
      <c r="B18" s="118" t="s">
        <v>32</v>
      </c>
      <c r="C18" s="118" t="s">
        <v>31</v>
      </c>
      <c r="D18" s="446"/>
      <c r="E18" s="447"/>
      <c r="F18" s="447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1" t="s">
        <v>16</v>
      </c>
      <c r="B29" s="552"/>
      <c r="C29" s="552"/>
      <c r="D29" s="552"/>
      <c r="E29" s="552"/>
      <c r="F29" s="552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1" t="s">
        <v>311</v>
      </c>
      <c r="B38" s="552"/>
      <c r="C38" s="552"/>
      <c r="D38" s="552"/>
      <c r="E38" s="552"/>
      <c r="F38" s="552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3"/>
      <c r="B49" s="433"/>
      <c r="C49" s="433"/>
      <c r="D49" s="433"/>
      <c r="E49" s="433"/>
      <c r="F49" s="433"/>
      <c r="G49" s="433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5" t="s">
        <v>28</v>
      </c>
      <c r="B52" s="446" t="s">
        <v>29</v>
      </c>
      <c r="C52" s="446"/>
      <c r="D52" s="446" t="s">
        <v>42</v>
      </c>
      <c r="E52" s="447" t="s">
        <v>266</v>
      </c>
      <c r="F52" s="447" t="s">
        <v>302</v>
      </c>
      <c r="G52" s="129"/>
    </row>
    <row r="53" spans="1:7" ht="21" x14ac:dyDescent="0.4">
      <c r="A53" s="445"/>
      <c r="B53" s="118" t="s">
        <v>32</v>
      </c>
      <c r="C53" s="118" t="s">
        <v>31</v>
      </c>
      <c r="D53" s="446"/>
      <c r="E53" s="447"/>
      <c r="F53" s="447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1"/>
      <c r="B64" s="432"/>
      <c r="C64" s="432"/>
      <c r="D64" s="432"/>
      <c r="E64" s="432"/>
      <c r="F64" s="432"/>
      <c r="G64" s="432"/>
    </row>
    <row r="65" spans="1:7" ht="43.5" customHeight="1" x14ac:dyDescent="0.4">
      <c r="A65" s="520" t="s">
        <v>351</v>
      </c>
      <c r="B65" s="520"/>
      <c r="C65" s="520"/>
      <c r="D65" s="520"/>
      <c r="E65" s="520"/>
      <c r="F65" s="52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0"/>
      <c r="B83" s="440"/>
      <c r="C83" s="440"/>
      <c r="D83" s="440"/>
      <c r="E83" s="440"/>
      <c r="F83" s="440"/>
      <c r="G83" s="440"/>
    </row>
    <row r="84" spans="1:7" ht="45" customHeight="1" x14ac:dyDescent="0.45">
      <c r="A84" s="521" t="s">
        <v>352</v>
      </c>
      <c r="B84" s="521"/>
      <c r="C84" s="521"/>
      <c r="D84" s="521"/>
      <c r="E84" s="521"/>
      <c r="F84" s="52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6"/>
      <c r="B103" s="434"/>
      <c r="C103" s="434"/>
      <c r="D103" s="434"/>
      <c r="E103" s="434"/>
      <c r="F103" s="441"/>
      <c r="G103" s="173"/>
    </row>
    <row r="104" spans="1:7" s="80" customFormat="1" ht="46.5" customHeight="1" x14ac:dyDescent="0.4">
      <c r="A104" s="520" t="s">
        <v>353</v>
      </c>
      <c r="B104" s="520"/>
      <c r="C104" s="520"/>
      <c r="D104" s="520"/>
      <c r="E104" s="520"/>
      <c r="F104" s="52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2"/>
      <c r="B111" s="443"/>
      <c r="C111" s="443"/>
      <c r="D111" s="443"/>
      <c r="E111" s="443"/>
      <c r="F111" s="444"/>
      <c r="G111" s="129"/>
    </row>
    <row r="112" spans="1:7" s="80" customFormat="1" ht="39.75" customHeight="1" x14ac:dyDescent="0.4">
      <c r="A112" s="520" t="s">
        <v>390</v>
      </c>
      <c r="B112" s="520"/>
      <c r="C112" s="520"/>
      <c r="D112" s="520"/>
      <c r="E112" s="520"/>
      <c r="F112" s="52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4"/>
      <c r="B120" s="434"/>
      <c r="C120" s="434"/>
      <c r="D120" s="434"/>
      <c r="E120" s="434"/>
      <c r="F120" s="434"/>
      <c r="G120" s="173"/>
    </row>
    <row r="121" spans="1:7" ht="22.5" x14ac:dyDescent="0.4">
      <c r="A121" s="520" t="s">
        <v>311</v>
      </c>
      <c r="B121" s="520"/>
      <c r="C121" s="520"/>
      <c r="D121" s="520"/>
      <c r="E121" s="520"/>
      <c r="F121" s="52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5"/>
      <c r="B132" s="435"/>
      <c r="C132" s="435"/>
      <c r="D132" s="435"/>
      <c r="E132" s="435"/>
      <c r="F132" s="435"/>
      <c r="G132" s="114"/>
    </row>
    <row r="133" spans="1:16384" ht="22.5" customHeight="1" x14ac:dyDescent="0.4">
      <c r="A133" s="522" t="s">
        <v>424</v>
      </c>
      <c r="B133" s="522"/>
      <c r="C133" s="522"/>
      <c r="D133" s="522"/>
      <c r="E133" s="522"/>
      <c r="F133" s="522"/>
      <c r="G133" s="114"/>
    </row>
    <row r="134" spans="1:16384" ht="22.5" customHeight="1" x14ac:dyDescent="0.4">
      <c r="A134" s="523"/>
      <c r="B134" s="523"/>
      <c r="C134" s="523"/>
      <c r="D134" s="523"/>
      <c r="E134" s="523"/>
      <c r="F134" s="523"/>
      <c r="G134" s="114"/>
    </row>
    <row r="135" spans="1:16384" s="326" customFormat="1" ht="22.5" customHeight="1" x14ac:dyDescent="0.25">
      <c r="A135" s="445" t="s">
        <v>28</v>
      </c>
      <c r="B135" s="446" t="s">
        <v>29</v>
      </c>
      <c r="C135" s="446"/>
      <c r="D135" s="446" t="s">
        <v>42</v>
      </c>
      <c r="E135" s="447" t="s">
        <v>266</v>
      </c>
      <c r="F135" s="447" t="s">
        <v>302</v>
      </c>
    </row>
    <row r="136" spans="1:16384" s="326" customFormat="1" ht="22.5" customHeight="1" x14ac:dyDescent="0.25">
      <c r="A136" s="445"/>
      <c r="B136" s="118" t="s">
        <v>32</v>
      </c>
      <c r="C136" s="118" t="s">
        <v>31</v>
      </c>
      <c r="D136" s="446"/>
      <c r="E136" s="447"/>
      <c r="F136" s="447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4" t="s">
        <v>461</v>
      </c>
      <c r="B139" s="524"/>
      <c r="C139" s="524"/>
      <c r="D139" s="524"/>
      <c r="E139" s="524"/>
      <c r="F139" s="524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3" t="s">
        <v>350</v>
      </c>
      <c r="B147" s="473"/>
      <c r="C147" s="473"/>
      <c r="D147" s="473"/>
      <c r="E147" s="473"/>
      <c r="F147" s="473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6"/>
      <c r="B165" s="434"/>
      <c r="C165" s="434"/>
      <c r="D165" s="434"/>
      <c r="E165" s="434"/>
      <c r="F165" s="434"/>
      <c r="G165" s="114"/>
    </row>
    <row r="166" spans="1:7" ht="32.25" customHeight="1" x14ac:dyDescent="0.4">
      <c r="A166" s="524" t="s">
        <v>462</v>
      </c>
      <c r="B166" s="524"/>
      <c r="C166" s="524"/>
      <c r="D166" s="524"/>
      <c r="E166" s="524"/>
      <c r="F166" s="524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7"/>
      <c r="B176" s="438"/>
      <c r="C176" s="438"/>
      <c r="D176" s="438"/>
      <c r="E176" s="438"/>
      <c r="F176" s="438"/>
      <c r="G176" s="114"/>
    </row>
    <row r="177" spans="1:7" ht="32.25" customHeight="1" x14ac:dyDescent="0.4">
      <c r="A177" s="524" t="s">
        <v>311</v>
      </c>
      <c r="B177" s="524"/>
      <c r="C177" s="524"/>
      <c r="D177" s="524"/>
      <c r="E177" s="524"/>
      <c r="F177" s="524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4"/>
      <c r="C186" s="475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9"/>
      <c r="B188" s="439"/>
      <c r="C188" s="439"/>
      <c r="D188" s="439"/>
      <c r="E188" s="439"/>
      <c r="F188" s="43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5" t="s">
        <v>28</v>
      </c>
      <c r="B191" s="446" t="s">
        <v>29</v>
      </c>
      <c r="C191" s="446"/>
      <c r="D191" s="446" t="s">
        <v>42</v>
      </c>
      <c r="E191" s="447" t="s">
        <v>266</v>
      </c>
      <c r="F191" s="447" t="s">
        <v>302</v>
      </c>
      <c r="G191" s="114"/>
    </row>
    <row r="192" spans="1:7" ht="21" x14ac:dyDescent="0.4">
      <c r="A192" s="445"/>
      <c r="B192" s="118" t="s">
        <v>32</v>
      </c>
      <c r="C192" s="118" t="s">
        <v>31</v>
      </c>
      <c r="D192" s="446"/>
      <c r="E192" s="447"/>
      <c r="F192" s="447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9" t="s">
        <v>34</v>
      </c>
      <c r="B203" s="460"/>
      <c r="C203" s="461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3"/>
      <c r="B205" s="433"/>
      <c r="C205" s="433"/>
      <c r="D205" s="433"/>
      <c r="E205" s="433"/>
      <c r="F205" s="433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9" t="s">
        <v>34</v>
      </c>
      <c r="B227" s="460"/>
      <c r="C227" s="461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3"/>
      <c r="B229" s="433"/>
      <c r="C229" s="433"/>
      <c r="D229" s="433"/>
      <c r="E229" s="433"/>
      <c r="F229" s="433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6" t="s">
        <v>311</v>
      </c>
      <c r="B236" s="517"/>
      <c r="C236" s="517"/>
      <c r="D236" s="518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9" t="s">
        <v>34</v>
      </c>
      <c r="B245" s="460"/>
      <c r="C245" s="461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3"/>
      <c r="B250" s="433"/>
      <c r="C250" s="433"/>
      <c r="D250" s="433"/>
      <c r="E250" s="433"/>
      <c r="F250" s="433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5" t="s">
        <v>28</v>
      </c>
      <c r="B253" s="446" t="s">
        <v>29</v>
      </c>
      <c r="C253" s="446"/>
      <c r="D253" s="446" t="s">
        <v>42</v>
      </c>
      <c r="E253" s="447" t="s">
        <v>266</v>
      </c>
      <c r="F253" s="447" t="s">
        <v>302</v>
      </c>
      <c r="G253" s="129"/>
    </row>
    <row r="254" spans="1:7" ht="21" x14ac:dyDescent="0.4">
      <c r="A254" s="445"/>
      <c r="B254" s="118" t="s">
        <v>32</v>
      </c>
      <c r="C254" s="118" t="s">
        <v>31</v>
      </c>
      <c r="D254" s="446"/>
      <c r="E254" s="447"/>
      <c r="F254" s="447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9" t="s">
        <v>34</v>
      </c>
      <c r="B265" s="460"/>
      <c r="C265" s="461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7"/>
      <c r="B290" s="467"/>
      <c r="C290" s="467"/>
      <c r="D290" s="467"/>
      <c r="E290" s="467"/>
      <c r="F290" s="467"/>
      <c r="G290" s="129"/>
    </row>
    <row r="291" spans="1:7" s="80" customFormat="1" ht="31.5" customHeight="1" x14ac:dyDescent="0.4">
      <c r="A291" s="519" t="s">
        <v>311</v>
      </c>
      <c r="B291" s="519"/>
      <c r="C291" s="519"/>
      <c r="D291" s="519"/>
      <c r="E291" s="519"/>
      <c r="F291" s="519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5" t="s">
        <v>28</v>
      </c>
      <c r="B308" s="446" t="s">
        <v>29</v>
      </c>
      <c r="C308" s="446"/>
      <c r="D308" s="446" t="s">
        <v>42</v>
      </c>
      <c r="E308" s="447" t="s">
        <v>266</v>
      </c>
      <c r="F308" s="447" t="s">
        <v>302</v>
      </c>
      <c r="G308" s="129"/>
    </row>
    <row r="309" spans="1:7" ht="21" x14ac:dyDescent="0.4">
      <c r="A309" s="445"/>
      <c r="B309" s="118" t="s">
        <v>32</v>
      </c>
      <c r="C309" s="118" t="s">
        <v>31</v>
      </c>
      <c r="D309" s="446"/>
      <c r="E309" s="447"/>
      <c r="F309" s="447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8"/>
      <c r="B357" s="458"/>
      <c r="C357" s="458"/>
      <c r="D357" s="458"/>
      <c r="E357" s="458"/>
      <c r="F357" s="458"/>
      <c r="G357" s="458"/>
    </row>
    <row r="358" spans="1:7" ht="32.25" customHeight="1" x14ac:dyDescent="0.4">
      <c r="A358" s="503" t="s">
        <v>311</v>
      </c>
      <c r="B358" s="503"/>
      <c r="C358" s="503"/>
      <c r="D358" s="503"/>
      <c r="E358" s="503"/>
      <c r="F358" s="503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5" t="s">
        <v>28</v>
      </c>
      <c r="B375" s="446" t="s">
        <v>29</v>
      </c>
      <c r="C375" s="446"/>
      <c r="D375" s="446" t="s">
        <v>42</v>
      </c>
      <c r="E375" s="447" t="s">
        <v>266</v>
      </c>
      <c r="F375" s="447" t="s">
        <v>302</v>
      </c>
      <c r="G375" s="173"/>
    </row>
    <row r="376" spans="1:7" s="260" customFormat="1" ht="21" x14ac:dyDescent="0.4">
      <c r="A376" s="445"/>
      <c r="B376" s="118" t="s">
        <v>32</v>
      </c>
      <c r="C376" s="118" t="s">
        <v>31</v>
      </c>
      <c r="D376" s="446"/>
      <c r="E376" s="447"/>
      <c r="F376" s="447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1"/>
      <c r="B415" s="440"/>
      <c r="C415" s="440"/>
      <c r="D415" s="440"/>
      <c r="E415" s="440"/>
      <c r="F415" s="440"/>
      <c r="G415" s="440"/>
    </row>
    <row r="416" spans="1:7" s="260" customFormat="1" ht="24.75" x14ac:dyDescent="0.4">
      <c r="A416" s="506" t="s">
        <v>320</v>
      </c>
      <c r="B416" s="506"/>
      <c r="C416" s="506"/>
      <c r="D416" s="506"/>
      <c r="E416" s="506"/>
      <c r="F416" s="506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5" t="s">
        <v>28</v>
      </c>
      <c r="B433" s="446" t="s">
        <v>29</v>
      </c>
      <c r="C433" s="446"/>
      <c r="D433" s="446" t="s">
        <v>42</v>
      </c>
      <c r="E433" s="447" t="s">
        <v>266</v>
      </c>
      <c r="F433" s="447" t="s">
        <v>302</v>
      </c>
      <c r="G433" s="129"/>
    </row>
    <row r="434" spans="1:7" ht="21" x14ac:dyDescent="0.4">
      <c r="A434" s="445"/>
      <c r="B434" s="118" t="s">
        <v>32</v>
      </c>
      <c r="C434" s="118" t="s">
        <v>31</v>
      </c>
      <c r="D434" s="446"/>
      <c r="E434" s="447"/>
      <c r="F434" s="447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6" t="s">
        <v>311</v>
      </c>
      <c r="B464" s="506"/>
      <c r="C464" s="506"/>
      <c r="D464" s="506"/>
      <c r="E464" s="506"/>
      <c r="F464" s="506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7" t="s">
        <v>425</v>
      </c>
      <c r="B478" s="507"/>
      <c r="C478" s="507"/>
      <c r="D478" s="507"/>
      <c r="E478" s="507"/>
      <c r="F478" s="507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7" t="s">
        <v>28</v>
      </c>
      <c r="B480" s="478" t="s">
        <v>29</v>
      </c>
      <c r="C480" s="478"/>
      <c r="D480" s="478" t="s">
        <v>42</v>
      </c>
      <c r="E480" s="479" t="s">
        <v>266</v>
      </c>
      <c r="F480" s="479" t="s">
        <v>302</v>
      </c>
      <c r="G480" s="114"/>
    </row>
    <row r="481" spans="1:7" ht="21" x14ac:dyDescent="0.4">
      <c r="A481" s="477"/>
      <c r="B481" s="320" t="s">
        <v>32</v>
      </c>
      <c r="C481" s="320" t="s">
        <v>31</v>
      </c>
      <c r="D481" s="478"/>
      <c r="E481" s="479"/>
      <c r="F481" s="479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8" t="s">
        <v>52</v>
      </c>
      <c r="B483" s="468"/>
      <c r="C483" s="468"/>
      <c r="D483" s="468"/>
      <c r="E483" s="468"/>
      <c r="F483" s="468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5" t="s">
        <v>463</v>
      </c>
      <c r="B491" s="466"/>
      <c r="C491" s="466"/>
      <c r="D491" s="466"/>
      <c r="E491" s="466"/>
      <c r="F491" s="46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0" t="s">
        <v>23</v>
      </c>
      <c r="B505" s="481"/>
      <c r="C505" s="481"/>
      <c r="D505" s="481"/>
      <c r="E505" s="481"/>
      <c r="F505" s="482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0"/>
      <c r="B517" s="490"/>
      <c r="C517" s="490"/>
      <c r="D517" s="490"/>
      <c r="E517" s="490"/>
      <c r="F517" s="490"/>
      <c r="G517" s="490"/>
    </row>
    <row r="518" spans="1:7" ht="26.25" customHeight="1" x14ac:dyDescent="0.5">
      <c r="A518" s="369" t="s">
        <v>311</v>
      </c>
      <c r="B518" s="502"/>
      <c r="C518" s="502"/>
      <c r="D518" s="502"/>
      <c r="E518" s="502"/>
      <c r="F518" s="502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8" t="s">
        <v>97</v>
      </c>
      <c r="B530" s="508"/>
      <c r="C530" s="508"/>
      <c r="D530" s="508"/>
      <c r="E530" s="508"/>
      <c r="F530" s="508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3" t="s">
        <v>28</v>
      </c>
      <c r="B532" s="485" t="s">
        <v>29</v>
      </c>
      <c r="C532" s="486"/>
      <c r="D532" s="446" t="s">
        <v>42</v>
      </c>
      <c r="E532" s="447" t="s">
        <v>266</v>
      </c>
      <c r="F532" s="447" t="s">
        <v>302</v>
      </c>
      <c r="G532" s="114"/>
    </row>
    <row r="533" spans="1:7" ht="21" x14ac:dyDescent="0.4">
      <c r="A533" s="484"/>
      <c r="B533" s="315" t="s">
        <v>32</v>
      </c>
      <c r="C533" s="316" t="s">
        <v>31</v>
      </c>
      <c r="D533" s="446"/>
      <c r="E533" s="447"/>
      <c r="F533" s="447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4"/>
      <c r="D535" s="504"/>
      <c r="E535" s="504"/>
      <c r="F535" s="505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9" t="s">
        <v>34</v>
      </c>
      <c r="B542" s="460"/>
      <c r="C542" s="461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9" t="s">
        <v>33</v>
      </c>
      <c r="B543" s="460"/>
      <c r="C543" s="461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3"/>
      <c r="B544" s="433"/>
      <c r="C544" s="433"/>
      <c r="D544" s="433"/>
      <c r="E544" s="433"/>
      <c r="F544" s="433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5"/>
      <c r="B556" s="458"/>
      <c r="C556" s="458"/>
      <c r="D556" s="458"/>
      <c r="E556" s="458"/>
      <c r="F556" s="458"/>
      <c r="G556" s="458"/>
    </row>
    <row r="557" spans="1:7" ht="35.25" customHeight="1" x14ac:dyDescent="0.4">
      <c r="A557" s="371" t="s">
        <v>311</v>
      </c>
      <c r="B557" s="337"/>
      <c r="C557" s="456"/>
      <c r="D557" s="456"/>
      <c r="E557" s="456"/>
      <c r="F557" s="457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51" t="s">
        <v>34</v>
      </c>
      <c r="B566" s="451"/>
      <c r="C566" s="452"/>
      <c r="D566" s="378">
        <f>SUM(B558:C565,B546:C555)</f>
        <v>0</v>
      </c>
      <c r="E566" s="108"/>
      <c r="F566" s="114"/>
      <c r="G566" s="114"/>
    </row>
    <row r="567" spans="1:7" ht="21" x14ac:dyDescent="0.4">
      <c r="A567" s="451" t="s">
        <v>33</v>
      </c>
      <c r="B567" s="451"/>
      <c r="C567" s="451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3"/>
      <c r="B572" s="433"/>
      <c r="C572" s="433"/>
      <c r="D572" s="433"/>
      <c r="E572" s="433"/>
      <c r="F572" s="433"/>
      <c r="G572" s="114"/>
    </row>
    <row r="573" spans="1:7" ht="22.5" x14ac:dyDescent="0.45">
      <c r="A573" s="464" t="s">
        <v>19</v>
      </c>
      <c r="B573" s="464"/>
      <c r="C573" s="464"/>
      <c r="D573" s="464"/>
      <c r="E573" s="464"/>
      <c r="F573" s="464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7" t="s">
        <v>28</v>
      </c>
      <c r="B575" s="478" t="s">
        <v>29</v>
      </c>
      <c r="C575" s="478"/>
      <c r="D575" s="478" t="s">
        <v>42</v>
      </c>
      <c r="E575" s="479" t="s">
        <v>266</v>
      </c>
      <c r="F575" s="479" t="s">
        <v>302</v>
      </c>
      <c r="G575" s="114"/>
    </row>
    <row r="576" spans="1:7" ht="21" x14ac:dyDescent="0.4">
      <c r="A576" s="477"/>
      <c r="B576" s="320" t="s">
        <v>32</v>
      </c>
      <c r="C576" s="320" t="s">
        <v>31</v>
      </c>
      <c r="D576" s="478"/>
      <c r="E576" s="479"/>
      <c r="F576" s="479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1" t="s">
        <v>34</v>
      </c>
      <c r="B588" s="451"/>
      <c r="C588" s="452"/>
      <c r="D588" s="378">
        <f>SUM(B579:C587)</f>
        <v>0</v>
      </c>
      <c r="E588" s="108"/>
      <c r="F588" s="114"/>
      <c r="G588" s="114"/>
    </row>
    <row r="589" spans="1:7" ht="21" x14ac:dyDescent="0.4">
      <c r="A589" s="451" t="s">
        <v>33</v>
      </c>
      <c r="B589" s="451"/>
      <c r="C589" s="451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51" t="s">
        <v>34</v>
      </c>
      <c r="B606" s="451"/>
      <c r="C606" s="452"/>
      <c r="D606" s="378">
        <f>SUM(B592:C605)</f>
        <v>0</v>
      </c>
      <c r="E606" s="108"/>
      <c r="F606" s="114"/>
      <c r="G606" s="114"/>
    </row>
    <row r="607" spans="1:7" ht="21" x14ac:dyDescent="0.4">
      <c r="A607" s="451" t="s">
        <v>33</v>
      </c>
      <c r="B607" s="451"/>
      <c r="C607" s="451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3" t="s">
        <v>170</v>
      </c>
      <c r="B610" s="454"/>
      <c r="C610" s="455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4" t="s">
        <v>8</v>
      </c>
      <c r="B612" s="464"/>
      <c r="C612" s="464"/>
      <c r="D612" s="464"/>
      <c r="E612" s="464"/>
      <c r="F612" s="464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5" t="s">
        <v>28</v>
      </c>
      <c r="B614" s="446" t="s">
        <v>29</v>
      </c>
      <c r="C614" s="446"/>
      <c r="D614" s="446" t="s">
        <v>42</v>
      </c>
      <c r="E614" s="447" t="s">
        <v>266</v>
      </c>
      <c r="F614" s="447" t="s">
        <v>302</v>
      </c>
      <c r="G614" s="114"/>
    </row>
    <row r="615" spans="1:7" ht="18.75" customHeight="1" x14ac:dyDescent="0.4">
      <c r="A615" s="445"/>
      <c r="B615" s="118" t="s">
        <v>32</v>
      </c>
      <c r="C615" s="118" t="s">
        <v>31</v>
      </c>
      <c r="D615" s="446"/>
      <c r="E615" s="447"/>
      <c r="F615" s="447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2"/>
      <c r="D617" s="462"/>
      <c r="E617" s="462"/>
      <c r="F617" s="463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1" t="s">
        <v>34</v>
      </c>
      <c r="B627" s="451"/>
      <c r="C627" s="451"/>
      <c r="D627" s="378">
        <f>SUM(B618:C626)</f>
        <v>0</v>
      </c>
      <c r="E627" s="488"/>
      <c r="F627" s="467"/>
      <c r="G627" s="129"/>
    </row>
    <row r="628" spans="1:7" ht="21" x14ac:dyDescent="0.4">
      <c r="A628" s="451" t="s">
        <v>33</v>
      </c>
      <c r="B628" s="451"/>
      <c r="C628" s="451"/>
      <c r="D628" s="388" t="e">
        <f>D627/(COUNT(B618:C626)*2)</f>
        <v>#DIV/0!</v>
      </c>
      <c r="E628" s="489"/>
      <c r="F628" s="490"/>
      <c r="G628" s="129"/>
    </row>
    <row r="629" spans="1:7" ht="21" x14ac:dyDescent="0.4">
      <c r="A629" s="325"/>
      <c r="B629" s="135"/>
      <c r="C629" s="487"/>
      <c r="D629" s="487"/>
      <c r="E629" s="487"/>
      <c r="F629" s="487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9" t="s">
        <v>34</v>
      </c>
      <c r="B639" s="460"/>
      <c r="C639" s="461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2"/>
      <c r="D642" s="462"/>
      <c r="E642" s="462"/>
      <c r="F642" s="463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9" t="s">
        <v>34</v>
      </c>
      <c r="B650" s="460"/>
      <c r="C650" s="461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6"/>
      <c r="B652" s="476"/>
      <c r="C652" s="476"/>
      <c r="D652" s="476"/>
      <c r="E652" s="476"/>
      <c r="F652" s="476"/>
      <c r="G652" s="476"/>
    </row>
    <row r="653" spans="1:16382" ht="24.75" x14ac:dyDescent="0.4">
      <c r="A653" s="363" t="s">
        <v>26</v>
      </c>
      <c r="B653" s="462"/>
      <c r="C653" s="462"/>
      <c r="D653" s="462"/>
      <c r="E653" s="462"/>
      <c r="F653" s="463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7" t="s">
        <v>311</v>
      </c>
      <c r="B661" s="498"/>
      <c r="C661" s="498"/>
      <c r="D661" s="498"/>
      <c r="E661" s="498"/>
      <c r="F661" s="499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4" t="s">
        <v>356</v>
      </c>
      <c r="B676" s="464"/>
      <c r="C676" s="464"/>
      <c r="D676" s="464"/>
      <c r="E676" s="464"/>
      <c r="F676" s="464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5" t="s">
        <v>28</v>
      </c>
      <c r="B678" s="446" t="s">
        <v>29</v>
      </c>
      <c r="C678" s="446"/>
      <c r="D678" s="446" t="s">
        <v>42</v>
      </c>
      <c r="E678" s="447" t="s">
        <v>266</v>
      </c>
      <c r="F678" s="447" t="s">
        <v>302</v>
      </c>
      <c r="G678" s="129"/>
    </row>
    <row r="679" spans="1:7" ht="21" x14ac:dyDescent="0.4">
      <c r="A679" s="445"/>
      <c r="B679" s="118" t="s">
        <v>32</v>
      </c>
      <c r="C679" s="118" t="s">
        <v>31</v>
      </c>
      <c r="D679" s="446"/>
      <c r="E679" s="447"/>
      <c r="F679" s="447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0" t="s">
        <v>459</v>
      </c>
      <c r="B704" s="500"/>
      <c r="C704" s="500"/>
      <c r="D704" s="500"/>
      <c r="E704" s="500"/>
      <c r="F704" s="500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1" t="s">
        <v>28</v>
      </c>
      <c r="B706" s="485" t="s">
        <v>29</v>
      </c>
      <c r="C706" s="485"/>
      <c r="D706" s="446" t="s">
        <v>42</v>
      </c>
      <c r="E706" s="447" t="s">
        <v>266</v>
      </c>
      <c r="F706" s="447" t="s">
        <v>302</v>
      </c>
      <c r="G706" s="274"/>
    </row>
    <row r="707" spans="1:7" ht="21" x14ac:dyDescent="0.4">
      <c r="A707" s="472"/>
      <c r="B707" s="383" t="s">
        <v>32</v>
      </c>
      <c r="C707" s="383" t="s">
        <v>31</v>
      </c>
      <c r="D707" s="446"/>
      <c r="E707" s="447"/>
      <c r="F707" s="447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8" t="s">
        <v>306</v>
      </c>
      <c r="B709" s="449"/>
      <c r="C709" s="449"/>
      <c r="D709" s="449"/>
      <c r="E709" s="449"/>
      <c r="F709" s="450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9"/>
      <c r="C715" s="470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9"/>
      <c r="C716" s="470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8" t="s">
        <v>307</v>
      </c>
      <c r="B718" s="449"/>
      <c r="C718" s="449"/>
      <c r="D718" s="449"/>
      <c r="E718" s="449"/>
      <c r="F718" s="450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6"/>
      <c r="E1" s="546"/>
      <c r="F1" s="546"/>
      <c r="G1" s="546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7" t="s">
        <v>46</v>
      </c>
      <c r="B6" s="547"/>
      <c r="C6" s="547"/>
      <c r="D6" s="547"/>
      <c r="E6" s="547"/>
      <c r="F6" s="547"/>
      <c r="G6" s="92"/>
    </row>
    <row r="7" spans="1:7" s="258" customFormat="1" ht="21.75" customHeight="1" x14ac:dyDescent="0.45">
      <c r="A7" s="548" t="str">
        <f>'Page de garde'!D18</f>
        <v>Tozeur</v>
      </c>
      <c r="B7" s="548"/>
      <c r="C7" s="548"/>
      <c r="D7" s="548"/>
      <c r="E7" s="548"/>
      <c r="F7" s="548"/>
      <c r="G7" s="92"/>
    </row>
    <row r="8" spans="1:7" s="258" customFormat="1" ht="24" x14ac:dyDescent="0.45">
      <c r="A8" s="4" t="s">
        <v>39</v>
      </c>
      <c r="B8" s="549" t="str">
        <f>'A1 Exploitation'!B9:F9</f>
        <v>M Souheil DRAOUI</v>
      </c>
      <c r="C8" s="549"/>
      <c r="D8" s="549"/>
      <c r="E8" s="549"/>
      <c r="F8" s="549"/>
      <c r="G8" s="92"/>
    </row>
    <row r="9" spans="1:7" s="258" customFormat="1" ht="24" x14ac:dyDescent="0.45">
      <c r="A9" s="5" t="s">
        <v>41</v>
      </c>
      <c r="B9" s="550" t="str">
        <f>'A1 Exploitation'!B10:F10</f>
        <v>Directeur magasin et chefs rayons</v>
      </c>
      <c r="C9" s="550"/>
      <c r="D9" s="550"/>
      <c r="E9" s="550"/>
      <c r="F9" s="550"/>
      <c r="G9" s="92"/>
    </row>
    <row r="10" spans="1:7" s="258" customFormat="1" ht="24" x14ac:dyDescent="0.45">
      <c r="A10" s="4" t="s">
        <v>40</v>
      </c>
      <c r="B10" s="545">
        <f>'A1 Exploitation'!B11:F11</f>
        <v>43523</v>
      </c>
      <c r="C10" s="545"/>
      <c r="D10" s="545"/>
      <c r="E10" s="545"/>
      <c r="F10" s="545"/>
      <c r="G10" s="92"/>
    </row>
    <row r="11" spans="1:7" s="258" customFormat="1" ht="24" x14ac:dyDescent="0.45">
      <c r="A11" s="4" t="s">
        <v>250</v>
      </c>
      <c r="B11" s="542" t="e">
        <f>D199</f>
        <v>#DIV/0!</v>
      </c>
      <c r="C11" s="542"/>
      <c r="D11" s="542"/>
      <c r="E11" s="542"/>
      <c r="F11" s="542"/>
      <c r="G11" s="92"/>
    </row>
    <row r="12" spans="1:7" s="258" customFormat="1" ht="22.5" x14ac:dyDescent="0.45">
      <c r="A12" s="1"/>
      <c r="D12" s="510"/>
      <c r="E12" s="510"/>
      <c r="F12" s="510"/>
      <c r="G12" s="510"/>
    </row>
    <row r="13" spans="1:7" s="258" customFormat="1" ht="11.25" customHeight="1" x14ac:dyDescent="0.3">
      <c r="A13" s="543" t="s">
        <v>28</v>
      </c>
      <c r="B13" s="544" t="s">
        <v>29</v>
      </c>
      <c r="C13" s="544"/>
      <c r="D13" s="544" t="s">
        <v>42</v>
      </c>
      <c r="E13" s="544" t="s">
        <v>160</v>
      </c>
      <c r="F13" s="544" t="s">
        <v>161</v>
      </c>
      <c r="G13" s="80"/>
    </row>
    <row r="14" spans="1:7" s="258" customFormat="1" ht="12.75" customHeight="1" x14ac:dyDescent="0.3">
      <c r="A14" s="543"/>
      <c r="B14" s="22" t="s">
        <v>32</v>
      </c>
      <c r="C14" s="22" t="s">
        <v>31</v>
      </c>
      <c r="D14" s="544"/>
      <c r="E14" s="544"/>
      <c r="F14" s="544"/>
      <c r="G14" s="94"/>
    </row>
    <row r="15" spans="1:7" x14ac:dyDescent="0.3">
      <c r="A15" s="533"/>
      <c r="B15" s="534"/>
      <c r="C15" s="534"/>
      <c r="D15" s="534"/>
      <c r="E15" s="534"/>
      <c r="F15" s="534"/>
    </row>
    <row r="16" spans="1:7" ht="19.5" x14ac:dyDescent="0.4">
      <c r="A16" s="537" t="s">
        <v>0</v>
      </c>
      <c r="B16" s="538"/>
      <c r="C16" s="538"/>
      <c r="D16" s="538"/>
      <c r="E16" s="538"/>
      <c r="F16" s="538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9" t="s">
        <v>34</v>
      </c>
      <c r="B22" s="535"/>
      <c r="C22" s="536"/>
      <c r="D22" s="381">
        <f>SUM(B17:C21)</f>
        <v>0</v>
      </c>
    </row>
    <row r="23" spans="1:7" x14ac:dyDescent="0.3">
      <c r="A23" s="526" t="s">
        <v>251</v>
      </c>
      <c r="B23" s="527"/>
      <c r="C23" s="528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1" t="s">
        <v>4</v>
      </c>
      <c r="B25" s="532"/>
      <c r="C25" s="532"/>
      <c r="D25" s="532"/>
      <c r="E25" s="532"/>
      <c r="F25" s="53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6" t="s">
        <v>34</v>
      </c>
      <c r="B33" s="527"/>
      <c r="C33" s="528"/>
      <c r="D33" s="380">
        <f>SUM(B26:C32)</f>
        <v>0</v>
      </c>
    </row>
    <row r="34" spans="1:7" x14ac:dyDescent="0.3">
      <c r="A34" s="526" t="s">
        <v>251</v>
      </c>
      <c r="B34" s="527"/>
      <c r="C34" s="528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1" t="s">
        <v>180</v>
      </c>
      <c r="B36" s="532"/>
      <c r="C36" s="532"/>
      <c r="D36" s="532"/>
      <c r="E36" s="532"/>
      <c r="F36" s="53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6" t="s">
        <v>34</v>
      </c>
      <c r="B42" s="527"/>
      <c r="C42" s="528"/>
      <c r="D42" s="380">
        <f>SUM(B37:C41)</f>
        <v>0</v>
      </c>
      <c r="E42" s="259"/>
      <c r="F42" s="259"/>
      <c r="G42" s="93"/>
    </row>
    <row r="43" spans="1:7" s="10" customFormat="1" x14ac:dyDescent="0.3">
      <c r="A43" s="526" t="s">
        <v>251</v>
      </c>
      <c r="B43" s="527"/>
      <c r="C43" s="528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6" t="s">
        <v>34</v>
      </c>
      <c r="B52" s="527"/>
      <c r="C52" s="528"/>
      <c r="D52" s="380">
        <f>SUM(B46:C51)</f>
        <v>0</v>
      </c>
    </row>
    <row r="53" spans="1:7" x14ac:dyDescent="0.3">
      <c r="A53" s="526" t="s">
        <v>251</v>
      </c>
      <c r="B53" s="527"/>
      <c r="C53" s="528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1" t="s">
        <v>8</v>
      </c>
      <c r="B55" s="532"/>
      <c r="C55" s="532"/>
      <c r="D55" s="532"/>
      <c r="E55" s="532"/>
      <c r="F55" s="53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6" t="s">
        <v>34</v>
      </c>
      <c r="B63" s="527"/>
      <c r="C63" s="528"/>
      <c r="D63" s="380">
        <f>SUM(B56:C62)</f>
        <v>0</v>
      </c>
    </row>
    <row r="64" spans="1:7" x14ac:dyDescent="0.3">
      <c r="A64" s="526" t="s">
        <v>251</v>
      </c>
      <c r="B64" s="527"/>
      <c r="C64" s="528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1" t="s">
        <v>111</v>
      </c>
      <c r="B66" s="532"/>
      <c r="C66" s="532"/>
      <c r="D66" s="532"/>
      <c r="E66" s="532"/>
      <c r="F66" s="53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6" t="s">
        <v>34</v>
      </c>
      <c r="B84" s="527"/>
      <c r="C84" s="528"/>
      <c r="D84" s="380">
        <f>SUM(B67:C83)</f>
        <v>0</v>
      </c>
    </row>
    <row r="85" spans="1:7" x14ac:dyDescent="0.3">
      <c r="A85" s="526" t="s">
        <v>251</v>
      </c>
      <c r="B85" s="527"/>
      <c r="C85" s="528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1" t="s">
        <v>172</v>
      </c>
      <c r="B87" s="532"/>
      <c r="C87" s="532"/>
      <c r="D87" s="532"/>
      <c r="E87" s="532"/>
      <c r="F87" s="53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6" t="s">
        <v>34</v>
      </c>
      <c r="B102" s="527"/>
      <c r="C102" s="528"/>
      <c r="D102" s="380">
        <f>SUM(B88:C101)</f>
        <v>0</v>
      </c>
    </row>
    <row r="103" spans="1:7" x14ac:dyDescent="0.3">
      <c r="A103" s="526" t="s">
        <v>251</v>
      </c>
      <c r="B103" s="527"/>
      <c r="C103" s="528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1" t="s">
        <v>173</v>
      </c>
      <c r="B106" s="532"/>
      <c r="C106" s="532"/>
      <c r="D106" s="532"/>
      <c r="E106" s="532"/>
      <c r="F106" s="53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6" t="s">
        <v>34</v>
      </c>
      <c r="B118" s="527"/>
      <c r="C118" s="528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6" t="s">
        <v>251</v>
      </c>
      <c r="B119" s="527"/>
      <c r="C119" s="528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1" t="s">
        <v>156</v>
      </c>
      <c r="B121" s="532"/>
      <c r="C121" s="532"/>
      <c r="D121" s="532"/>
      <c r="E121" s="532"/>
      <c r="F121" s="53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6" t="s">
        <v>34</v>
      </c>
      <c r="B133" s="527"/>
      <c r="C133" s="528"/>
      <c r="D133" s="380">
        <f>SUM(B122:C132)</f>
        <v>0</v>
      </c>
    </row>
    <row r="134" spans="1:7" x14ac:dyDescent="0.3">
      <c r="A134" s="526" t="s">
        <v>251</v>
      </c>
      <c r="B134" s="527"/>
      <c r="C134" s="528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1" t="s">
        <v>61</v>
      </c>
      <c r="B136" s="532"/>
      <c r="C136" s="532"/>
      <c r="D136" s="532"/>
      <c r="E136" s="532"/>
      <c r="F136" s="53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6" t="s">
        <v>34</v>
      </c>
      <c r="B149" s="527"/>
      <c r="C149" s="528"/>
      <c r="D149" s="380">
        <f>SUM(B137:C148)</f>
        <v>0</v>
      </c>
    </row>
    <row r="150" spans="1:7" x14ac:dyDescent="0.3">
      <c r="A150" s="526" t="s">
        <v>251</v>
      </c>
      <c r="B150" s="527"/>
      <c r="C150" s="528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1" t="s">
        <v>178</v>
      </c>
      <c r="B152" s="532"/>
      <c r="C152" s="532"/>
      <c r="D152" s="532"/>
      <c r="E152" s="532"/>
      <c r="F152" s="53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6" t="s">
        <v>34</v>
      </c>
      <c r="B161" s="535"/>
      <c r="C161" s="536"/>
      <c r="D161" s="381">
        <f>SUM(B153:C160)</f>
        <v>0</v>
      </c>
    </row>
    <row r="162" spans="1:7" x14ac:dyDescent="0.3">
      <c r="A162" s="526" t="s">
        <v>251</v>
      </c>
      <c r="B162" s="527"/>
      <c r="C162" s="528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1" t="s">
        <v>64</v>
      </c>
      <c r="B164" s="532"/>
      <c r="C164" s="532"/>
      <c r="D164" s="532"/>
      <c r="E164" s="532"/>
      <c r="F164" s="53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6" t="s">
        <v>34</v>
      </c>
      <c r="B169" s="527"/>
      <c r="C169" s="528"/>
      <c r="D169" s="380">
        <f>SUM(B165:C168)</f>
        <v>0</v>
      </c>
    </row>
    <row r="170" spans="1:7" x14ac:dyDescent="0.3">
      <c r="A170" s="526" t="s">
        <v>251</v>
      </c>
      <c r="B170" s="527"/>
      <c r="C170" s="528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9" t="s">
        <v>15</v>
      </c>
      <c r="B172" s="530"/>
      <c r="C172" s="530"/>
      <c r="D172" s="530"/>
      <c r="E172" s="530"/>
      <c r="F172" s="530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6" t="s">
        <v>34</v>
      </c>
      <c r="B177" s="527"/>
      <c r="C177" s="528"/>
      <c r="D177" s="380">
        <f>SUM(B173:C176)</f>
        <v>0</v>
      </c>
    </row>
    <row r="178" spans="1:7" x14ac:dyDescent="0.3">
      <c r="A178" s="526" t="s">
        <v>251</v>
      </c>
      <c r="B178" s="527"/>
      <c r="C178" s="528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1" t="s">
        <v>65</v>
      </c>
      <c r="B180" s="532"/>
      <c r="C180" s="532"/>
      <c r="D180" s="532"/>
      <c r="E180" s="532"/>
      <c r="F180" s="53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6" t="s">
        <v>34</v>
      </c>
      <c r="B186" s="527"/>
      <c r="C186" s="528"/>
      <c r="D186" s="380">
        <f>SUM(B181:C185)</f>
        <v>0</v>
      </c>
    </row>
    <row r="187" spans="1:7" x14ac:dyDescent="0.3">
      <c r="A187" s="526" t="s">
        <v>251</v>
      </c>
      <c r="B187" s="527"/>
      <c r="C187" s="528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1" t="s">
        <v>177</v>
      </c>
      <c r="B189" s="532"/>
      <c r="C189" s="532"/>
      <c r="D189" s="532"/>
      <c r="E189" s="532"/>
      <c r="F189" s="53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6" t="s">
        <v>34</v>
      </c>
      <c r="B194" s="527"/>
      <c r="C194" s="528"/>
      <c r="D194" s="40">
        <f>SUM(B190:C193)</f>
        <v>0</v>
      </c>
    </row>
    <row r="195" spans="1:6" x14ac:dyDescent="0.3">
      <c r="A195" s="526" t="s">
        <v>251</v>
      </c>
      <c r="B195" s="527"/>
      <c r="C195" s="528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2019-03-05T22:07:00Z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