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8\Audits Magasins\Audit Magasins UHD 2018\Market QLC\CM Tozeur\"/>
    </mc:Choice>
  </mc:AlternateContent>
  <bookViews>
    <workbookView xWindow="0" yWindow="0" windowWidth="24000" windowHeight="928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A7" i="41" s="1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A7" i="39" s="1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A7" i="25" s="1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A7" i="35" s="1"/>
  <c r="D194" i="37"/>
  <c r="D195" i="37" s="1"/>
  <c r="C191" i="37"/>
  <c r="D187" i="37"/>
  <c r="D186" i="37"/>
  <c r="D177" i="37"/>
  <c r="D178" i="37" s="1"/>
  <c r="C165" i="37"/>
  <c r="D169" i="37" s="1"/>
  <c r="D170" i="37" s="1"/>
  <c r="C157" i="37"/>
  <c r="D161" i="37" s="1"/>
  <c r="D162" i="37" s="1"/>
  <c r="C156" i="37"/>
  <c r="C155" i="37"/>
  <c r="D149" i="37"/>
  <c r="D150" i="37" s="1"/>
  <c r="C145" i="37"/>
  <c r="C144" i="37"/>
  <c r="C138" i="37"/>
  <c r="C132" i="37"/>
  <c r="C130" i="37"/>
  <c r="C128" i="37"/>
  <c r="C127" i="37"/>
  <c r="D133" i="37" s="1"/>
  <c r="D134" i="37" s="1"/>
  <c r="C116" i="37"/>
  <c r="D118" i="37" s="1"/>
  <c r="D119" i="37" s="1"/>
  <c r="C115" i="37"/>
  <c r="C112" i="37"/>
  <c r="D102" i="37"/>
  <c r="D103" i="37" s="1"/>
  <c r="C100" i="37"/>
  <c r="C99" i="37"/>
  <c r="C94" i="37"/>
  <c r="C93" i="37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D477" i="36" s="1"/>
  <c r="D478" i="36" s="1"/>
  <c r="D457" i="36"/>
  <c r="C455" i="36"/>
  <c r="A447" i="36"/>
  <c r="C438" i="36"/>
  <c r="C432" i="36"/>
  <c r="C431" i="36"/>
  <c r="D440" i="36" s="1"/>
  <c r="D441" i="36" s="1"/>
  <c r="C425" i="36"/>
  <c r="C422" i="36"/>
  <c r="D426" i="36" s="1"/>
  <c r="D427" i="36" s="1"/>
  <c r="C415" i="36"/>
  <c r="D417" i="36" s="1"/>
  <c r="D418" i="36" s="1"/>
  <c r="C411" i="36"/>
  <c r="C405" i="36"/>
  <c r="C402" i="36"/>
  <c r="D406" i="36" s="1"/>
  <c r="D407" i="36" s="1"/>
  <c r="A394" i="36"/>
  <c r="C381" i="36"/>
  <c r="C378" i="36"/>
  <c r="D387" i="36" s="1"/>
  <c r="D388" i="36" s="1"/>
  <c r="D373" i="36"/>
  <c r="C371" i="36"/>
  <c r="C369" i="36"/>
  <c r="C368" i="36"/>
  <c r="A361" i="36"/>
  <c r="C348" i="36"/>
  <c r="C344" i="36"/>
  <c r="C342" i="36"/>
  <c r="C340" i="36"/>
  <c r="D354" i="36" s="1"/>
  <c r="D355" i="36" s="1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C220" i="36"/>
  <c r="C219" i="36"/>
  <c r="D222" i="36" s="1"/>
  <c r="A208" i="36"/>
  <c r="C194" i="36"/>
  <c r="C190" i="36"/>
  <c r="C186" i="36"/>
  <c r="C184" i="36"/>
  <c r="C182" i="36"/>
  <c r="C181" i="36"/>
  <c r="D201" i="36" s="1"/>
  <c r="D202" i="36" s="1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B41" i="36"/>
  <c r="C35" i="36"/>
  <c r="C34" i="36"/>
  <c r="C30" i="36"/>
  <c r="D25" i="36"/>
  <c r="D26" i="36" s="1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B43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84" i="37" l="1"/>
  <c r="D85" i="37" s="1"/>
  <c r="D198" i="37"/>
  <c r="D199" i="37" s="1"/>
  <c r="B11" i="37" s="1"/>
  <c r="D533" i="36"/>
  <c r="D534" i="36" s="1"/>
  <c r="B161" i="29" s="1"/>
  <c r="D502" i="36"/>
  <c r="D503" i="36" s="1"/>
  <c r="B142" i="29" s="1"/>
  <c r="D494" i="36"/>
  <c r="D480" i="36"/>
  <c r="D481" i="36" s="1"/>
  <c r="B133" i="29" s="1"/>
  <c r="D458" i="36"/>
  <c r="D443" i="36"/>
  <c r="D444" i="36" s="1"/>
  <c r="B124" i="29" s="1"/>
  <c r="D390" i="36"/>
  <c r="D391" i="36" s="1"/>
  <c r="B115" i="29" s="1"/>
  <c r="D374" i="36"/>
  <c r="D357" i="36"/>
  <c r="D358" i="36" s="1"/>
  <c r="B106" i="29" s="1"/>
  <c r="D317" i="36"/>
  <c r="D318" i="36" s="1"/>
  <c r="B97" i="29" s="1"/>
  <c r="D286" i="36"/>
  <c r="D244" i="36"/>
  <c r="D245" i="36" s="1"/>
  <c r="D223" i="36"/>
  <c r="D204" i="36"/>
  <c r="D205" i="36" s="1"/>
  <c r="B79" i="29" s="1"/>
  <c r="D173" i="36"/>
  <c r="D139" i="36"/>
  <c r="D140" i="36" s="1"/>
  <c r="D154" i="36"/>
  <c r="D155" i="36" s="1"/>
  <c r="D118" i="36"/>
  <c r="D84" i="36"/>
  <c r="D85" i="36" s="1"/>
  <c r="D62" i="36"/>
  <c r="D42" i="36"/>
  <c r="D43" i="36" s="1"/>
  <c r="B179" i="29" l="1"/>
  <c r="D265" i="36"/>
  <c r="D266" i="36" s="1"/>
  <c r="B88" i="29" s="1"/>
  <c r="D157" i="36"/>
  <c r="D158" i="36" s="1"/>
  <c r="B70" i="29" s="1"/>
  <c r="D102" i="36"/>
  <c r="D103" i="36" s="1"/>
  <c r="B61" i="29" s="1"/>
  <c r="D45" i="36"/>
  <c r="D46" i="36" s="1"/>
  <c r="B52" i="29" s="1"/>
  <c r="D548" i="36"/>
  <c r="D549" i="36" s="1"/>
  <c r="B12" i="36" l="1"/>
  <c r="B24" i="29"/>
  <c r="B34" i="29"/>
</calcChain>
</file>

<file path=xl/sharedStrings.xml><?xml version="1.0" encoding="utf-8"?>
<sst xmlns="http://schemas.openxmlformats.org/spreadsheetml/2006/main" count="5188" uniqueCount="452">
  <si>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</si>
  <si>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</si>
  <si>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</si>
  <si>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</si>
  <si>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</si>
  <si>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</si>
  <si>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</si>
  <si>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</si>
  <si>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</si>
  <si>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</si>
  <si>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</si>
  <si>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</si>
  <si>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</si>
  <si>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</si>
  <si>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</si>
  <si>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</si>
  <si>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</si>
  <si>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</si>
  <si>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</si>
  <si>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</si>
  <si>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</si>
  <si>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</si>
  <si>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</si>
  <si>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</si>
  <si>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</si>
  <si>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</si>
  <si>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</si>
  <si>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</si>
  <si>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</si>
  <si>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</si>
  <si>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</si>
  <si>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</si>
  <si>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</si>
  <si>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</si>
  <si>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</si>
  <si>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</si>
  <si>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</si>
  <si>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</si>
  <si>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</si>
  <si>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</si>
  <si>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</si>
  <si>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</si>
  <si>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</si>
  <si>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</si>
  <si>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</si>
  <si>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</si>
  <si>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</si>
  <si>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</si>
  <si>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</si>
  <si>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</si>
  <si>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</si>
  <si>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</si>
  <si>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</si>
  <si>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</si>
  <si>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</si>
  <si>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</si>
  <si>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</si>
  <si>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</si>
  <si>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</si>
  <si>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</si>
  <si>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</si>
  <si>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</si>
  <si>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</si>
  <si>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</si>
  <si>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</si>
  <si>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</si>
  <si>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</si>
  <si>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</si>
  <si>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</si>
  <si>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</si>
  <si>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</si>
  <si>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</si>
  <si>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</si>
  <si>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</si>
  <si>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</si>
  <si>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</si>
  <si>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</si>
  <si>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</si>
  <si>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</si>
  <si>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</si>
  <si>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</si>
  <si>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</si>
  <si>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</si>
  <si>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</si>
  <si>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</si>
  <si>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</si>
  <si>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</si>
  <si>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</si>
  <si>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</si>
  <si>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</si>
  <si>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</si>
  <si>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</si>
  <si>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</si>
  <si>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</si>
  <si>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</si>
  <si>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</si>
  <si>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</si>
  <si>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</si>
  <si>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</si>
  <si>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</si>
  <si>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</si>
  <si>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</si>
  <si>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</si>
  <si>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</si>
  <si>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</si>
  <si>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</si>
  <si>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</si>
  <si>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</si>
  <si>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</si>
  <si>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</si>
  <si>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</si>
  <si>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</si>
  <si>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</si>
  <si>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</si>
  <si>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</si>
  <si>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</si>
  <si>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</si>
  <si>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</si>
  <si>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</si>
  <si>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</si>
  <si>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</si>
  <si>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</si>
  <si>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</si>
  <si>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</si>
  <si>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</si>
  <si>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</si>
  <si>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</si>
  <si>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</si>
  <si>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</si>
  <si>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</si>
  <si>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</si>
  <si>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</si>
  <si>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</si>
  <si>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</si>
  <si>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</si>
  <si>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</si>
  <si>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</si>
  <si>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</si>
  <si>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</si>
  <si>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</si>
  <si>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</si>
  <si>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</si>
  <si>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</si>
  <si>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</si>
  <si>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</si>
  <si>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</si>
  <si>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</si>
  <si>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</si>
  <si>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</si>
  <si>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</si>
  <si>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</si>
  <si>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</si>
  <si>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</si>
  <si>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</si>
  <si>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</si>
  <si>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</si>
  <si>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</si>
  <si>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</si>
  <si>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</si>
  <si>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</si>
  <si>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</si>
  <si>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</si>
  <si>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</si>
  <si>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</si>
  <si>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</si>
  <si>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</si>
  <si>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</si>
  <si>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</si>
  <si>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</si>
  <si>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</si>
  <si>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</si>
  <si>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</si>
  <si>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</si>
  <si>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</si>
  <si>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</si>
  <si>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</si>
  <si>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</si>
  <si>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</si>
  <si>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</si>
  <si>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</si>
  <si>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</si>
  <si>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</si>
  <si>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</si>
  <si>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</si>
  <si>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</si>
  <si>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</si>
  <si>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</si>
  <si>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</si>
  <si>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</si>
  <si>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</si>
  <si>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</si>
  <si>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</si>
  <si>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</si>
  <si>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</si>
  <si>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</si>
  <si>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</si>
  <si>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</si>
  <si>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</si>
  <si>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</si>
  <si>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</si>
  <si>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</si>
  <si>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</si>
  <si>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</si>
  <si>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</si>
  <si>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</si>
  <si>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</si>
  <si>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</si>
  <si>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</si>
  <si>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</si>
  <si>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</si>
  <si>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</si>
  <si>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</si>
  <si>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</si>
  <si>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</si>
  <si>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</si>
  <si>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</si>
  <si>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</si>
  <si>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</si>
  <si>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</si>
  <si>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</si>
  <si>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</si>
  <si>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</si>
  <si>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</si>
  <si>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</si>
  <si>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</si>
  <si>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</si>
  <si>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</si>
  <si>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</si>
  <si>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</si>
  <si>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</si>
  <si>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</si>
  <si>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</si>
  <si>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</si>
  <si>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</si>
  <si>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</si>
  <si>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</si>
  <si>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</si>
  <si>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</si>
  <si>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</si>
  <si>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</si>
  <si>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</si>
  <si>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</si>
  <si>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</si>
  <si>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</si>
  <si>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</si>
  <si>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</si>
  <si>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</si>
  <si>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</si>
  <si>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</si>
  <si>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</si>
  <si>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</si>
  <si>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</si>
  <si>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</si>
  <si>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</si>
  <si>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</si>
  <si>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</si>
  <si>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</si>
  <si>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</si>
  <si>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</si>
  <si>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</si>
  <si>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</si>
  <si>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</si>
  <si>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</si>
  <si>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</si>
  <si>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</si>
  <si>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</si>
  <si>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</si>
  <si>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</si>
  <si>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</si>
  <si>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</si>
  <si>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</si>
  <si>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</si>
  <si>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</si>
  <si>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</si>
  <si>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</si>
  <si>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</si>
  <si>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</si>
  <si>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</si>
  <si>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</si>
  <si>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</si>
  <si>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</si>
  <si>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</si>
  <si>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</si>
  <si>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</si>
  <si>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</si>
  <si>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</si>
  <si>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</si>
  <si>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</si>
  <si>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</si>
  <si>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</si>
  <si>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</si>
  <si>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</si>
  <si>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</si>
  <si>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</si>
  <si>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</si>
  <si>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</si>
  <si>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</si>
  <si>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</si>
  <si>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</si>
  <si>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</si>
  <si>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</si>
  <si>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</si>
  <si>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</si>
  <si>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</si>
  <si>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</si>
  <si>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</si>
  <si>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</si>
  <si>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</si>
  <si>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</si>
  <si>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</si>
  <si>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</si>
  <si>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</si>
  <si>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</si>
  <si>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</si>
  <si>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</si>
  <si>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</si>
  <si>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</si>
  <si>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</si>
  <si>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</si>
  <si>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</si>
  <si>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</si>
  <si>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</si>
  <si>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</si>
  <si>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</si>
  <si>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</si>
  <si>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</si>
  <si>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</si>
  <si>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</si>
  <si>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</si>
  <si>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</si>
  <si>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</si>
  <si>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</si>
  <si>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</si>
  <si>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</si>
  <si>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</si>
  <si>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</si>
  <si>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</si>
  <si>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</si>
  <si>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</si>
  <si>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</si>
  <si>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</si>
  <si>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</si>
  <si>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</si>
  <si>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</si>
  <si>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</si>
  <si>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</si>
  <si>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</si>
  <si>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</si>
  <si>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</si>
  <si>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</si>
  <si>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</si>
  <si>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</si>
  <si>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</si>
  <si>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</si>
  <si>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</si>
  <si>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</si>
  <si>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</si>
  <si>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</si>
  <si>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</si>
  <si>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</si>
  <si>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</si>
  <si>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</si>
  <si>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</si>
  <si>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</si>
  <si>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</si>
  <si>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</si>
  <si>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</si>
  <si>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</si>
  <si>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</si>
  <si>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</si>
  <si>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</si>
  <si>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</si>
  <si>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</si>
  <si>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</si>
  <si>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</si>
  <si>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</si>
  <si>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</si>
  <si>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</si>
  <si>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</si>
  <si>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</si>
  <si>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</si>
  <si>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</si>
  <si>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</si>
  <si>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</si>
  <si>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</si>
  <si>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</si>
  <si>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</si>
  <si>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</si>
  <si>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</si>
  <si>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</si>
  <si>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</si>
  <si>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</si>
  <si>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</si>
  <si>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</si>
  <si>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</si>
  <si>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</si>
  <si>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</si>
  <si>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</si>
  <si>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</si>
  <si>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</si>
  <si>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</si>
  <si>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</si>
  <si>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</si>
  <si>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</si>
  <si>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</si>
  <si>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</si>
  <si>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</si>
  <si>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</si>
  <si>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Tozeur</t>
  </si>
  <si>
    <t>Dr Hatem KARAA</t>
  </si>
  <si>
    <t>Mr Walid Kadri et Mr Belgacem Kraiem</t>
  </si>
  <si>
    <t>Renforcer les opérations de nettoyage et de désinfection</t>
  </si>
  <si>
    <t>Identifier les produits en cours de décongélation et placés en chambre froide</t>
  </si>
  <si>
    <t>croissant emballé chaud</t>
  </si>
  <si>
    <t>laisser les produits refroidir avant leur emballage</t>
  </si>
  <si>
    <t>Renforcer les opérations de nettoyage du meuble sandwich</t>
  </si>
  <si>
    <t>heure de fin d'exposition non enregistrée les journées du 11, 12 et 13 mars 2018</t>
  </si>
  <si>
    <t>assurer en continu l'enregistrement des durées d'exposition</t>
  </si>
  <si>
    <t>Suivi irrégulier de la désinfection des crudités</t>
  </si>
  <si>
    <t>assurer un suivi régulier avec enregistrement des opérations de décontamination des crudités</t>
  </si>
  <si>
    <t>Renforcer les opérations de nettoyage de la friteuse / revoir la qualité de l'huile de friture utilisée</t>
  </si>
  <si>
    <t>01 boyaux de salami aux olives ne porte pas la date d'entame et un edam boy découpé le 10/03 non tracé</t>
  </si>
  <si>
    <t>Mettre une caisse en dessous de la pile des produits marinés au lieu du plateaux (la caisse vide permettra une meilleure circulation d'air en dessous des volailles marinées)</t>
  </si>
  <si>
    <t>signer les fiches de suivi</t>
  </si>
  <si>
    <t>Renforcer les opérations de nettoyage du regard d'évacuation des eaux usées en rayon</t>
  </si>
  <si>
    <t>Nettoyer et désinfecter les grilles de l'évaporateur</t>
  </si>
  <si>
    <t>renforcer les opérations de nettoyage coté sacs de sucre</t>
  </si>
  <si>
    <t>renforcer les opérations de dépoussièrage des linéaires</t>
  </si>
  <si>
    <t>la case de jeudi estremplie d'avance</t>
  </si>
  <si>
    <t>l'étanchéité n'est pas assurée</t>
  </si>
  <si>
    <t>locaux étroits</t>
  </si>
  <si>
    <t>humidité=50%</t>
  </si>
  <si>
    <t>température à cœur des produits = 3,5°C</t>
  </si>
  <si>
    <t>Température chambre froide conforme
pas de chambre de pousse</t>
  </si>
  <si>
    <t>De très faible capacité</t>
  </si>
  <si>
    <t>Meuble sandwich affiche 2,5°C
température mesurée 4,2°C</t>
  </si>
  <si>
    <t>température 4,8°C</t>
  </si>
  <si>
    <t>température chambre froide: +3,2°C
température mesurée 4,,8°C</t>
  </si>
  <si>
    <t>température mesurée 6,8°C</t>
  </si>
  <si>
    <t xml:space="preserve">Développment de moisissures au niveau de l'évaporateur du laboratoire </t>
  </si>
  <si>
    <t>Nettoyer et désinfecter régulièrement les grilles de l'évaporateur du laboratoire</t>
  </si>
  <si>
    <t>nettoyer les grilles des linéaires libre service</t>
  </si>
  <si>
    <t>température produit +4°C</t>
  </si>
  <si>
    <t>température affichée 4,1°C et température mesurée 5,2°C</t>
  </si>
  <si>
    <t>Température du laboratoire 15,6°C</t>
  </si>
  <si>
    <t>Armoire UV non fonctionnelle</t>
  </si>
  <si>
    <t xml:space="preserve">Réparer l'armoire UV </t>
  </si>
  <si>
    <t>Décollement du sol autour du regard d'évacuation des eaux en chambre froide</t>
  </si>
  <si>
    <t>Réparer le sol autour du regard d'évacuation des eaux en chambre froide</t>
  </si>
  <si>
    <t>DEIV très proche des rayons frais</t>
  </si>
  <si>
    <t>Présence de givre au niveau du meuble froid placé au stand traiteur</t>
  </si>
  <si>
    <t>présence de poussière au dessus des éléments du laboratoire et des souillures au niveau du regards d'évacuation des eaux usées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</si>
</sst>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147568"/>
        <c:axId val="570122064"/>
      </c:barChart>
      <c:catAx>
        <c:axId val="27314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122064"/>
        <c:crosses val="autoZero"/>
        <c:auto val="1"/>
        <c:lblAlgn val="ctr"/>
        <c:lblOffset val="100"/>
        <c:noMultiLvlLbl val="0"/>
      </c:catAx>
      <c:valAx>
        <c:axId val="57012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14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7614512"/>
        <c:axId val="577615072"/>
      </c:barChart>
      <c:catAx>
        <c:axId val="57761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7615072"/>
        <c:crosses val="autoZero"/>
        <c:auto val="1"/>
        <c:lblAlgn val="ctr"/>
        <c:lblOffset val="100"/>
        <c:noMultiLvlLbl val="0"/>
      </c:catAx>
      <c:valAx>
        <c:axId val="57761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76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3750480"/>
        <c:axId val="363751040"/>
      </c:barChart>
      <c:catAx>
        <c:axId val="3637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3751040"/>
        <c:crosses val="autoZero"/>
        <c:auto val="1"/>
        <c:lblAlgn val="ctr"/>
        <c:lblOffset val="100"/>
        <c:noMultiLvlLbl val="0"/>
      </c:catAx>
      <c:valAx>
        <c:axId val="36375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37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591504"/>
        <c:axId val="212592064"/>
      </c:barChart>
      <c:catAx>
        <c:axId val="21259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592064"/>
        <c:crosses val="autoZero"/>
        <c:auto val="1"/>
        <c:lblAlgn val="ctr"/>
        <c:lblOffset val="100"/>
        <c:noMultiLvlLbl val="0"/>
      </c:catAx>
      <c:valAx>
        <c:axId val="21259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59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591952"/>
        <c:axId val="205592512"/>
      </c:barChart>
      <c:catAx>
        <c:axId val="20559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592512"/>
        <c:crosses val="autoZero"/>
        <c:auto val="1"/>
        <c:lblAlgn val="ctr"/>
        <c:lblOffset val="100"/>
        <c:noMultiLvlLbl val="0"/>
      </c:catAx>
      <c:valAx>
        <c:axId val="20559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59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8118384"/>
        <c:axId val="578118944"/>
      </c:barChart>
      <c:catAx>
        <c:axId val="57811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8118944"/>
        <c:crosses val="autoZero"/>
        <c:auto val="1"/>
        <c:lblAlgn val="ctr"/>
        <c:lblOffset val="100"/>
        <c:noMultiLvlLbl val="0"/>
      </c:catAx>
      <c:valAx>
        <c:axId val="57811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811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0.93859649122807021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8121744"/>
        <c:axId val="444510032"/>
      </c:barChart>
      <c:catAx>
        <c:axId val="57812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10032"/>
        <c:crosses val="autoZero"/>
        <c:auto val="1"/>
        <c:lblAlgn val="ctr"/>
        <c:lblOffset val="100"/>
        <c:noMultiLvlLbl val="0"/>
      </c:catAx>
      <c:valAx>
        <c:axId val="44451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812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512832"/>
        <c:axId val="444513392"/>
      </c:barChart>
      <c:catAx>
        <c:axId val="44451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13392"/>
        <c:crosses val="autoZero"/>
        <c:auto val="1"/>
        <c:lblAlgn val="ctr"/>
        <c:lblOffset val="100"/>
        <c:noMultiLvlLbl val="0"/>
      </c:catAx>
      <c:valAx>
        <c:axId val="44451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51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0.94072681704260652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08407328"/>
        <c:axId val="608407888"/>
        <c:extLst xmlns:c16r2="http://schemas.microsoft.com/office/drawing/2015/06/chart"/>
      </c:barChart>
      <c:catAx>
        <c:axId val="608407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407888"/>
        <c:crosses val="autoZero"/>
        <c:auto val="1"/>
        <c:lblAlgn val="ctr"/>
        <c:lblOffset val="100"/>
        <c:noMultiLvlLbl val="0"/>
      </c:catAx>
      <c:valAx>
        <c:axId val="6084078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40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0.7371428571428571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63668768"/>
        <c:axId val="463669328"/>
        <c:extLst xmlns:c16r2="http://schemas.microsoft.com/office/drawing/2015/06/chart"/>
      </c:barChart>
      <c:catAx>
        <c:axId val="46366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3669328"/>
        <c:crosses val="autoZero"/>
        <c:auto val="1"/>
        <c:lblAlgn val="ctr"/>
        <c:lblOffset val="100"/>
        <c:noMultiLvlLbl val="0"/>
      </c:catAx>
      <c:valAx>
        <c:axId val="46366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366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114224"/>
        <c:axId val="570121504"/>
      </c:barChart>
      <c:catAx>
        <c:axId val="57011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121504"/>
        <c:crosses val="autoZero"/>
        <c:auto val="1"/>
        <c:lblAlgn val="ctr"/>
        <c:lblOffset val="100"/>
        <c:noMultiLvlLbl val="0"/>
      </c:catAx>
      <c:valAx>
        <c:axId val="57012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11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0.70270270270270274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118704"/>
        <c:axId val="570119264"/>
      </c:barChart>
      <c:catAx>
        <c:axId val="57011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119264"/>
        <c:crosses val="autoZero"/>
        <c:auto val="1"/>
        <c:lblAlgn val="ctr"/>
        <c:lblOffset val="100"/>
        <c:noMultiLvlLbl val="0"/>
      </c:catAx>
      <c:valAx>
        <c:axId val="57011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11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123744"/>
        <c:axId val="570122624"/>
      </c:barChart>
      <c:catAx>
        <c:axId val="5701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122624"/>
        <c:crosses val="autoZero"/>
        <c:auto val="1"/>
        <c:lblAlgn val="ctr"/>
        <c:lblOffset val="100"/>
        <c:noMultiLvlLbl val="0"/>
      </c:catAx>
      <c:valAx>
        <c:axId val="57012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12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0126544"/>
        <c:axId val="570127104"/>
      </c:barChart>
      <c:catAx>
        <c:axId val="57012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127104"/>
        <c:crosses val="autoZero"/>
        <c:auto val="1"/>
        <c:lblAlgn val="ctr"/>
        <c:lblOffset val="100"/>
        <c:noMultiLvlLbl val="0"/>
      </c:catAx>
      <c:valAx>
        <c:axId val="57012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012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0584000"/>
        <c:axId val="260578960"/>
      </c:barChart>
      <c:catAx>
        <c:axId val="26058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578960"/>
        <c:crosses val="autoZero"/>
        <c:auto val="1"/>
        <c:lblAlgn val="ctr"/>
        <c:lblOffset val="100"/>
        <c:noMultiLvlLbl val="0"/>
      </c:catAx>
      <c:valAx>
        <c:axId val="26057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058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8559344"/>
        <c:axId val="608558224"/>
      </c:barChart>
      <c:catAx>
        <c:axId val="60855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558224"/>
        <c:crosses val="autoZero"/>
        <c:auto val="1"/>
        <c:lblAlgn val="ctr"/>
        <c:lblOffset val="100"/>
        <c:noMultiLvlLbl val="0"/>
      </c:catAx>
      <c:valAx>
        <c:axId val="60855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855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056272"/>
        <c:axId val="130056832"/>
      </c:barChart>
      <c:catAx>
        <c:axId val="13005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056832"/>
        <c:crosses val="autoZero"/>
        <c:auto val="1"/>
        <c:lblAlgn val="ctr"/>
        <c:lblOffset val="100"/>
        <c:noMultiLvlLbl val="0"/>
      </c:catAx>
      <c:valAx>
        <c:axId val="13005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05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444304"/>
        <c:axId val="263442624"/>
      </c:barChart>
      <c:catAx>
        <c:axId val="26344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442624"/>
        <c:crosses val="autoZero"/>
        <c:auto val="1"/>
        <c:lblAlgn val="ctr"/>
        <c:lblOffset val="100"/>
        <c:noMultiLvlLbl val="0"/>
      </c:catAx>
      <c:valAx>
        <c:axId val="26344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44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H19" sqref="H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9" t="s">
        <v>324</v>
      </c>
      <c r="B18" s="309"/>
      <c r="C18" s="309"/>
      <c r="D18" s="310" t="s">
        <v>408</v>
      </c>
      <c r="E18" s="310"/>
      <c r="F18" s="310"/>
      <c r="G18" s="310"/>
      <c r="H18" s="310"/>
      <c r="I18" s="310"/>
      <c r="J18" s="310"/>
      <c r="K18" s="31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1" t="s">
        <v>325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2" t="s">
        <v>327</v>
      </c>
      <c r="C23" s="312"/>
      <c r="D23" s="78"/>
      <c r="E23" s="78"/>
      <c r="F23" s="78"/>
      <c r="G23" s="78"/>
      <c r="H23" s="78"/>
      <c r="I23" s="78"/>
      <c r="J23" s="77" t="str">
        <f>D18</f>
        <v>Tozeur</v>
      </c>
    </row>
    <row r="24" spans="1:11" ht="33" customHeight="1" x14ac:dyDescent="0.25">
      <c r="A24" s="86" t="s">
        <v>328</v>
      </c>
      <c r="B24" s="313">
        <f>AVERAGE('A1 Exploitation'!D549,'A1 Technique'!D199)</f>
        <v>0.94072681704260652</v>
      </c>
      <c r="C24" s="31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3">
        <f>AVERAGE('A2 Exploitation'!D549,'A2 Technique'!D199)</f>
        <v>0</v>
      </c>
      <c r="C25" s="31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3">
        <f>AVERAGE('A3 Exploitation'!D549,'A3 Technique'!D199)</f>
        <v>0</v>
      </c>
      <c r="C26" s="31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3">
        <f>AVERAGE('A4 Exploitation'!D549,'A4 Technique'!D199)</f>
        <v>0</v>
      </c>
      <c r="C27" s="31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3">
        <f>AVERAGE('A5 Exploitation'!D549,'A5 Technique'!D199)</f>
        <v>0</v>
      </c>
      <c r="C28" s="31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3">
        <f>AVERAGE('A6 Exploitation'!D549,'A6 Technique'!D199)</f>
        <v>0</v>
      </c>
      <c r="C29" s="31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2" t="s">
        <v>334</v>
      </c>
      <c r="C33" s="312"/>
      <c r="D33" s="78"/>
      <c r="E33" s="78"/>
      <c r="F33" s="78"/>
      <c r="G33" s="78"/>
      <c r="H33" s="78"/>
      <c r="I33" s="78"/>
      <c r="J33" s="77" t="str">
        <f>D18</f>
        <v>Tozeur</v>
      </c>
    </row>
    <row r="34" spans="1:10" ht="33" customHeight="1" x14ac:dyDescent="0.25">
      <c r="A34" s="86" t="s">
        <v>328</v>
      </c>
      <c r="B34" s="313">
        <f>'A1 Exploitation'!D549</f>
        <v>0.94285714285714284</v>
      </c>
      <c r="C34" s="31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3">
        <f>'A2 Exploitation'!D549</f>
        <v>0</v>
      </c>
      <c r="C35" s="31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3">
        <f>'A3 Exploitation'!D549</f>
        <v>0</v>
      </c>
      <c r="C36" s="31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3">
        <f>'A4 Exploitation'!D549</f>
        <v>0</v>
      </c>
      <c r="C37" s="31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3">
        <f>'A5 Exploitation'!D549</f>
        <v>0</v>
      </c>
      <c r="C38" s="31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3">
        <f>'A6 Exploitation'!D549</f>
        <v>0</v>
      </c>
      <c r="C39" s="31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4" t="s">
        <v>335</v>
      </c>
      <c r="C42" s="314"/>
      <c r="D42" s="78"/>
      <c r="E42" s="78"/>
      <c r="F42" s="78"/>
      <c r="G42" s="78"/>
      <c r="H42" s="78"/>
      <c r="I42" s="78"/>
      <c r="J42" s="77" t="str">
        <f>D18</f>
        <v>Tozeur</v>
      </c>
    </row>
    <row r="43" spans="1:10" ht="33" customHeight="1" x14ac:dyDescent="0.25">
      <c r="A43" s="86" t="s">
        <v>328</v>
      </c>
      <c r="B43" s="313">
        <f>AVERAGE('A1 Exploitation'!D547, 'A1 Technique'!D197)</f>
        <v>0.7371428571428571</v>
      </c>
      <c r="C43" s="31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3" t="e">
        <f>AVERAGE('A2 Exploitation'!D547, 'A2 Technique'!D197)</f>
        <v>#DIV/0!</v>
      </c>
      <c r="C44" s="31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3" t="e">
        <f>AVERAGE('A3 Exploitation'!D547, 'A3 Technique'!D197)</f>
        <v>#DIV/0!</v>
      </c>
      <c r="C45" s="31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3" t="e">
        <f>AVERAGE('A4 Exploitation'!D547, 'A4 Technique'!D197)</f>
        <v>#DIV/0!</v>
      </c>
      <c r="C46" s="31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3" t="e">
        <f>AVERAGE('A5 Exploitation'!D547, 'A5 Technique'!D197)</f>
        <v>#DIV/0!</v>
      </c>
      <c r="C47" s="31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3" t="e">
        <f>AVERAGE('A6 Exploitation'!D547, 'A6 Technique'!D197)</f>
        <v>#DIV/0!</v>
      </c>
      <c r="C48" s="31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2" t="s">
        <v>336</v>
      </c>
      <c r="C51" s="312"/>
      <c r="D51" s="78"/>
      <c r="E51" s="78"/>
      <c r="F51" s="78"/>
      <c r="G51" s="78"/>
      <c r="H51" s="78"/>
      <c r="I51" s="78"/>
      <c r="J51" s="77" t="str">
        <f>D18</f>
        <v>Tozeur</v>
      </c>
    </row>
    <row r="52" spans="1:10" ht="33" customHeight="1" x14ac:dyDescent="0.25">
      <c r="A52" s="86" t="s">
        <v>328</v>
      </c>
      <c r="B52" s="315">
        <f>'A1 Exploitation'!D46</f>
        <v>1</v>
      </c>
      <c r="C52" s="31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5">
        <f>'A2 Exploitation'!D46</f>
        <v>0</v>
      </c>
      <c r="C53" s="31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5">
        <f>'A3 Exploitation'!D46</f>
        <v>0</v>
      </c>
      <c r="C54" s="31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5">
        <f>'A4 Exploitation'!D46</f>
        <v>0</v>
      </c>
      <c r="C55" s="31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5">
        <f>'A5 Exploitation'!D46</f>
        <v>0</v>
      </c>
      <c r="C56" s="31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5">
        <f>'A6 Exploitation'!D46</f>
        <v>0</v>
      </c>
      <c r="C57" s="31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2" t="s">
        <v>337</v>
      </c>
      <c r="C60" s="312"/>
      <c r="D60" s="78"/>
      <c r="E60" s="78"/>
      <c r="F60" s="78"/>
      <c r="G60" s="78"/>
      <c r="H60" s="78"/>
      <c r="I60" s="78"/>
      <c r="J60" s="77" t="str">
        <f>D18</f>
        <v>Tozeur</v>
      </c>
    </row>
    <row r="61" spans="1:10" ht="33" customHeight="1" x14ac:dyDescent="0.25">
      <c r="A61" s="86" t="s">
        <v>328</v>
      </c>
      <c r="B61" s="313">
        <f>'A1 Exploitation'!D103</f>
        <v>0.9285714285714286</v>
      </c>
      <c r="C61" s="31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3">
        <f>'A2 Exploitation'!D103</f>
        <v>0</v>
      </c>
      <c r="C62" s="31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3">
        <f>'A3 Exploitation'!D103</f>
        <v>0</v>
      </c>
      <c r="C63" s="31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3">
        <f>'A4 Exploitation'!D103</f>
        <v>0</v>
      </c>
      <c r="C64" s="31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3">
        <f>'A5 Exploitation'!D103</f>
        <v>0</v>
      </c>
      <c r="C65" s="31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3">
        <f>'A6 Exploitation'!D103</f>
        <v>0</v>
      </c>
      <c r="C66" s="31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2" t="s">
        <v>338</v>
      </c>
      <c r="C69" s="312"/>
      <c r="D69" s="78"/>
      <c r="E69" s="78"/>
      <c r="F69" s="78"/>
      <c r="G69" s="78"/>
      <c r="H69" s="78"/>
      <c r="I69" s="78"/>
      <c r="J69" s="77" t="str">
        <f>D18</f>
        <v>Tozeur</v>
      </c>
    </row>
    <row r="70" spans="1:10" ht="33" customHeight="1" x14ac:dyDescent="0.25">
      <c r="A70" s="86" t="s">
        <v>328</v>
      </c>
      <c r="B70" s="313">
        <f>'A1 Exploitation'!D158</f>
        <v>0.70270270270270274</v>
      </c>
      <c r="C70" s="31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3">
        <f>'A2 Exploitation'!D158</f>
        <v>0</v>
      </c>
      <c r="C71" s="31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3">
        <f>'A3 Exploitation'!D158</f>
        <v>0</v>
      </c>
      <c r="C72" s="31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3">
        <f>'A4 Exploitation'!D158</f>
        <v>0</v>
      </c>
      <c r="C73" s="31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3">
        <f>'A5 Exploitation'!D158</f>
        <v>0</v>
      </c>
      <c r="C74" s="31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3">
        <f>'A6 Exploitation'!D158</f>
        <v>0</v>
      </c>
      <c r="C75" s="31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2" t="s">
        <v>339</v>
      </c>
      <c r="C78" s="312"/>
      <c r="D78" s="78"/>
      <c r="E78" s="78"/>
      <c r="F78" s="78"/>
      <c r="G78" s="78"/>
      <c r="H78" s="78"/>
      <c r="I78" s="78"/>
      <c r="J78" s="77" t="str">
        <f>D18</f>
        <v>Tozeur</v>
      </c>
    </row>
    <row r="79" spans="1:10" ht="33" customHeight="1" x14ac:dyDescent="0.25">
      <c r="A79" s="86" t="s">
        <v>328</v>
      </c>
      <c r="B79" s="313">
        <f>'A1 Exploitation'!D205</f>
        <v>0.9838709677419355</v>
      </c>
      <c r="C79" s="31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3">
        <f>'A2 Exploitation'!D205</f>
        <v>0</v>
      </c>
      <c r="C80" s="31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3">
        <f>'A3 Exploitation'!D205</f>
        <v>0</v>
      </c>
      <c r="C81" s="31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3">
        <f>'A4 Exploitation'!D205</f>
        <v>0</v>
      </c>
      <c r="C82" s="31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3">
        <f>'A5 Exploitation'!D205</f>
        <v>0</v>
      </c>
      <c r="C83" s="31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3">
        <f>'A6 Exploitation'!D205</f>
        <v>0</v>
      </c>
      <c r="C84" s="31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2" t="s">
        <v>340</v>
      </c>
      <c r="C87" s="312"/>
      <c r="D87" s="78"/>
      <c r="E87" s="78"/>
      <c r="F87" s="78"/>
      <c r="G87" s="78"/>
      <c r="H87" s="78"/>
      <c r="I87" s="78"/>
      <c r="J87" s="77" t="str">
        <f>D18</f>
        <v>Tozeur</v>
      </c>
    </row>
    <row r="88" spans="1:10" ht="33" customHeight="1" x14ac:dyDescent="0.25">
      <c r="A88" s="86" t="s">
        <v>328</v>
      </c>
      <c r="B88" s="313">
        <f>'A1 Exploitation'!D266</f>
        <v>1</v>
      </c>
      <c r="C88" s="31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3">
        <f>'A2 Exploitation'!D266</f>
        <v>0</v>
      </c>
      <c r="C89" s="31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3">
        <f>'A3 Exploitation'!D266</f>
        <v>0</v>
      </c>
      <c r="C90" s="31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3">
        <f>'A4 Exploitation'!D266</f>
        <v>0</v>
      </c>
      <c r="C91" s="31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3">
        <f>'A5 Exploitation'!D266</f>
        <v>0</v>
      </c>
      <c r="C92" s="31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3">
        <f>'A6 Exploitation'!D266</f>
        <v>0</v>
      </c>
      <c r="C93" s="31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2" t="s">
        <v>341</v>
      </c>
      <c r="C96" s="312"/>
      <c r="D96" s="78"/>
      <c r="E96" s="78"/>
      <c r="F96" s="78"/>
      <c r="G96" s="78"/>
      <c r="H96" s="78"/>
      <c r="I96" s="78"/>
      <c r="J96" s="77" t="str">
        <f>D18</f>
        <v>Tozeur</v>
      </c>
    </row>
    <row r="97" spans="1:10" ht="33" customHeight="1" x14ac:dyDescent="0.25">
      <c r="A97" s="86" t="s">
        <v>328</v>
      </c>
      <c r="B97" s="313">
        <f>'A1 Exploitation'!D318</f>
        <v>0.97222222222222221</v>
      </c>
      <c r="C97" s="31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3">
        <f>'A2 Exploitation'!D318</f>
        <v>0</v>
      </c>
      <c r="C98" s="31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3">
        <f>'A3 Exploitation'!D318</f>
        <v>0</v>
      </c>
      <c r="C99" s="31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3">
        <f>'A4 Exploitation'!D318</f>
        <v>0</v>
      </c>
      <c r="C100" s="31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3">
        <f>'A5 Exploitation'!D318</f>
        <v>0</v>
      </c>
      <c r="C101" s="31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3">
        <f>'A6 Exploitation'!D318</f>
        <v>0</v>
      </c>
      <c r="C102" s="31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2" t="s">
        <v>342</v>
      </c>
      <c r="C105" s="312"/>
      <c r="D105" s="78"/>
      <c r="E105" s="78"/>
      <c r="F105" s="78"/>
      <c r="G105" s="78"/>
      <c r="H105" s="78"/>
      <c r="I105" s="78"/>
      <c r="J105" s="77" t="str">
        <f>D18</f>
        <v>Tozeur</v>
      </c>
    </row>
    <row r="106" spans="1:10" ht="33" customHeight="1" x14ac:dyDescent="0.25">
      <c r="A106" s="86" t="s">
        <v>328</v>
      </c>
      <c r="B106" s="313">
        <f>'A1 Exploitation'!D358</f>
        <v>0.95833333333333337</v>
      </c>
      <c r="C106" s="31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3">
        <f>'A2 Exploitation'!D358</f>
        <v>0</v>
      </c>
      <c r="C107" s="31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3">
        <f>'A3 Exploitation'!D358</f>
        <v>0</v>
      </c>
      <c r="C108" s="31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3">
        <f>'A4 Exploitation'!D358</f>
        <v>0</v>
      </c>
      <c r="C109" s="31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3">
        <f>'A5 Exploitation'!D358</f>
        <v>0</v>
      </c>
      <c r="C110" s="31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3">
        <f>'A6 Exploitation'!D358</f>
        <v>0</v>
      </c>
      <c r="C111" s="31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2" t="s">
        <v>343</v>
      </c>
      <c r="C114" s="312"/>
      <c r="D114" s="78"/>
      <c r="E114" s="78"/>
      <c r="F114" s="78"/>
      <c r="G114" s="78"/>
      <c r="H114" s="78"/>
      <c r="I114" s="78"/>
      <c r="J114" s="77" t="str">
        <f>D18</f>
        <v>Tozeur</v>
      </c>
    </row>
    <row r="115" spans="1:10" ht="33" customHeight="1" x14ac:dyDescent="0.25">
      <c r="A115" s="86" t="s">
        <v>328</v>
      </c>
      <c r="B115" s="313">
        <f>'A1 Exploitation'!D391</f>
        <v>0.91176470588235292</v>
      </c>
      <c r="C115" s="31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3">
        <f>'A2 Exploitation'!D391</f>
        <v>0</v>
      </c>
      <c r="C116" s="31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3">
        <f>'A3 Exploitation'!D391</f>
        <v>0</v>
      </c>
      <c r="C117" s="31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3">
        <f>'A4 Exploitation'!D391</f>
        <v>0</v>
      </c>
      <c r="C118" s="31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3">
        <f>'A5 Exploitation'!D391</f>
        <v>0</v>
      </c>
      <c r="C119" s="31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3">
        <f>'A6 Exploitation'!D391</f>
        <v>0</v>
      </c>
      <c r="C120" s="31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2" t="s">
        <v>344</v>
      </c>
      <c r="C123" s="312"/>
      <c r="D123" s="78"/>
      <c r="E123" s="78"/>
      <c r="F123" s="78"/>
      <c r="G123" s="78"/>
      <c r="H123" s="78"/>
      <c r="I123" s="78"/>
      <c r="J123" s="77" t="str">
        <f>D18</f>
        <v>Tozeur</v>
      </c>
    </row>
    <row r="124" spans="1:10" ht="33" customHeight="1" x14ac:dyDescent="0.25">
      <c r="A124" s="86" t="s">
        <v>328</v>
      </c>
      <c r="B124" s="313">
        <f>'A1 Exploitation'!D444</f>
        <v>0.98275862068965514</v>
      </c>
      <c r="C124" s="31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3">
        <f>'A2 Exploitation'!D444</f>
        <v>0</v>
      </c>
      <c r="C125" s="31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3">
        <f>'A3 Exploitation'!D444</f>
        <v>0</v>
      </c>
      <c r="C126" s="31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3">
        <f>'A4 Exploitation'!D444</f>
        <v>0</v>
      </c>
      <c r="C127" s="31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3">
        <f>'A5 Exploitation'!D444</f>
        <v>0</v>
      </c>
      <c r="C128" s="31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3">
        <f>'A6 Exploitation'!D444</f>
        <v>0</v>
      </c>
      <c r="C129" s="31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2" t="s">
        <v>345</v>
      </c>
      <c r="C132" s="312"/>
      <c r="D132" s="78"/>
      <c r="E132" s="78"/>
      <c r="F132" s="78"/>
      <c r="G132" s="78"/>
      <c r="H132" s="78"/>
      <c r="I132" s="78"/>
      <c r="J132" s="77" t="str">
        <f>D18</f>
        <v>Tozeur</v>
      </c>
    </row>
    <row r="133" spans="1:10" ht="33" customHeight="1" x14ac:dyDescent="0.25">
      <c r="A133" s="86" t="s">
        <v>328</v>
      </c>
      <c r="B133" s="313">
        <f>'A1 Exploitation'!D481</f>
        <v>1</v>
      </c>
      <c r="C133" s="31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3">
        <f>'A2 Exploitation'!D481</f>
        <v>0</v>
      </c>
      <c r="C134" s="31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3">
        <f>'A3 Exploitation'!D481</f>
        <v>0</v>
      </c>
      <c r="C135" s="31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3">
        <f>'A4 Exploitation'!D481</f>
        <v>0</v>
      </c>
      <c r="C136" s="31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3">
        <f>'A5 Exploitation'!D481</f>
        <v>0</v>
      </c>
      <c r="C137" s="31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3">
        <f>'A6 Exploitation'!D481</f>
        <v>0</v>
      </c>
      <c r="C138" s="31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2" t="s">
        <v>346</v>
      </c>
      <c r="C141" s="312"/>
      <c r="D141" s="78"/>
      <c r="E141" s="78"/>
      <c r="F141" s="78"/>
      <c r="G141" s="78"/>
      <c r="H141" s="78"/>
      <c r="I141" s="78"/>
      <c r="J141" s="77" t="str">
        <f>D18</f>
        <v>Tozeur</v>
      </c>
    </row>
    <row r="142" spans="1:10" ht="33" customHeight="1" x14ac:dyDescent="0.25">
      <c r="A142" s="86" t="s">
        <v>328</v>
      </c>
      <c r="B142" s="313">
        <f>'A1 Exploitation'!D503</f>
        <v>1</v>
      </c>
      <c r="C142" s="31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3">
        <f>'A2 Exploitation'!D503</f>
        <v>0</v>
      </c>
      <c r="C143" s="31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3">
        <f>'A3 Exploitation'!D503</f>
        <v>0</v>
      </c>
      <c r="C144" s="31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3">
        <f>'A4 Exploitation'!D503</f>
        <v>0</v>
      </c>
      <c r="C145" s="31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3">
        <f>'A5 Exploitation'!D503</f>
        <v>0</v>
      </c>
      <c r="C146" s="31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3">
        <f>'A6 Exploitation'!D503</f>
        <v>0</v>
      </c>
      <c r="C147" s="31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2" t="s">
        <v>347</v>
      </c>
      <c r="C150" s="312"/>
      <c r="D150" s="78"/>
      <c r="E150" s="78"/>
      <c r="F150" s="78"/>
      <c r="G150" s="78"/>
      <c r="H150" s="78"/>
      <c r="I150" s="78"/>
      <c r="J150" s="77" t="str">
        <f>D18</f>
        <v>Tozeur</v>
      </c>
    </row>
    <row r="151" spans="1:10" ht="33" customHeight="1" x14ac:dyDescent="0.25">
      <c r="A151" s="86" t="s">
        <v>328</v>
      </c>
      <c r="B151" s="313">
        <f>'A1 Exploitation'!D514</f>
        <v>1</v>
      </c>
      <c r="C151" s="31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3">
        <f>'A2 Exploitation'!D514</f>
        <v>0</v>
      </c>
      <c r="C152" s="31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3">
        <f>'A3 Exploitation'!D514</f>
        <v>0</v>
      </c>
      <c r="C153" s="31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3">
        <f>'A4 Exploitation'!D514</f>
        <v>0</v>
      </c>
      <c r="C154" s="31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3">
        <f>'A5 Exploitation'!D514</f>
        <v>0</v>
      </c>
      <c r="C155" s="31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3">
        <f>'A6 Exploitation'!D514</f>
        <v>0</v>
      </c>
      <c r="C156" s="31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6"/>
      <c r="C159" s="31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2" t="s">
        <v>348</v>
      </c>
      <c r="C160" s="312"/>
      <c r="D160" s="78"/>
      <c r="E160" s="78"/>
      <c r="F160" s="78"/>
      <c r="G160" s="78"/>
      <c r="H160" s="78"/>
      <c r="I160" s="78"/>
      <c r="J160" s="77" t="str">
        <f>D18</f>
        <v>Tozeur</v>
      </c>
    </row>
    <row r="161" spans="1:10" ht="33" customHeight="1" x14ac:dyDescent="0.25">
      <c r="A161" s="86" t="s">
        <v>328</v>
      </c>
      <c r="B161" s="313">
        <f>'A1 Exploitation'!D534</f>
        <v>1</v>
      </c>
      <c r="C161" s="31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3">
        <f>'A2 Exploitation'!D534</f>
        <v>0</v>
      </c>
      <c r="C162" s="31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3">
        <f>'A3 Exploitation'!D534</f>
        <v>0</v>
      </c>
      <c r="C163" s="31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3">
        <f>'A4 Exploitation'!D534</f>
        <v>0</v>
      </c>
      <c r="C164" s="313"/>
    </row>
    <row r="165" spans="1:10" ht="33" customHeight="1" x14ac:dyDescent="0.25">
      <c r="A165" s="85" t="s">
        <v>332</v>
      </c>
      <c r="B165" s="313">
        <f>'A5 Exploitation'!D534</f>
        <v>0</v>
      </c>
      <c r="C165" s="313"/>
    </row>
    <row r="166" spans="1:10" ht="18" x14ac:dyDescent="0.25">
      <c r="A166" s="85" t="s">
        <v>333</v>
      </c>
      <c r="B166" s="313">
        <f>'A6 Exploitation'!D534</f>
        <v>0</v>
      </c>
      <c r="C166" s="31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2" t="s">
        <v>349</v>
      </c>
      <c r="C169" s="312"/>
      <c r="J169" s="77" t="str">
        <f>D18</f>
        <v>Tozeur</v>
      </c>
    </row>
    <row r="170" spans="1:10" ht="33" customHeight="1" x14ac:dyDescent="0.25">
      <c r="A170" s="86" t="s">
        <v>328</v>
      </c>
      <c r="B170" s="313">
        <f>'A1 Exploitation'!D545</f>
        <v>1</v>
      </c>
      <c r="C170" s="313"/>
    </row>
    <row r="171" spans="1:10" ht="33" customHeight="1" x14ac:dyDescent="0.25">
      <c r="A171" s="85" t="s">
        <v>329</v>
      </c>
      <c r="B171" s="313">
        <f>'A2 Exploitation'!D545</f>
        <v>0</v>
      </c>
      <c r="C171" s="313"/>
    </row>
    <row r="172" spans="1:10" ht="33" customHeight="1" x14ac:dyDescent="0.25">
      <c r="A172" s="86" t="s">
        <v>330</v>
      </c>
      <c r="B172" s="313">
        <f>'A3 Exploitation'!D545</f>
        <v>0</v>
      </c>
      <c r="C172" s="313"/>
    </row>
    <row r="173" spans="1:10" ht="33" customHeight="1" x14ac:dyDescent="0.25">
      <c r="A173" s="86" t="s">
        <v>331</v>
      </c>
      <c r="B173" s="313">
        <f>'A4 Exploitation'!D545</f>
        <v>0</v>
      </c>
      <c r="C173" s="313"/>
    </row>
    <row r="174" spans="1:10" ht="33" customHeight="1" x14ac:dyDescent="0.25">
      <c r="A174" s="85" t="s">
        <v>332</v>
      </c>
      <c r="B174" s="313">
        <f>'A5 Exploitation'!D545</f>
        <v>0</v>
      </c>
      <c r="C174" s="313"/>
    </row>
    <row r="175" spans="1:10" ht="18" x14ac:dyDescent="0.25">
      <c r="A175" s="85" t="s">
        <v>333</v>
      </c>
      <c r="B175" s="313">
        <f>'A6 Exploitation'!D545</f>
        <v>0</v>
      </c>
      <c r="C175" s="31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2" t="s">
        <v>350</v>
      </c>
      <c r="C178" s="312"/>
      <c r="J178" s="77" t="str">
        <f>D18</f>
        <v>Tozeur</v>
      </c>
    </row>
    <row r="179" spans="1:10" ht="33" customHeight="1" x14ac:dyDescent="0.25">
      <c r="A179" s="86" t="s">
        <v>328</v>
      </c>
      <c r="B179" s="313">
        <f>'A1 Technique'!D199</f>
        <v>0.93859649122807021</v>
      </c>
      <c r="C179" s="313"/>
    </row>
    <row r="180" spans="1:10" ht="33" customHeight="1" x14ac:dyDescent="0.25">
      <c r="A180" s="85" t="s">
        <v>329</v>
      </c>
      <c r="B180" s="313">
        <f>'A2 Technique'!D199</f>
        <v>0</v>
      </c>
      <c r="C180" s="313"/>
    </row>
    <row r="181" spans="1:10" ht="33" customHeight="1" x14ac:dyDescent="0.25">
      <c r="A181" s="86" t="s">
        <v>330</v>
      </c>
      <c r="B181" s="313">
        <f>'A3 Technique'!D199</f>
        <v>0</v>
      </c>
      <c r="C181" s="313"/>
    </row>
    <row r="182" spans="1:10" ht="33" customHeight="1" x14ac:dyDescent="0.25">
      <c r="A182" s="86" t="s">
        <v>331</v>
      </c>
      <c r="B182" s="313">
        <f>'A4 Technique'!D199</f>
        <v>0</v>
      </c>
      <c r="C182" s="313"/>
    </row>
    <row r="183" spans="1:10" ht="33" customHeight="1" x14ac:dyDescent="0.25">
      <c r="A183" s="85" t="s">
        <v>332</v>
      </c>
      <c r="B183" s="313">
        <f>'A5 Technique'!D199</f>
        <v>0</v>
      </c>
      <c r="C183" s="313"/>
    </row>
    <row r="184" spans="1:10" ht="18" x14ac:dyDescent="0.25">
      <c r="A184" s="85" t="s">
        <v>333</v>
      </c>
      <c r="B184" s="313">
        <f>'A6 Technique'!D199</f>
        <v>0</v>
      </c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18"/>
      <c r="E1" s="318"/>
      <c r="F1" s="318"/>
      <c r="G1" s="318"/>
    </row>
    <row r="2" spans="1:7" ht="24.75" x14ac:dyDescent="0.5">
      <c r="C2" s="24">
        <v>1</v>
      </c>
      <c r="D2" s="259"/>
      <c r="E2" s="256"/>
      <c r="F2" s="199"/>
      <c r="G2" s="125"/>
    </row>
    <row r="3" spans="1:7" ht="24.75" x14ac:dyDescent="0.5">
      <c r="C3" s="24">
        <v>2</v>
      </c>
      <c r="D3" s="259"/>
      <c r="E3" s="256"/>
      <c r="F3" s="199"/>
      <c r="G3" s="125"/>
    </row>
    <row r="4" spans="1:7" ht="24.75" x14ac:dyDescent="0.5">
      <c r="C4" s="24" t="s">
        <v>32</v>
      </c>
      <c r="D4" s="259"/>
      <c r="E4" s="256"/>
      <c r="F4" s="199"/>
      <c r="G4" s="125"/>
    </row>
    <row r="5" spans="1:7" ht="24.75" x14ac:dyDescent="0.5">
      <c r="D5" s="259"/>
      <c r="E5" s="256"/>
      <c r="F5" s="199"/>
      <c r="G5" s="125"/>
    </row>
    <row r="6" spans="1:7" ht="24.75" x14ac:dyDescent="0.5">
      <c r="D6" s="259"/>
      <c r="E6" s="256"/>
      <c r="F6" s="199"/>
      <c r="G6" s="125"/>
    </row>
    <row r="7" spans="1:7" ht="24.75" x14ac:dyDescent="0.5">
      <c r="A7" s="319" t="s">
        <v>179</v>
      </c>
      <c r="B7" s="319"/>
      <c r="C7" s="319"/>
      <c r="D7" s="319"/>
      <c r="E7" s="319"/>
      <c r="F7" s="319"/>
      <c r="G7" s="125"/>
    </row>
    <row r="8" spans="1:7" ht="29.25" x14ac:dyDescent="0.5">
      <c r="A8" s="320" t="str">
        <f>'Page de garde'!D18</f>
        <v>Tozeur</v>
      </c>
      <c r="B8" s="320"/>
      <c r="C8" s="320"/>
      <c r="D8" s="320"/>
      <c r="E8" s="320"/>
      <c r="F8" s="320"/>
      <c r="G8" s="125"/>
    </row>
    <row r="9" spans="1:7" ht="24.75" x14ac:dyDescent="0.5">
      <c r="A9" s="14" t="s">
        <v>42</v>
      </c>
      <c r="B9" s="321"/>
      <c r="C9" s="321"/>
      <c r="D9" s="321"/>
      <c r="E9" s="321"/>
      <c r="F9" s="321"/>
      <c r="G9" s="125"/>
    </row>
    <row r="10" spans="1:7" ht="24.75" x14ac:dyDescent="0.5">
      <c r="A10" s="15" t="s">
        <v>44</v>
      </c>
      <c r="B10" s="322"/>
      <c r="C10" s="322"/>
      <c r="D10" s="322"/>
      <c r="E10" s="322"/>
      <c r="F10" s="322"/>
      <c r="G10" s="125"/>
    </row>
    <row r="11" spans="1:7" ht="24.75" x14ac:dyDescent="0.5">
      <c r="A11" s="14" t="s">
        <v>43</v>
      </c>
      <c r="B11" s="317"/>
      <c r="C11" s="317"/>
      <c r="D11" s="317"/>
      <c r="E11" s="317"/>
      <c r="F11" s="317"/>
      <c r="G11" s="125"/>
    </row>
    <row r="12" spans="1:7" ht="24.75" x14ac:dyDescent="0.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8" t="s">
        <v>379</v>
      </c>
      <c r="B38" s="329"/>
      <c r="C38" s="329"/>
      <c r="D38" s="329"/>
      <c r="E38" s="329"/>
      <c r="F38" s="33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ht="16.5" customHeight="1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8" t="s">
        <v>379</v>
      </c>
      <c r="B94" s="329"/>
      <c r="C94" s="329"/>
      <c r="D94" s="329"/>
      <c r="E94" s="329"/>
      <c r="F94" s="33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ht="16.5" customHeight="1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1" t="s">
        <v>379</v>
      </c>
      <c r="B148" s="332"/>
      <c r="C148" s="332"/>
      <c r="D148" s="33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ht="16.5" customHeight="1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4" t="s">
        <v>379</v>
      </c>
      <c r="B195" s="334"/>
      <c r="C195" s="334"/>
      <c r="D195" s="334"/>
      <c r="E195" s="334"/>
      <c r="F195" s="33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ht="16.5" customHeight="1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4" t="s">
        <v>379</v>
      </c>
      <c r="B256" s="334"/>
      <c r="C256" s="334"/>
      <c r="D256" s="334"/>
      <c r="E256" s="334"/>
      <c r="F256" s="33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ht="16.5" customHeigh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5" t="s">
        <v>396</v>
      </c>
      <c r="B308" s="336"/>
      <c r="C308" s="336"/>
      <c r="D308" s="336"/>
      <c r="E308" s="336"/>
      <c r="F308" s="33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ht="16.5" customHeight="1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5" t="s">
        <v>379</v>
      </c>
      <c r="B349" s="336"/>
      <c r="C349" s="336"/>
      <c r="D349" s="336"/>
      <c r="E349" s="336"/>
      <c r="F349" s="33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ht="16.5" customHeight="1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4" t="s">
        <v>379</v>
      </c>
      <c r="B383" s="334"/>
      <c r="C383" s="334"/>
      <c r="D383" s="334"/>
      <c r="E383" s="334"/>
      <c r="F383" s="33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ht="16.5" customHeight="1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4" t="s">
        <v>379</v>
      </c>
      <c r="B435" s="334"/>
      <c r="C435" s="334"/>
      <c r="D435" s="334"/>
      <c r="E435" s="334"/>
      <c r="F435" s="33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ht="16.5" customHeight="1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8" t="s">
        <v>379</v>
      </c>
      <c r="B471" s="339"/>
      <c r="C471" s="339"/>
      <c r="D471" s="339"/>
      <c r="E471" s="339"/>
      <c r="F471" s="33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0" t="s">
        <v>367</v>
      </c>
      <c r="B483" s="340"/>
      <c r="C483" s="340"/>
      <c r="D483" s="34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ht="16.5" customHeight="1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ht="16.5" customHeight="1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ht="16.5" customHeight="1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ht="16.5" customHeight="1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18"/>
      <c r="E1" s="318"/>
      <c r="F1" s="318"/>
      <c r="G1" s="318"/>
    </row>
    <row r="2" spans="1:7" s="12" customFormat="1" ht="24.75" x14ac:dyDescent="0.5">
      <c r="A2" s="11"/>
      <c r="B2" s="24">
        <v>1</v>
      </c>
      <c r="D2" s="256"/>
      <c r="E2" s="256"/>
      <c r="F2" s="256"/>
      <c r="G2" s="125"/>
    </row>
    <row r="3" spans="1:7" s="12" customFormat="1" ht="24.75" x14ac:dyDescent="0.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5">
      <c r="A5" s="11"/>
      <c r="D5" s="256"/>
      <c r="E5" s="256"/>
      <c r="F5" s="256"/>
      <c r="G5" s="125"/>
    </row>
    <row r="6" spans="1:7" s="12" customFormat="1" ht="37.5" customHeight="1" x14ac:dyDescent="0.5">
      <c r="A6" s="342" t="s">
        <v>50</v>
      </c>
      <c r="B6" s="342"/>
      <c r="C6" s="342"/>
      <c r="D6" s="342"/>
      <c r="E6" s="342"/>
      <c r="F6" s="342"/>
      <c r="G6" s="125"/>
    </row>
    <row r="7" spans="1:7" s="12" customFormat="1" ht="21.75" customHeight="1" x14ac:dyDescent="0.5">
      <c r="A7" s="320" t="str">
        <f>'A5 Exploitation'!A8:F8</f>
        <v>Tozeur</v>
      </c>
      <c r="B7" s="320"/>
      <c r="C7" s="320"/>
      <c r="D7" s="320"/>
      <c r="E7" s="320"/>
      <c r="F7" s="320"/>
      <c r="G7" s="125"/>
    </row>
    <row r="8" spans="1:7" s="12" customFormat="1" ht="24.75" x14ac:dyDescent="0.5">
      <c r="A8" s="14" t="s">
        <v>42</v>
      </c>
      <c r="B8" s="343">
        <f>'A5 Exploitation'!B9:F9</f>
        <v>0</v>
      </c>
      <c r="C8" s="343"/>
      <c r="D8" s="343"/>
      <c r="E8" s="343"/>
      <c r="F8" s="343"/>
      <c r="G8" s="125"/>
    </row>
    <row r="9" spans="1:7" s="12" customFormat="1" ht="24.75" x14ac:dyDescent="0.5">
      <c r="A9" s="15" t="s">
        <v>44</v>
      </c>
      <c r="B9" s="344">
        <f>'A5 Exploitation'!B10:F10</f>
        <v>0</v>
      </c>
      <c r="C9" s="344"/>
      <c r="D9" s="344"/>
      <c r="E9" s="344"/>
      <c r="F9" s="344"/>
      <c r="G9" s="125"/>
    </row>
    <row r="10" spans="1:7" s="12" customFormat="1" ht="24.75" x14ac:dyDescent="0.5">
      <c r="A10" s="14" t="s">
        <v>43</v>
      </c>
      <c r="B10" s="341">
        <f>'A5 Exploitation'!B11:F11</f>
        <v>0</v>
      </c>
      <c r="C10" s="341"/>
      <c r="D10" s="341"/>
      <c r="E10" s="341"/>
      <c r="F10" s="341"/>
      <c r="G10" s="125"/>
    </row>
    <row r="11" spans="1:7" s="12" customFormat="1" ht="24.75" x14ac:dyDescent="0.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0" t="s">
        <v>0</v>
      </c>
      <c r="B16" s="351"/>
      <c r="C16" s="351"/>
      <c r="D16" s="351"/>
      <c r="E16" s="351"/>
      <c r="F16" s="35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2" t="s">
        <v>36</v>
      </c>
      <c r="B22" s="353"/>
      <c r="C22" s="354"/>
      <c r="D22" s="258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5" t="s">
        <v>4</v>
      </c>
      <c r="B25" s="356"/>
      <c r="C25" s="356"/>
      <c r="D25" s="356"/>
      <c r="E25" s="356"/>
      <c r="F25" s="35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57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5" t="s">
        <v>219</v>
      </c>
      <c r="B36" s="356"/>
      <c r="C36" s="356"/>
      <c r="D36" s="356"/>
      <c r="E36" s="356"/>
      <c r="F36" s="35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57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57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5" t="s">
        <v>8</v>
      </c>
      <c r="B55" s="356"/>
      <c r="C55" s="356"/>
      <c r="D55" s="356"/>
      <c r="E55" s="356"/>
      <c r="F55" s="35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57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5" t="s">
        <v>130</v>
      </c>
      <c r="B66" s="356"/>
      <c r="C66" s="356"/>
      <c r="D66" s="356"/>
      <c r="E66" s="356"/>
      <c r="F66" s="35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57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5" t="s">
        <v>211</v>
      </c>
      <c r="B87" s="356"/>
      <c r="C87" s="356"/>
      <c r="D87" s="356"/>
      <c r="E87" s="356"/>
      <c r="F87" s="35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57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5" t="s">
        <v>212</v>
      </c>
      <c r="B106" s="356"/>
      <c r="C106" s="356"/>
      <c r="D106" s="356"/>
      <c r="E106" s="356"/>
      <c r="F106" s="35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5" t="s">
        <v>185</v>
      </c>
      <c r="B121" s="356"/>
      <c r="C121" s="356"/>
      <c r="D121" s="356"/>
      <c r="E121" s="356"/>
      <c r="F121" s="35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57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5" t="s">
        <v>71</v>
      </c>
      <c r="B136" s="356"/>
      <c r="C136" s="356"/>
      <c r="D136" s="356"/>
      <c r="E136" s="356"/>
      <c r="F136" s="35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57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5" t="s">
        <v>217</v>
      </c>
      <c r="B152" s="356"/>
      <c r="C152" s="356"/>
      <c r="D152" s="356"/>
      <c r="E152" s="356"/>
      <c r="F152" s="35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3"/>
      <c r="C161" s="354"/>
      <c r="D161" s="258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5" t="s">
        <v>77</v>
      </c>
      <c r="B164" s="356"/>
      <c r="C164" s="356"/>
      <c r="D164" s="356"/>
      <c r="E164" s="356"/>
      <c r="F164" s="35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57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57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5" t="s">
        <v>78</v>
      </c>
      <c r="B180" s="356"/>
      <c r="C180" s="356"/>
      <c r="D180" s="356"/>
      <c r="E180" s="356"/>
      <c r="F180" s="35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57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5" t="s">
        <v>216</v>
      </c>
      <c r="B189" s="356"/>
      <c r="C189" s="356"/>
      <c r="D189" s="356"/>
      <c r="E189" s="356"/>
      <c r="F189" s="35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18"/>
      <c r="E1" s="318"/>
      <c r="F1" s="318"/>
      <c r="G1" s="318"/>
    </row>
    <row r="2" spans="1:7" ht="24.75" x14ac:dyDescent="0.5">
      <c r="C2" s="24">
        <v>1</v>
      </c>
      <c r="D2" s="259"/>
      <c r="E2" s="256"/>
      <c r="F2" s="199"/>
      <c r="G2" s="125"/>
    </row>
    <row r="3" spans="1:7" ht="24.75" x14ac:dyDescent="0.5">
      <c r="C3" s="24">
        <v>2</v>
      </c>
      <c r="D3" s="259"/>
      <c r="E3" s="256"/>
      <c r="F3" s="199"/>
      <c r="G3" s="125"/>
    </row>
    <row r="4" spans="1:7" ht="24.75" x14ac:dyDescent="0.5">
      <c r="C4" s="24" t="s">
        <v>32</v>
      </c>
      <c r="D4" s="259"/>
      <c r="E4" s="256"/>
      <c r="F4" s="199"/>
      <c r="G4" s="125"/>
    </row>
    <row r="5" spans="1:7" ht="24.75" x14ac:dyDescent="0.5">
      <c r="D5" s="259"/>
      <c r="E5" s="256"/>
      <c r="F5" s="199"/>
      <c r="G5" s="125"/>
    </row>
    <row r="6" spans="1:7" ht="24.75" x14ac:dyDescent="0.5">
      <c r="D6" s="259"/>
      <c r="E6" s="256"/>
      <c r="F6" s="199"/>
      <c r="G6" s="125"/>
    </row>
    <row r="7" spans="1:7" ht="24.75" x14ac:dyDescent="0.5">
      <c r="A7" s="319" t="s">
        <v>179</v>
      </c>
      <c r="B7" s="319"/>
      <c r="C7" s="319"/>
      <c r="D7" s="319"/>
      <c r="E7" s="319"/>
      <c r="F7" s="319"/>
      <c r="G7" s="125"/>
    </row>
    <row r="8" spans="1:7" ht="29.25" x14ac:dyDescent="0.5">
      <c r="A8" s="320" t="str">
        <f>'Page de garde'!D18</f>
        <v>Tozeur</v>
      </c>
      <c r="B8" s="320"/>
      <c r="C8" s="320"/>
      <c r="D8" s="320"/>
      <c r="E8" s="320"/>
      <c r="F8" s="320"/>
      <c r="G8" s="125"/>
    </row>
    <row r="9" spans="1:7" ht="24.75" x14ac:dyDescent="0.5">
      <c r="A9" s="14" t="s">
        <v>42</v>
      </c>
      <c r="B9" s="321"/>
      <c r="C9" s="321"/>
      <c r="D9" s="321"/>
      <c r="E9" s="321"/>
      <c r="F9" s="321"/>
      <c r="G9" s="125"/>
    </row>
    <row r="10" spans="1:7" ht="24.75" x14ac:dyDescent="0.5">
      <c r="A10" s="15" t="s">
        <v>44</v>
      </c>
      <c r="B10" s="322"/>
      <c r="C10" s="322"/>
      <c r="D10" s="322"/>
      <c r="E10" s="322"/>
      <c r="F10" s="322"/>
      <c r="G10" s="125"/>
    </row>
    <row r="11" spans="1:7" ht="24.75" x14ac:dyDescent="0.5">
      <c r="A11" s="14" t="s">
        <v>43</v>
      </c>
      <c r="B11" s="317"/>
      <c r="C11" s="317"/>
      <c r="D11" s="317"/>
      <c r="E11" s="317"/>
      <c r="F11" s="317"/>
      <c r="G11" s="125"/>
    </row>
    <row r="12" spans="1:7" ht="24.75" x14ac:dyDescent="0.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8" t="s">
        <v>379</v>
      </c>
      <c r="B38" s="329"/>
      <c r="C38" s="329"/>
      <c r="D38" s="329"/>
      <c r="E38" s="329"/>
      <c r="F38" s="33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ht="16.5" customHeight="1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8" t="s">
        <v>379</v>
      </c>
      <c r="B94" s="329"/>
      <c r="C94" s="329"/>
      <c r="D94" s="329"/>
      <c r="E94" s="329"/>
      <c r="F94" s="33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ht="16.5" customHeight="1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1" t="s">
        <v>379</v>
      </c>
      <c r="B148" s="332"/>
      <c r="C148" s="332"/>
      <c r="D148" s="33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ht="16.5" customHeight="1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4" t="s">
        <v>379</v>
      </c>
      <c r="B195" s="334"/>
      <c r="C195" s="334"/>
      <c r="D195" s="334"/>
      <c r="E195" s="334"/>
      <c r="F195" s="33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ht="16.5" customHeight="1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4" t="s">
        <v>379</v>
      </c>
      <c r="B256" s="334"/>
      <c r="C256" s="334"/>
      <c r="D256" s="334"/>
      <c r="E256" s="334"/>
      <c r="F256" s="33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ht="16.5" customHeigh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5" t="s">
        <v>396</v>
      </c>
      <c r="B308" s="336"/>
      <c r="C308" s="336"/>
      <c r="D308" s="336"/>
      <c r="E308" s="336"/>
      <c r="F308" s="33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ht="16.5" customHeight="1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5" t="s">
        <v>379</v>
      </c>
      <c r="B349" s="336"/>
      <c r="C349" s="336"/>
      <c r="D349" s="336"/>
      <c r="E349" s="336"/>
      <c r="F349" s="33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ht="16.5" customHeight="1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4" t="s">
        <v>379</v>
      </c>
      <c r="B383" s="334"/>
      <c r="C383" s="334"/>
      <c r="D383" s="334"/>
      <c r="E383" s="334"/>
      <c r="F383" s="33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ht="16.5" customHeight="1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4" t="s">
        <v>379</v>
      </c>
      <c r="B435" s="334"/>
      <c r="C435" s="334"/>
      <c r="D435" s="334"/>
      <c r="E435" s="334"/>
      <c r="F435" s="33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ht="16.5" customHeight="1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8" t="s">
        <v>379</v>
      </c>
      <c r="B471" s="339"/>
      <c r="C471" s="339"/>
      <c r="D471" s="339"/>
      <c r="E471" s="339"/>
      <c r="F471" s="33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0" t="s">
        <v>367</v>
      </c>
      <c r="B483" s="340"/>
      <c r="C483" s="340"/>
      <c r="D483" s="34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ht="16.5" customHeight="1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ht="16.5" customHeight="1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ht="16.5" customHeight="1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ht="16.5" customHeight="1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18"/>
      <c r="E1" s="318"/>
      <c r="F1" s="318"/>
      <c r="G1" s="318"/>
    </row>
    <row r="2" spans="1:7" s="12" customFormat="1" ht="24.75" x14ac:dyDescent="0.5">
      <c r="A2" s="11"/>
      <c r="B2" s="24">
        <v>1</v>
      </c>
      <c r="D2" s="256"/>
      <c r="E2" s="256"/>
      <c r="F2" s="256"/>
      <c r="G2" s="125"/>
    </row>
    <row r="3" spans="1:7" s="12" customFormat="1" ht="24.75" x14ac:dyDescent="0.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5">
      <c r="A5" s="11"/>
      <c r="D5" s="256"/>
      <c r="E5" s="256"/>
      <c r="F5" s="256"/>
      <c r="G5" s="125"/>
    </row>
    <row r="6" spans="1:7" s="12" customFormat="1" ht="37.5" customHeight="1" x14ac:dyDescent="0.5">
      <c r="A6" s="342" t="s">
        <v>50</v>
      </c>
      <c r="B6" s="342"/>
      <c r="C6" s="342"/>
      <c r="D6" s="342"/>
      <c r="E6" s="342"/>
      <c r="F6" s="342"/>
      <c r="G6" s="125"/>
    </row>
    <row r="7" spans="1:7" s="12" customFormat="1" ht="21.75" customHeight="1" x14ac:dyDescent="0.5">
      <c r="A7" s="320" t="str">
        <f>'A6 Exploitation'!A8:F8</f>
        <v>Tozeur</v>
      </c>
      <c r="B7" s="320"/>
      <c r="C7" s="320"/>
      <c r="D7" s="320"/>
      <c r="E7" s="320"/>
      <c r="F7" s="320"/>
      <c r="G7" s="125"/>
    </row>
    <row r="8" spans="1:7" s="12" customFormat="1" ht="24.75" x14ac:dyDescent="0.5">
      <c r="A8" s="14" t="s">
        <v>42</v>
      </c>
      <c r="B8" s="343">
        <f>'A6 Exploitation'!B9:F9</f>
        <v>0</v>
      </c>
      <c r="C8" s="343"/>
      <c r="D8" s="343"/>
      <c r="E8" s="343"/>
      <c r="F8" s="343"/>
      <c r="G8" s="125"/>
    </row>
    <row r="9" spans="1:7" s="12" customFormat="1" ht="24.75" x14ac:dyDescent="0.5">
      <c r="A9" s="15" t="s">
        <v>44</v>
      </c>
      <c r="B9" s="344">
        <f>'A6 Exploitation'!B10:F10</f>
        <v>0</v>
      </c>
      <c r="C9" s="344"/>
      <c r="D9" s="344"/>
      <c r="E9" s="344"/>
      <c r="F9" s="344"/>
      <c r="G9" s="125"/>
    </row>
    <row r="10" spans="1:7" s="12" customFormat="1" ht="24.75" x14ac:dyDescent="0.5">
      <c r="A10" s="14" t="s">
        <v>43</v>
      </c>
      <c r="B10" s="341">
        <f>'A6 Exploitation'!B11:F11</f>
        <v>0</v>
      </c>
      <c r="C10" s="341"/>
      <c r="D10" s="341"/>
      <c r="E10" s="341"/>
      <c r="F10" s="341"/>
      <c r="G10" s="125"/>
    </row>
    <row r="11" spans="1:7" s="12" customFormat="1" ht="24.75" x14ac:dyDescent="0.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0" t="s">
        <v>0</v>
      </c>
      <c r="B16" s="351"/>
      <c r="C16" s="351"/>
      <c r="D16" s="351"/>
      <c r="E16" s="351"/>
      <c r="F16" s="35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2" t="s">
        <v>36</v>
      </c>
      <c r="B22" s="353"/>
      <c r="C22" s="354"/>
      <c r="D22" s="258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5" t="s">
        <v>4</v>
      </c>
      <c r="B25" s="356"/>
      <c r="C25" s="356"/>
      <c r="D25" s="356"/>
      <c r="E25" s="356"/>
      <c r="F25" s="35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57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5" t="s">
        <v>219</v>
      </c>
      <c r="B36" s="356"/>
      <c r="C36" s="356"/>
      <c r="D36" s="356"/>
      <c r="E36" s="356"/>
      <c r="F36" s="35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57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57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5" t="s">
        <v>8</v>
      </c>
      <c r="B55" s="356"/>
      <c r="C55" s="356"/>
      <c r="D55" s="356"/>
      <c r="E55" s="356"/>
      <c r="F55" s="35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57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5" t="s">
        <v>130</v>
      </c>
      <c r="B66" s="356"/>
      <c r="C66" s="356"/>
      <c r="D66" s="356"/>
      <c r="E66" s="356"/>
      <c r="F66" s="35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57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5" t="s">
        <v>211</v>
      </c>
      <c r="B87" s="356"/>
      <c r="C87" s="356"/>
      <c r="D87" s="356"/>
      <c r="E87" s="356"/>
      <c r="F87" s="35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57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5" t="s">
        <v>212</v>
      </c>
      <c r="B106" s="356"/>
      <c r="C106" s="356"/>
      <c r="D106" s="356"/>
      <c r="E106" s="356"/>
      <c r="F106" s="35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5" t="s">
        <v>185</v>
      </c>
      <c r="B121" s="356"/>
      <c r="C121" s="356"/>
      <c r="D121" s="356"/>
      <c r="E121" s="356"/>
      <c r="F121" s="35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57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5" t="s">
        <v>71</v>
      </c>
      <c r="B136" s="356"/>
      <c r="C136" s="356"/>
      <c r="D136" s="356"/>
      <c r="E136" s="356"/>
      <c r="F136" s="35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57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5" t="s">
        <v>217</v>
      </c>
      <c r="B152" s="356"/>
      <c r="C152" s="356"/>
      <c r="D152" s="356"/>
      <c r="E152" s="356"/>
      <c r="F152" s="35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3"/>
      <c r="C161" s="354"/>
      <c r="D161" s="258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5" t="s">
        <v>77</v>
      </c>
      <c r="B164" s="356"/>
      <c r="C164" s="356"/>
      <c r="D164" s="356"/>
      <c r="E164" s="356"/>
      <c r="F164" s="35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57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57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5" t="s">
        <v>78</v>
      </c>
      <c r="B180" s="356"/>
      <c r="C180" s="356"/>
      <c r="D180" s="356"/>
      <c r="E180" s="356"/>
      <c r="F180" s="35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57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5" t="s">
        <v>216</v>
      </c>
      <c r="B189" s="356"/>
      <c r="C189" s="356"/>
      <c r="D189" s="356"/>
      <c r="E189" s="356"/>
      <c r="F189" s="35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2" zoomScaleNormal="100" zoomScaleSheetLayoutView="70" workbookViewId="0">
      <selection activeCell="D186" sqref="D186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18"/>
      <c r="E1" s="318"/>
      <c r="F1" s="318"/>
      <c r="G1" s="318"/>
    </row>
    <row r="2" spans="1:7" ht="24.75" x14ac:dyDescent="0.5">
      <c r="C2" s="24">
        <v>1</v>
      </c>
      <c r="D2" s="259"/>
      <c r="E2" s="125"/>
      <c r="F2" s="199"/>
      <c r="G2" s="125"/>
    </row>
    <row r="3" spans="1:7" ht="24.75" x14ac:dyDescent="0.5">
      <c r="C3" s="24">
        <v>2</v>
      </c>
      <c r="D3" s="259"/>
      <c r="E3" s="125"/>
      <c r="F3" s="199"/>
      <c r="G3" s="125"/>
    </row>
    <row r="4" spans="1:7" ht="24.75" x14ac:dyDescent="0.5">
      <c r="C4" s="24" t="s">
        <v>32</v>
      </c>
      <c r="D4" s="259"/>
      <c r="E4" s="125"/>
      <c r="F4" s="199"/>
      <c r="G4" s="125"/>
    </row>
    <row r="5" spans="1:7" ht="24.75" x14ac:dyDescent="0.5">
      <c r="D5" s="259"/>
      <c r="E5" s="125"/>
      <c r="F5" s="199"/>
      <c r="G5" s="125"/>
    </row>
    <row r="6" spans="1:7" ht="24.75" x14ac:dyDescent="0.5">
      <c r="D6" s="259"/>
      <c r="E6" s="125"/>
      <c r="F6" s="199"/>
      <c r="G6" s="125"/>
    </row>
    <row r="7" spans="1:7" ht="24.75" x14ac:dyDescent="0.5">
      <c r="A7" s="319" t="s">
        <v>179</v>
      </c>
      <c r="B7" s="319"/>
      <c r="C7" s="319"/>
      <c r="D7" s="319"/>
      <c r="E7" s="319"/>
      <c r="F7" s="319"/>
      <c r="G7" s="125"/>
    </row>
    <row r="8" spans="1:7" ht="29.25" x14ac:dyDescent="0.5">
      <c r="A8" s="320" t="str">
        <f>'Page de garde'!D18</f>
        <v>Tozeur</v>
      </c>
      <c r="B8" s="320"/>
      <c r="C8" s="320"/>
      <c r="D8" s="320"/>
      <c r="E8" s="320"/>
      <c r="F8" s="320"/>
      <c r="G8" s="125"/>
    </row>
    <row r="9" spans="1:7" ht="24.75" x14ac:dyDescent="0.5">
      <c r="A9" s="14" t="s">
        <v>42</v>
      </c>
      <c r="B9" s="321" t="s">
        <v>409</v>
      </c>
      <c r="C9" s="321"/>
      <c r="D9" s="321"/>
      <c r="E9" s="321"/>
      <c r="F9" s="321"/>
      <c r="G9" s="125"/>
    </row>
    <row r="10" spans="1:7" ht="24.75" x14ac:dyDescent="0.5">
      <c r="A10" s="15" t="s">
        <v>44</v>
      </c>
      <c r="B10" s="322" t="s">
        <v>410</v>
      </c>
      <c r="C10" s="322"/>
      <c r="D10" s="322"/>
      <c r="E10" s="322"/>
      <c r="F10" s="322"/>
      <c r="G10" s="125"/>
    </row>
    <row r="11" spans="1:7" ht="24.75" x14ac:dyDescent="0.5">
      <c r="A11" s="14" t="s">
        <v>43</v>
      </c>
      <c r="B11" s="317">
        <v>43173</v>
      </c>
      <c r="C11" s="317"/>
      <c r="D11" s="317"/>
      <c r="E11" s="317"/>
      <c r="F11" s="317"/>
      <c r="G11" s="125"/>
    </row>
    <row r="12" spans="1:7" ht="24.75" x14ac:dyDescent="0.5">
      <c r="A12" s="14" t="s">
        <v>239</v>
      </c>
      <c r="B12" s="323">
        <f>D549</f>
        <v>0.94285714285714284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43173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28" t="s">
        <v>379</v>
      </c>
      <c r="B38" s="329"/>
      <c r="C38" s="329"/>
      <c r="D38" s="329"/>
      <c r="E38" s="329"/>
      <c r="F38" s="33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96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43173</v>
      </c>
      <c r="B49" s="124"/>
      <c r="C49" s="135"/>
      <c r="D49" s="124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5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0</v>
      </c>
      <c r="C66" s="130"/>
      <c r="D66" s="113" t="s">
        <v>451</v>
      </c>
      <c r="E66" s="95" t="s">
        <v>411</v>
      </c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33.75" x14ac:dyDescent="0.35">
      <c r="A68" s="262" t="s">
        <v>402</v>
      </c>
      <c r="B68" s="130">
        <v>1</v>
      </c>
      <c r="C68" s="136" t="str">
        <f>IF(B68=0, -10, "0")</f>
        <v>0</v>
      </c>
      <c r="D68" s="116" t="s">
        <v>412</v>
      </c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ht="49.5" x14ac:dyDescent="0.3">
      <c r="A93" s="4" t="s">
        <v>359</v>
      </c>
      <c r="B93" s="130">
        <v>0</v>
      </c>
      <c r="C93" s="130"/>
      <c r="D93" s="129" t="s">
        <v>413</v>
      </c>
      <c r="E93" s="95" t="s">
        <v>414</v>
      </c>
      <c r="F93" s="204"/>
    </row>
    <row r="94" spans="1:7" x14ac:dyDescent="0.3">
      <c r="A94" s="328" t="s">
        <v>379</v>
      </c>
      <c r="B94" s="329"/>
      <c r="C94" s="329"/>
      <c r="D94" s="329"/>
      <c r="E94" s="329"/>
      <c r="F94" s="33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6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0.9285714285714286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43173</v>
      </c>
      <c r="B106" s="124"/>
      <c r="C106" s="135"/>
      <c r="D106" s="124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ht="66" x14ac:dyDescent="0.3">
      <c r="A114" s="10" t="s">
        <v>158</v>
      </c>
      <c r="B114" s="130">
        <v>1</v>
      </c>
      <c r="C114" s="130"/>
      <c r="D114" s="123" t="s">
        <v>422</v>
      </c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2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49.5" x14ac:dyDescent="0.3">
      <c r="A121" s="4" t="s">
        <v>252</v>
      </c>
      <c r="B121" s="130">
        <v>1</v>
      </c>
      <c r="C121" s="130"/>
      <c r="D121" s="113" t="s">
        <v>420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82.5" x14ac:dyDescent="0.3">
      <c r="A131" s="209" t="s">
        <v>380</v>
      </c>
      <c r="B131" s="130">
        <v>0</v>
      </c>
      <c r="C131" s="291">
        <f>IF(B131=0, -5, "0")</f>
        <v>-5</v>
      </c>
      <c r="D131" s="95" t="s">
        <v>418</v>
      </c>
      <c r="E131" s="95" t="s">
        <v>419</v>
      </c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0.73684210526315785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ht="33" x14ac:dyDescent="0.3">
      <c r="A144" s="4" t="s">
        <v>131</v>
      </c>
      <c r="B144" s="130">
        <v>1</v>
      </c>
      <c r="C144" s="130"/>
      <c r="D144" s="113" t="s">
        <v>415</v>
      </c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ht="49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416</v>
      </c>
      <c r="E147" s="116" t="s">
        <v>417</v>
      </c>
      <c r="F147" s="204"/>
      <c r="G147" s="127"/>
    </row>
    <row r="148" spans="1:7" s="112" customFormat="1" ht="18" customHeight="1" x14ac:dyDescent="0.35">
      <c r="A148" s="331" t="s">
        <v>379</v>
      </c>
      <c r="B148" s="332"/>
      <c r="C148" s="332"/>
      <c r="D148" s="33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1</v>
      </c>
      <c r="C153" s="140"/>
      <c r="D153" s="251">
        <v>0.66</v>
      </c>
      <c r="E153" s="296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11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0.70270270270270274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43173</v>
      </c>
      <c r="B161" s="124"/>
      <c r="C161" s="135"/>
      <c r="D161" s="127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5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59.2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300" t="s">
        <v>421</v>
      </c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34" t="s">
        <v>379</v>
      </c>
      <c r="B195" s="334"/>
      <c r="C195" s="334"/>
      <c r="D195" s="334"/>
      <c r="E195" s="334"/>
      <c r="F195" s="33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6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43173</v>
      </c>
      <c r="B208" s="124"/>
      <c r="C208" s="135"/>
      <c r="D208" s="124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 t="s">
        <v>423</v>
      </c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 t="s">
        <v>423</v>
      </c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34" t="s">
        <v>379</v>
      </c>
      <c r="B256" s="334"/>
      <c r="C256" s="334"/>
      <c r="D256" s="334"/>
      <c r="E256" s="334"/>
      <c r="F256" s="33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6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43173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ht="33" x14ac:dyDescent="0.3">
      <c r="A292" s="70" t="s">
        <v>268</v>
      </c>
      <c r="B292" s="130">
        <v>1</v>
      </c>
      <c r="C292" s="130"/>
      <c r="D292" s="165" t="s">
        <v>424</v>
      </c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35" t="s">
        <v>396</v>
      </c>
      <c r="B308" s="336"/>
      <c r="C308" s="336"/>
      <c r="D308" s="336"/>
      <c r="E308" s="336"/>
      <c r="F308" s="33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280">
        <v>1</v>
      </c>
      <c r="C313" s="140"/>
      <c r="D313" s="251">
        <v>0.75</v>
      </c>
      <c r="E313" s="296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43173</v>
      </c>
      <c r="B321" s="124"/>
      <c r="C321" s="135"/>
      <c r="D321" s="127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33" x14ac:dyDescent="0.3">
      <c r="A325" s="6" t="s">
        <v>6</v>
      </c>
      <c r="B325" s="130">
        <v>1</v>
      </c>
      <c r="C325" s="130"/>
      <c r="D325" s="95" t="s">
        <v>425</v>
      </c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5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35" t="s">
        <v>379</v>
      </c>
      <c r="B349" s="336"/>
      <c r="C349" s="336"/>
      <c r="D349" s="336"/>
      <c r="E349" s="336"/>
      <c r="F349" s="33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280">
        <v>1</v>
      </c>
      <c r="C353" s="130"/>
      <c r="D353" s="251">
        <v>0.5</v>
      </c>
      <c r="E353" s="296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0.95833333333333337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43173</v>
      </c>
      <c r="B361" s="124"/>
      <c r="C361" s="135"/>
      <c r="D361" s="124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426</v>
      </c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427</v>
      </c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34" t="s">
        <v>379</v>
      </c>
      <c r="B383" s="334"/>
      <c r="C383" s="334"/>
      <c r="D383" s="334"/>
      <c r="E383" s="334"/>
      <c r="F383" s="33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280">
        <v>1</v>
      </c>
      <c r="C386" s="130"/>
      <c r="D386" s="251">
        <v>0.33</v>
      </c>
      <c r="E386" s="296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43173</v>
      </c>
      <c r="B394" s="124"/>
      <c r="C394" s="135"/>
      <c r="D394" s="127"/>
      <c r="G394" s="127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34" t="s">
        <v>379</v>
      </c>
      <c r="B435" s="334"/>
      <c r="C435" s="334"/>
      <c r="D435" s="334"/>
      <c r="E435" s="334"/>
      <c r="F435" s="33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29" t="s">
        <v>428</v>
      </c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96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43173</v>
      </c>
      <c r="B447" s="124"/>
      <c r="C447" s="135"/>
      <c r="D447" s="124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38" t="s">
        <v>379</v>
      </c>
      <c r="B471" s="339"/>
      <c r="C471" s="339"/>
      <c r="D471" s="339"/>
      <c r="E471" s="339"/>
      <c r="F471" s="33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96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0" t="s">
        <v>367</v>
      </c>
      <c r="B483" s="340"/>
      <c r="C483" s="340"/>
      <c r="D483" s="340"/>
      <c r="E483" s="185"/>
      <c r="F483" s="201"/>
    </row>
    <row r="484" spans="1:7" x14ac:dyDescent="0.3">
      <c r="A484" s="74">
        <f>B11</f>
        <v>43173</v>
      </c>
      <c r="B484" s="124"/>
      <c r="C484" s="135"/>
      <c r="D484" s="124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96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43173</v>
      </c>
      <c r="B506" s="124"/>
      <c r="C506" s="135"/>
      <c r="D506" s="124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99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43173</v>
      </c>
      <c r="B517" s="124"/>
      <c r="C517" s="135"/>
      <c r="D517" s="124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1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96"/>
      <c r="F532" s="253"/>
    </row>
    <row r="533" spans="1:7" x14ac:dyDescent="0.3">
      <c r="A533" s="5" t="s">
        <v>36</v>
      </c>
      <c r="B533" s="5"/>
      <c r="C533" s="5"/>
      <c r="D533" s="5">
        <f>SUM(B520:C532)</f>
        <v>26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43173</v>
      </c>
      <c r="B537" s="124"/>
      <c r="C537" s="135"/>
      <c r="D537" s="124"/>
      <c r="G537" s="127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96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0.87428571428571433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594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0.94285714285714284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21:B24 B520:B531 B39:B40 B53:B60 B65:B83 B29:B37 B95:B99 B149:B153 B110:B116 B88:B93 B121:B138 B165:B171 B143:B147 B196:B200 B212:B221 B226:B243 B176:B194 B257:B261 B273:B284 B248:B255 B289:B307 B325:B332 B309:B312 B337:B348 B384:B385 B350:B352 B377:B382 B398:B405 B410:B416 B421:B425 B365:B372 B436:B438 B451:B456 B430:B434 B488:B492 B472:B475 B496:B497 B509:B511 B461:B470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13 B353 B386 B439 B476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zoomScale="90" zoomScaleNormal="90" workbookViewId="0">
      <selection activeCell="E129" sqref="E12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18"/>
      <c r="E1" s="318"/>
      <c r="F1" s="318"/>
      <c r="G1" s="318"/>
    </row>
    <row r="2" spans="1:7" s="12" customFormat="1" ht="24.75" x14ac:dyDescent="0.5">
      <c r="A2" s="11"/>
      <c r="B2" s="24">
        <v>1</v>
      </c>
      <c r="D2" s="125"/>
      <c r="E2" s="249"/>
      <c r="F2" s="249"/>
      <c r="G2" s="125"/>
    </row>
    <row r="3" spans="1:7" s="12" customFormat="1" ht="24.75" x14ac:dyDescent="0.5">
      <c r="A3" s="11"/>
      <c r="B3" s="24">
        <v>2</v>
      </c>
      <c r="D3" s="125"/>
      <c r="E3" s="249"/>
      <c r="F3" s="249"/>
      <c r="G3" s="125"/>
    </row>
    <row r="4" spans="1:7" s="12" customFormat="1" ht="16.5" customHeight="1" x14ac:dyDescent="0.5">
      <c r="A4" s="11"/>
      <c r="B4" s="24" t="s">
        <v>32</v>
      </c>
      <c r="D4" s="301"/>
      <c r="E4" s="249"/>
      <c r="F4" s="249"/>
      <c r="G4" s="125"/>
    </row>
    <row r="5" spans="1:7" s="12" customFormat="1" ht="16.5" customHeight="1" x14ac:dyDescent="0.5">
      <c r="A5" s="11"/>
      <c r="D5" s="125"/>
      <c r="E5" s="249"/>
      <c r="F5" s="249"/>
      <c r="G5" s="125"/>
    </row>
    <row r="6" spans="1:7" s="12" customFormat="1" ht="37.5" customHeight="1" x14ac:dyDescent="0.5">
      <c r="A6" s="342" t="s">
        <v>50</v>
      </c>
      <c r="B6" s="342"/>
      <c r="C6" s="342"/>
      <c r="D6" s="342"/>
      <c r="E6" s="342"/>
      <c r="F6" s="342"/>
      <c r="G6" s="125"/>
    </row>
    <row r="7" spans="1:7" s="12" customFormat="1" ht="21.75" customHeight="1" x14ac:dyDescent="0.5">
      <c r="A7" s="320" t="str">
        <f>'A1 Exploitation'!A8:F8</f>
        <v>Tozeur</v>
      </c>
      <c r="B7" s="320"/>
      <c r="C7" s="320"/>
      <c r="D7" s="320"/>
      <c r="E7" s="320"/>
      <c r="F7" s="320"/>
      <c r="G7" s="125"/>
    </row>
    <row r="8" spans="1:7" s="12" customFormat="1" ht="24.75" x14ac:dyDescent="0.5">
      <c r="A8" s="14" t="s">
        <v>42</v>
      </c>
      <c r="B8" s="343" t="str">
        <f>'A1 Exploitation'!B9:F9</f>
        <v>Dr Hatem KARAA</v>
      </c>
      <c r="C8" s="343"/>
      <c r="D8" s="343"/>
      <c r="E8" s="343"/>
      <c r="F8" s="343"/>
      <c r="G8" s="125"/>
    </row>
    <row r="9" spans="1:7" s="12" customFormat="1" ht="24.75" x14ac:dyDescent="0.5">
      <c r="A9" s="15" t="s">
        <v>44</v>
      </c>
      <c r="B9" s="344" t="str">
        <f>'A1 Exploitation'!B10:F10</f>
        <v>Mr Walid Kadri et Mr Belgacem Kraiem</v>
      </c>
      <c r="C9" s="344"/>
      <c r="D9" s="344"/>
      <c r="E9" s="344"/>
      <c r="F9" s="344"/>
      <c r="G9" s="125"/>
    </row>
    <row r="10" spans="1:7" s="12" customFormat="1" ht="24.75" x14ac:dyDescent="0.5">
      <c r="A10" s="14" t="s">
        <v>43</v>
      </c>
      <c r="B10" s="341">
        <f>'A1 Exploitation'!B11:F11</f>
        <v>43173</v>
      </c>
      <c r="C10" s="341"/>
      <c r="D10" s="341"/>
      <c r="E10" s="341"/>
      <c r="F10" s="341"/>
      <c r="G10" s="125"/>
    </row>
    <row r="11" spans="1:7" s="12" customFormat="1" ht="24.75" x14ac:dyDescent="0.5">
      <c r="A11" s="14" t="s">
        <v>294</v>
      </c>
      <c r="B11" s="345">
        <f>D199</f>
        <v>0.93859649122807021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4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46"/>
      <c r="E14" s="326"/>
      <c r="F14" s="326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0" t="s">
        <v>0</v>
      </c>
      <c r="B16" s="351"/>
      <c r="C16" s="351"/>
      <c r="D16" s="351"/>
      <c r="E16" s="351"/>
      <c r="F16" s="351"/>
      <c r="G16" s="126" t="s">
        <v>356</v>
      </c>
    </row>
    <row r="17" spans="1:7" x14ac:dyDescent="0.3">
      <c r="A17" s="17" t="s">
        <v>269</v>
      </c>
      <c r="B17" s="94">
        <v>1</v>
      </c>
      <c r="C17" s="94"/>
      <c r="D17" s="95" t="s">
        <v>429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6"/>
      <c r="E21" s="94"/>
      <c r="F21" s="94"/>
    </row>
    <row r="22" spans="1:7" x14ac:dyDescent="0.3">
      <c r="A22" s="352" t="s">
        <v>36</v>
      </c>
      <c r="B22" s="353"/>
      <c r="C22" s="354"/>
      <c r="D22" s="294">
        <f>SUM(B17:C21)</f>
        <v>9</v>
      </c>
    </row>
    <row r="23" spans="1:7" x14ac:dyDescent="0.3">
      <c r="A23" s="347" t="s">
        <v>295</v>
      </c>
      <c r="B23" s="348"/>
      <c r="C23" s="349"/>
      <c r="D23" s="32">
        <f>D22/(COUNT(B17:C21)*2)</f>
        <v>0.9</v>
      </c>
    </row>
    <row r="24" spans="1:7" s="22" customFormat="1" x14ac:dyDescent="0.3">
      <c r="A24" s="26"/>
      <c r="B24" s="27"/>
      <c r="C24" s="27"/>
      <c r="D24" s="31"/>
      <c r="G24" s="126"/>
    </row>
    <row r="25" spans="1:7" ht="19.5" x14ac:dyDescent="0.4">
      <c r="A25" s="355" t="s">
        <v>4</v>
      </c>
      <c r="B25" s="356"/>
      <c r="C25" s="356"/>
      <c r="D25" s="356"/>
      <c r="E25" s="356"/>
      <c r="F25" s="35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93">
        <f>SUM(B26:C32)</f>
        <v>14</v>
      </c>
    </row>
    <row r="34" spans="1:7" x14ac:dyDescent="0.3">
      <c r="A34" s="347" t="s">
        <v>295</v>
      </c>
      <c r="B34" s="348"/>
      <c r="C34" s="349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G35" s="126"/>
    </row>
    <row r="36" spans="1:7" s="22" customFormat="1" ht="19.5" x14ac:dyDescent="0.4">
      <c r="A36" s="355" t="s">
        <v>219</v>
      </c>
      <c r="B36" s="356"/>
      <c r="C36" s="356"/>
      <c r="D36" s="356"/>
      <c r="E36" s="356"/>
      <c r="F36" s="35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93">
        <f>SUM(B37:C41)</f>
        <v>10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2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302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1</v>
      </c>
      <c r="C46" s="94"/>
      <c r="D46" s="95" t="s">
        <v>430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93">
        <f>SUM(B46:C51)</f>
        <v>11</v>
      </c>
    </row>
    <row r="53" spans="1:7" x14ac:dyDescent="0.3">
      <c r="A53" s="347" t="s">
        <v>295</v>
      </c>
      <c r="B53" s="348"/>
      <c r="C53" s="349"/>
      <c r="D53" s="32">
        <f>D52/(COUNT(B46:C51)*2)</f>
        <v>0.91666666666666663</v>
      </c>
    </row>
    <row r="54" spans="1:7" s="22" customFormat="1" x14ac:dyDescent="0.3">
      <c r="A54" s="26"/>
      <c r="B54" s="27"/>
      <c r="C54" s="27"/>
      <c r="D54" s="31"/>
      <c r="G54" s="126"/>
    </row>
    <row r="55" spans="1:7" ht="19.5" x14ac:dyDescent="0.4">
      <c r="A55" s="355" t="s">
        <v>8</v>
      </c>
      <c r="B55" s="356"/>
      <c r="C55" s="356"/>
      <c r="D55" s="356"/>
      <c r="E55" s="356"/>
      <c r="F55" s="35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5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33.75" x14ac:dyDescent="0.35">
      <c r="A61" s="40" t="s">
        <v>297</v>
      </c>
      <c r="B61" s="94">
        <v>2</v>
      </c>
      <c r="C61" s="120" t="str">
        <f>IF(B61=0, -5, "0")</f>
        <v>0</v>
      </c>
      <c r="D61" s="95" t="s">
        <v>432</v>
      </c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93">
        <f>SUM(B56:C62)</f>
        <v>14</v>
      </c>
    </row>
    <row r="64" spans="1:7" x14ac:dyDescent="0.3">
      <c r="A64" s="347" t="s">
        <v>295</v>
      </c>
      <c r="B64" s="348"/>
      <c r="C64" s="349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6"/>
    </row>
    <row r="66" spans="1:7" ht="19.5" x14ac:dyDescent="0.4">
      <c r="A66" s="355" t="s">
        <v>130</v>
      </c>
      <c r="B66" s="356"/>
      <c r="C66" s="356"/>
      <c r="D66" s="356"/>
      <c r="E66" s="356"/>
      <c r="F66" s="35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3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2</v>
      </c>
      <c r="C77" s="120" t="str">
        <f>IF(B77=0, -5, "0")</f>
        <v>0</v>
      </c>
      <c r="D77" s="95" t="s">
        <v>433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93">
        <f>SUM(B67:C83)</f>
        <v>28</v>
      </c>
    </row>
    <row r="85" spans="1:7" x14ac:dyDescent="0.3">
      <c r="A85" s="347" t="s">
        <v>295</v>
      </c>
      <c r="B85" s="348"/>
      <c r="C85" s="349"/>
      <c r="D85" s="32">
        <f>D84/(COUNT(B67:C83)*2)</f>
        <v>1</v>
      </c>
    </row>
    <row r="86" spans="1:7" s="22" customFormat="1" x14ac:dyDescent="0.3">
      <c r="A86" s="26"/>
      <c r="B86" s="27"/>
      <c r="C86" s="27"/>
      <c r="D86" s="31"/>
      <c r="G86" s="126"/>
    </row>
    <row r="87" spans="1:7" ht="19.5" x14ac:dyDescent="0.4">
      <c r="A87" s="355" t="s">
        <v>211</v>
      </c>
      <c r="B87" s="356"/>
      <c r="C87" s="356"/>
      <c r="D87" s="356"/>
      <c r="E87" s="356"/>
      <c r="F87" s="356"/>
    </row>
    <row r="88" spans="1:7" ht="34.5" x14ac:dyDescent="0.4">
      <c r="A88" s="50" t="s">
        <v>273</v>
      </c>
      <c r="B88" s="110">
        <v>1</v>
      </c>
      <c r="C88" s="101"/>
      <c r="D88" s="95" t="s">
        <v>434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435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436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93">
        <f>SUM(B88:C101)</f>
        <v>25</v>
      </c>
    </row>
    <row r="103" spans="1:7" x14ac:dyDescent="0.3">
      <c r="A103" s="347" t="s">
        <v>295</v>
      </c>
      <c r="B103" s="348"/>
      <c r="C103" s="349"/>
      <c r="D103" s="32">
        <f>D102/(COUNT(B88:C101)*2)</f>
        <v>0.96153846153846156</v>
      </c>
    </row>
    <row r="104" spans="1:7" s="22" customFormat="1" x14ac:dyDescent="0.3">
      <c r="A104" s="26"/>
      <c r="B104" s="27"/>
      <c r="C104" s="27"/>
      <c r="D104" s="31"/>
      <c r="G104" s="126"/>
    </row>
    <row r="105" spans="1:7" s="22" customFormat="1" x14ac:dyDescent="0.3">
      <c r="A105" s="47"/>
      <c r="B105" s="48"/>
      <c r="C105" s="48"/>
      <c r="D105" s="302"/>
      <c r="G105" s="126"/>
    </row>
    <row r="106" spans="1:7" s="22" customFormat="1" ht="19.5" x14ac:dyDescent="0.4">
      <c r="A106" s="355" t="s">
        <v>212</v>
      </c>
      <c r="B106" s="356"/>
      <c r="C106" s="356"/>
      <c r="D106" s="356"/>
      <c r="E106" s="356"/>
      <c r="F106" s="35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437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438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93">
        <f>SUM(B107:C117)</f>
        <v>22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2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31"/>
      <c r="G120" s="126"/>
    </row>
    <row r="121" spans="1:7" ht="19.5" x14ac:dyDescent="0.4">
      <c r="A121" s="355" t="s">
        <v>185</v>
      </c>
      <c r="B121" s="356"/>
      <c r="C121" s="356"/>
      <c r="D121" s="356"/>
      <c r="E121" s="356"/>
      <c r="F121" s="35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00.5" x14ac:dyDescent="0.4">
      <c r="A125" s="20" t="s">
        <v>247</v>
      </c>
      <c r="B125" s="111">
        <v>0</v>
      </c>
      <c r="C125" s="101"/>
      <c r="D125" s="95" t="s">
        <v>439</v>
      </c>
      <c r="E125" s="95" t="s">
        <v>440</v>
      </c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 t="s">
        <v>443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444</v>
      </c>
      <c r="E128" s="95"/>
      <c r="F128" s="94"/>
    </row>
    <row r="129" spans="1:7" ht="33" x14ac:dyDescent="0.3">
      <c r="A129" s="20" t="s">
        <v>166</v>
      </c>
      <c r="B129" s="111">
        <v>0</v>
      </c>
      <c r="C129" s="121"/>
      <c r="D129" s="95" t="s">
        <v>441</v>
      </c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95" t="s">
        <v>442</v>
      </c>
      <c r="E132" s="102"/>
      <c r="F132" s="94"/>
    </row>
    <row r="133" spans="1:7" x14ac:dyDescent="0.3">
      <c r="A133" s="347" t="s">
        <v>36</v>
      </c>
      <c r="B133" s="348"/>
      <c r="C133" s="349"/>
      <c r="D133" s="293">
        <f>SUM(B122:C132)</f>
        <v>18</v>
      </c>
    </row>
    <row r="134" spans="1:7" x14ac:dyDescent="0.3">
      <c r="A134" s="347" t="s">
        <v>295</v>
      </c>
      <c r="B134" s="348"/>
      <c r="C134" s="349"/>
      <c r="D134" s="32">
        <f>D133/(COUNT(B122:C132)*2)</f>
        <v>0.81818181818181823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5" t="s">
        <v>71</v>
      </c>
      <c r="B136" s="356"/>
      <c r="C136" s="356"/>
      <c r="D136" s="356"/>
      <c r="E136" s="356"/>
      <c r="F136" s="35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82.5" x14ac:dyDescent="0.3">
      <c r="A140" s="52" t="s">
        <v>278</v>
      </c>
      <c r="B140" s="110">
        <v>0</v>
      </c>
      <c r="C140" s="95"/>
      <c r="D140" s="95" t="s">
        <v>447</v>
      </c>
      <c r="E140" s="95" t="s">
        <v>448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3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3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95" t="s">
        <v>445</v>
      </c>
      <c r="E148" s="95" t="s">
        <v>446</v>
      </c>
      <c r="F148" s="94"/>
    </row>
    <row r="149" spans="1:7" x14ac:dyDescent="0.3">
      <c r="A149" s="347" t="s">
        <v>36</v>
      </c>
      <c r="B149" s="348"/>
      <c r="C149" s="349"/>
      <c r="D149" s="293">
        <f>SUM(B137:C148)</f>
        <v>20</v>
      </c>
    </row>
    <row r="150" spans="1:7" x14ac:dyDescent="0.3">
      <c r="A150" s="347" t="s">
        <v>295</v>
      </c>
      <c r="B150" s="348"/>
      <c r="C150" s="349"/>
      <c r="D150" s="32">
        <f>D149/(COUNT(B137:C148)*2)</f>
        <v>0.83333333333333337</v>
      </c>
    </row>
    <row r="151" spans="1:7" s="22" customFormat="1" x14ac:dyDescent="0.3">
      <c r="A151" s="26"/>
      <c r="B151" s="27"/>
      <c r="C151" s="27"/>
      <c r="D151" s="31"/>
      <c r="G151" s="126"/>
    </row>
    <row r="152" spans="1:7" ht="19.5" x14ac:dyDescent="0.4">
      <c r="A152" s="355" t="s">
        <v>217</v>
      </c>
      <c r="B152" s="356"/>
      <c r="C152" s="356"/>
      <c r="D152" s="356"/>
      <c r="E152" s="356"/>
      <c r="F152" s="35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29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304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304"/>
      <c r="E160" s="94"/>
      <c r="F160" s="94"/>
    </row>
    <row r="161" spans="1:7" x14ac:dyDescent="0.3">
      <c r="A161" s="347" t="s">
        <v>36</v>
      </c>
      <c r="B161" s="353"/>
      <c r="C161" s="354"/>
      <c r="D161" s="294">
        <f>SUM(B153:C160)</f>
        <v>16</v>
      </c>
    </row>
    <row r="162" spans="1:7" x14ac:dyDescent="0.3">
      <c r="A162" s="347" t="s">
        <v>295</v>
      </c>
      <c r="B162" s="348"/>
      <c r="C162" s="349"/>
      <c r="D162" s="32">
        <f>D161/(COUNT(B153:C160)*2)</f>
        <v>1</v>
      </c>
    </row>
    <row r="163" spans="1:7" s="22" customFormat="1" x14ac:dyDescent="0.3">
      <c r="A163" s="26"/>
      <c r="B163" s="27"/>
      <c r="C163" s="29"/>
      <c r="D163" s="305"/>
      <c r="G163" s="126"/>
    </row>
    <row r="164" spans="1:7" ht="19.5" x14ac:dyDescent="0.4">
      <c r="A164" s="355" t="s">
        <v>77</v>
      </c>
      <c r="B164" s="356"/>
      <c r="C164" s="356"/>
      <c r="D164" s="356"/>
      <c r="E164" s="356"/>
      <c r="F164" s="35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47" t="s">
        <v>36</v>
      </c>
      <c r="B169" s="348"/>
      <c r="C169" s="349"/>
      <c r="D169" s="293">
        <f>SUM(B165:C168)</f>
        <v>8</v>
      </c>
    </row>
    <row r="170" spans="1:7" x14ac:dyDescent="0.3">
      <c r="A170" s="347" t="s">
        <v>295</v>
      </c>
      <c r="B170" s="348"/>
      <c r="C170" s="349"/>
      <c r="D170" s="32">
        <f>D169/(COUNT(B165:C168)*2)</f>
        <v>1</v>
      </c>
    </row>
    <row r="171" spans="1:7" s="22" customFormat="1" x14ac:dyDescent="0.3">
      <c r="A171" s="26"/>
      <c r="B171" s="27"/>
      <c r="C171" s="27"/>
      <c r="D171" s="31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1</v>
      </c>
      <c r="C173" s="94"/>
      <c r="D173" s="116" t="s">
        <v>449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93">
        <f>SUM(B173:C176)</f>
        <v>7</v>
      </c>
    </row>
    <row r="178" spans="1:7" x14ac:dyDescent="0.3">
      <c r="A178" s="347" t="s">
        <v>295</v>
      </c>
      <c r="B178" s="348"/>
      <c r="C178" s="349"/>
      <c r="D178" s="32">
        <f>D177/(COUNT(B173:C176)*2)</f>
        <v>0.875</v>
      </c>
    </row>
    <row r="179" spans="1:7" s="22" customFormat="1" x14ac:dyDescent="0.3">
      <c r="A179" s="26"/>
      <c r="B179" s="27"/>
      <c r="C179" s="27"/>
      <c r="D179" s="31"/>
      <c r="G179" s="126"/>
    </row>
    <row r="180" spans="1:7" ht="19.5" x14ac:dyDescent="0.4">
      <c r="A180" s="355" t="s">
        <v>78</v>
      </c>
      <c r="B180" s="356"/>
      <c r="C180" s="356"/>
      <c r="D180" s="356"/>
      <c r="E180" s="356"/>
      <c r="F180" s="35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93">
        <f>SUM(B181:C185)</f>
        <v>10</v>
      </c>
    </row>
    <row r="187" spans="1:7" x14ac:dyDescent="0.3">
      <c r="A187" s="347" t="s">
        <v>295</v>
      </c>
      <c r="B187" s="348"/>
      <c r="C187" s="349"/>
      <c r="D187" s="32">
        <f>D186/(COUNT(B181:C185)*2)</f>
        <v>1</v>
      </c>
    </row>
    <row r="188" spans="1:7" s="22" customFormat="1" x14ac:dyDescent="0.3">
      <c r="A188" s="26"/>
      <c r="B188" s="27"/>
      <c r="C188" s="27"/>
      <c r="D188" s="31"/>
      <c r="G188" s="126"/>
    </row>
    <row r="189" spans="1:7" ht="19.5" x14ac:dyDescent="0.4">
      <c r="A189" s="355" t="s">
        <v>216</v>
      </c>
      <c r="B189" s="356"/>
      <c r="C189" s="356"/>
      <c r="D189" s="356"/>
      <c r="E189" s="356"/>
      <c r="F189" s="356"/>
    </row>
    <row r="190" spans="1:7" x14ac:dyDescent="0.3">
      <c r="A190" s="44" t="s">
        <v>371</v>
      </c>
      <c r="B190" s="94">
        <v>2</v>
      </c>
      <c r="C190" s="94"/>
      <c r="D190" s="95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5"/>
      <c r="E191" s="94"/>
      <c r="F191" s="94"/>
    </row>
    <row r="192" spans="1:7" ht="33" x14ac:dyDescent="0.3">
      <c r="A192" s="20" t="s">
        <v>311</v>
      </c>
      <c r="B192" s="94">
        <v>0</v>
      </c>
      <c r="C192" s="94"/>
      <c r="D192" s="116" t="s">
        <v>450</v>
      </c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5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2</v>
      </c>
    </row>
    <row r="195" spans="1:6" x14ac:dyDescent="0.3">
      <c r="A195" s="347" t="s">
        <v>295</v>
      </c>
      <c r="B195" s="348"/>
      <c r="C195" s="349"/>
      <c r="D195" s="32">
        <f>D194/(COUNT(B190:C193)*2)</f>
        <v>0.5</v>
      </c>
    </row>
    <row r="197" spans="1:6" ht="18" x14ac:dyDescent="0.35">
      <c r="A197" s="64" t="s">
        <v>246</v>
      </c>
      <c r="B197" s="63"/>
      <c r="C197" s="63"/>
      <c r="D197" s="306">
        <v>0.6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07">
        <f>SUM(D194,D186,D177,D169,D161,D63,D52,D33,D22,D118,D149,D133,D102,D84,D42)</f>
        <v>214</v>
      </c>
    </row>
    <row r="199" spans="1:6" ht="22.5" x14ac:dyDescent="0.3">
      <c r="A199" s="35" t="s">
        <v>323</v>
      </c>
      <c r="B199" s="36"/>
      <c r="C199" s="37"/>
      <c r="D199" s="308">
        <f>D198/(COUNT(B190:C193,B181:C185,B173:C176,B165:C168,B153:C160,B56:C62,B46:C51,B26:C32,B17:C21,B107:C117,B137:C148,B122:C132,B88:C101,B67:C83,B37:C41)*2)</f>
        <v>0.93859649122807021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18"/>
      <c r="E1" s="318"/>
      <c r="F1" s="318"/>
      <c r="G1" s="318"/>
    </row>
    <row r="2" spans="1:7" ht="24.75" x14ac:dyDescent="0.5">
      <c r="C2" s="24">
        <v>1</v>
      </c>
      <c r="D2" s="274"/>
      <c r="E2" s="259"/>
      <c r="F2" s="199"/>
      <c r="G2" s="125"/>
    </row>
    <row r="3" spans="1:7" ht="24.75" x14ac:dyDescent="0.5">
      <c r="C3" s="24">
        <v>2</v>
      </c>
      <c r="D3" s="274"/>
      <c r="E3" s="259"/>
      <c r="F3" s="199"/>
      <c r="G3" s="125"/>
    </row>
    <row r="4" spans="1:7" ht="24.75" x14ac:dyDescent="0.5">
      <c r="C4" s="24" t="s">
        <v>32</v>
      </c>
      <c r="D4" s="274"/>
      <c r="E4" s="259"/>
      <c r="F4" s="199"/>
      <c r="G4" s="125"/>
    </row>
    <row r="5" spans="1:7" ht="24.75" x14ac:dyDescent="0.5">
      <c r="D5" s="274"/>
      <c r="E5" s="259"/>
      <c r="F5" s="199"/>
      <c r="G5" s="125"/>
    </row>
    <row r="6" spans="1:7" ht="24.75" x14ac:dyDescent="0.5">
      <c r="D6" s="274"/>
      <c r="E6" s="259"/>
      <c r="F6" s="199"/>
      <c r="G6" s="125"/>
    </row>
    <row r="7" spans="1:7" ht="24.75" x14ac:dyDescent="0.5">
      <c r="A7" s="319" t="s">
        <v>179</v>
      </c>
      <c r="B7" s="319"/>
      <c r="C7" s="319"/>
      <c r="D7" s="319"/>
      <c r="E7" s="319"/>
      <c r="F7" s="319"/>
      <c r="G7" s="125"/>
    </row>
    <row r="8" spans="1:7" ht="29.25" x14ac:dyDescent="0.5">
      <c r="A8" s="320" t="str">
        <f>'Page de garde'!D18</f>
        <v>Tozeur</v>
      </c>
      <c r="B8" s="320"/>
      <c r="C8" s="320"/>
      <c r="D8" s="320"/>
      <c r="E8" s="320"/>
      <c r="F8" s="320"/>
      <c r="G8" s="125"/>
    </row>
    <row r="9" spans="1:7" ht="24.75" x14ac:dyDescent="0.5">
      <c r="A9" s="14" t="s">
        <v>42</v>
      </c>
      <c r="B9" s="321"/>
      <c r="C9" s="321"/>
      <c r="D9" s="321"/>
      <c r="E9" s="321"/>
      <c r="F9" s="321"/>
      <c r="G9" s="125"/>
    </row>
    <row r="10" spans="1:7" ht="24.75" x14ac:dyDescent="0.5">
      <c r="A10" s="15" t="s">
        <v>44</v>
      </c>
      <c r="B10" s="322"/>
      <c r="C10" s="322"/>
      <c r="D10" s="322"/>
      <c r="E10" s="322"/>
      <c r="F10" s="322"/>
      <c r="G10" s="125"/>
    </row>
    <row r="11" spans="1:7" ht="24.75" x14ac:dyDescent="0.5">
      <c r="A11" s="14" t="s">
        <v>43</v>
      </c>
      <c r="B11" s="317"/>
      <c r="C11" s="317"/>
      <c r="D11" s="317"/>
      <c r="E11" s="317"/>
      <c r="F11" s="317"/>
      <c r="G11" s="125"/>
    </row>
    <row r="12" spans="1:7" ht="24.75" x14ac:dyDescent="0.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8" t="s">
        <v>379</v>
      </c>
      <c r="B38" s="329"/>
      <c r="C38" s="329"/>
      <c r="D38" s="329"/>
      <c r="E38" s="329"/>
      <c r="F38" s="33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8" t="s">
        <v>379</v>
      </c>
      <c r="B94" s="329"/>
      <c r="C94" s="329"/>
      <c r="D94" s="329"/>
      <c r="E94" s="329"/>
      <c r="F94" s="33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1" t="s">
        <v>379</v>
      </c>
      <c r="B148" s="332"/>
      <c r="C148" s="332"/>
      <c r="D148" s="33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4" t="s">
        <v>379</v>
      </c>
      <c r="B195" s="334"/>
      <c r="C195" s="334"/>
      <c r="D195" s="334"/>
      <c r="E195" s="334"/>
      <c r="F195" s="33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4" t="s">
        <v>379</v>
      </c>
      <c r="B256" s="334"/>
      <c r="C256" s="334"/>
      <c r="D256" s="334"/>
      <c r="E256" s="334"/>
      <c r="F256" s="33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5" t="s">
        <v>396</v>
      </c>
      <c r="B308" s="336"/>
      <c r="C308" s="336"/>
      <c r="D308" s="336"/>
      <c r="E308" s="336"/>
      <c r="F308" s="33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5" t="s">
        <v>379</v>
      </c>
      <c r="B349" s="336"/>
      <c r="C349" s="336"/>
      <c r="D349" s="336"/>
      <c r="E349" s="336"/>
      <c r="F349" s="33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4" t="s">
        <v>379</v>
      </c>
      <c r="B383" s="334"/>
      <c r="C383" s="334"/>
      <c r="D383" s="334"/>
      <c r="E383" s="334"/>
      <c r="F383" s="33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4" t="s">
        <v>379</v>
      </c>
      <c r="B435" s="334"/>
      <c r="C435" s="334"/>
      <c r="D435" s="334"/>
      <c r="E435" s="334"/>
      <c r="F435" s="33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8" t="s">
        <v>379</v>
      </c>
      <c r="B471" s="339"/>
      <c r="C471" s="339"/>
      <c r="D471" s="339"/>
      <c r="E471" s="339"/>
      <c r="F471" s="33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0" t="s">
        <v>367</v>
      </c>
      <c r="B483" s="340"/>
      <c r="C483" s="340"/>
      <c r="D483" s="34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x14ac:dyDescent="0.3">
      <c r="A508" s="325"/>
      <c r="B508" s="41" t="s">
        <v>34</v>
      </c>
      <c r="C508" s="41" t="s">
        <v>33</v>
      </c>
      <c r="D508" s="361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x14ac:dyDescent="0.3">
      <c r="A519" s="325"/>
      <c r="B519" s="41" t="s">
        <v>34</v>
      </c>
      <c r="C519" s="41" t="s">
        <v>33</v>
      </c>
      <c r="D519" s="361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x14ac:dyDescent="0.3">
      <c r="A539" s="325"/>
      <c r="B539" s="41" t="s">
        <v>34</v>
      </c>
      <c r="C539" s="41" t="s">
        <v>33</v>
      </c>
      <c r="D539" s="361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18"/>
      <c r="E1" s="318"/>
      <c r="F1" s="318"/>
      <c r="G1" s="318"/>
    </row>
    <row r="2" spans="1:7" s="12" customFormat="1" ht="24.75" x14ac:dyDescent="0.5">
      <c r="A2" s="11"/>
      <c r="B2" s="24">
        <v>1</v>
      </c>
      <c r="D2" s="249"/>
      <c r="E2" s="249"/>
      <c r="F2" s="249"/>
      <c r="G2" s="125"/>
    </row>
    <row r="3" spans="1:7" s="12" customFormat="1" ht="24.75" x14ac:dyDescent="0.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5">
      <c r="A5" s="11"/>
      <c r="D5" s="249"/>
      <c r="E5" s="249"/>
      <c r="F5" s="249"/>
      <c r="G5" s="125"/>
    </row>
    <row r="6" spans="1:7" s="12" customFormat="1" ht="37.5" customHeight="1" x14ac:dyDescent="0.5">
      <c r="A6" s="342" t="s">
        <v>50</v>
      </c>
      <c r="B6" s="342"/>
      <c r="C6" s="342"/>
      <c r="D6" s="342"/>
      <c r="E6" s="342"/>
      <c r="F6" s="342"/>
      <c r="G6" s="125"/>
    </row>
    <row r="7" spans="1:7" s="12" customFormat="1" ht="21.75" customHeight="1" x14ac:dyDescent="0.5">
      <c r="A7" s="320" t="str">
        <f>'A2 Exploitation'!A8:F8</f>
        <v>Tozeur</v>
      </c>
      <c r="B7" s="320"/>
      <c r="C7" s="320"/>
      <c r="D7" s="320"/>
      <c r="E7" s="320"/>
      <c r="F7" s="320"/>
      <c r="G7" s="125"/>
    </row>
    <row r="8" spans="1:7" s="12" customFormat="1" ht="24.75" x14ac:dyDescent="0.5">
      <c r="A8" s="14" t="s">
        <v>42</v>
      </c>
      <c r="B8" s="343">
        <f>'A2 Exploitation'!B9:F9</f>
        <v>0</v>
      </c>
      <c r="C8" s="343"/>
      <c r="D8" s="343"/>
      <c r="E8" s="343"/>
      <c r="F8" s="343"/>
      <c r="G8" s="125"/>
    </row>
    <row r="9" spans="1:7" s="12" customFormat="1" ht="24.75" x14ac:dyDescent="0.5">
      <c r="A9" s="15" t="s">
        <v>44</v>
      </c>
      <c r="B9" s="344">
        <f>'A2 Exploitation'!B10:F10</f>
        <v>0</v>
      </c>
      <c r="C9" s="344"/>
      <c r="D9" s="344"/>
      <c r="E9" s="344"/>
      <c r="F9" s="344"/>
      <c r="G9" s="125"/>
    </row>
    <row r="10" spans="1:7" s="12" customFormat="1" ht="24.75" x14ac:dyDescent="0.5">
      <c r="A10" s="14" t="s">
        <v>43</v>
      </c>
      <c r="B10" s="341">
        <f>'A2 Exploitation'!B11:F11</f>
        <v>0</v>
      </c>
      <c r="C10" s="341"/>
      <c r="D10" s="341"/>
      <c r="E10" s="341"/>
      <c r="F10" s="341"/>
      <c r="G10" s="125"/>
    </row>
    <row r="11" spans="1:7" s="12" customFormat="1" ht="24.75" x14ac:dyDescent="0.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0" t="s">
        <v>0</v>
      </c>
      <c r="B16" s="351"/>
      <c r="C16" s="351"/>
      <c r="D16" s="351"/>
      <c r="E16" s="351"/>
      <c r="F16" s="35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2" t="s">
        <v>36</v>
      </c>
      <c r="B22" s="353"/>
      <c r="C22" s="354"/>
      <c r="D22" s="250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5" t="s">
        <v>4</v>
      </c>
      <c r="B25" s="356"/>
      <c r="C25" s="356"/>
      <c r="D25" s="356"/>
      <c r="E25" s="356"/>
      <c r="F25" s="35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48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5" t="s">
        <v>219</v>
      </c>
      <c r="B36" s="356"/>
      <c r="C36" s="356"/>
      <c r="D36" s="356"/>
      <c r="E36" s="356"/>
      <c r="F36" s="35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48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48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5" t="s">
        <v>8</v>
      </c>
      <c r="B55" s="356"/>
      <c r="C55" s="356"/>
      <c r="D55" s="356"/>
      <c r="E55" s="356"/>
      <c r="F55" s="35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48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5" t="s">
        <v>130</v>
      </c>
      <c r="B66" s="356"/>
      <c r="C66" s="356"/>
      <c r="D66" s="356"/>
      <c r="E66" s="356"/>
      <c r="F66" s="35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48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5" t="s">
        <v>211</v>
      </c>
      <c r="B87" s="356"/>
      <c r="C87" s="356"/>
      <c r="D87" s="356"/>
      <c r="E87" s="356"/>
      <c r="F87" s="35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48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5" t="s">
        <v>212</v>
      </c>
      <c r="B106" s="356"/>
      <c r="C106" s="356"/>
      <c r="D106" s="356"/>
      <c r="E106" s="356"/>
      <c r="F106" s="35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5" t="s">
        <v>185</v>
      </c>
      <c r="B121" s="356"/>
      <c r="C121" s="356"/>
      <c r="D121" s="356"/>
      <c r="E121" s="356"/>
      <c r="F121" s="35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48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5" t="s">
        <v>71</v>
      </c>
      <c r="B136" s="356"/>
      <c r="C136" s="356"/>
      <c r="D136" s="356"/>
      <c r="E136" s="356"/>
      <c r="F136" s="35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48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5" t="s">
        <v>217</v>
      </c>
      <c r="B152" s="356"/>
      <c r="C152" s="356"/>
      <c r="D152" s="356"/>
      <c r="E152" s="356"/>
      <c r="F152" s="35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3"/>
      <c r="C161" s="354"/>
      <c r="D161" s="250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5" t="s">
        <v>77</v>
      </c>
      <c r="B164" s="356"/>
      <c r="C164" s="356"/>
      <c r="D164" s="356"/>
      <c r="E164" s="356"/>
      <c r="F164" s="35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48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48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5" t="s">
        <v>78</v>
      </c>
      <c r="B180" s="356"/>
      <c r="C180" s="356"/>
      <c r="D180" s="356"/>
      <c r="E180" s="356"/>
      <c r="F180" s="35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48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5" t="s">
        <v>216</v>
      </c>
      <c r="B189" s="356"/>
      <c r="C189" s="356"/>
      <c r="D189" s="356"/>
      <c r="E189" s="356"/>
      <c r="F189" s="35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18"/>
      <c r="E1" s="318"/>
      <c r="F1" s="318"/>
      <c r="G1" s="318"/>
    </row>
    <row r="2" spans="1:7" ht="24.75" x14ac:dyDescent="0.5">
      <c r="C2" s="24">
        <v>1</v>
      </c>
      <c r="D2" s="259"/>
      <c r="E2" s="249"/>
      <c r="F2" s="199"/>
      <c r="G2" s="125"/>
    </row>
    <row r="3" spans="1:7" ht="24.75" x14ac:dyDescent="0.5">
      <c r="C3" s="24">
        <v>2</v>
      </c>
      <c r="D3" s="259"/>
      <c r="E3" s="249"/>
      <c r="F3" s="199"/>
      <c r="G3" s="125"/>
    </row>
    <row r="4" spans="1:7" ht="24.75" x14ac:dyDescent="0.5">
      <c r="C4" s="24" t="s">
        <v>32</v>
      </c>
      <c r="D4" s="259"/>
      <c r="E4" s="249"/>
      <c r="F4" s="199"/>
      <c r="G4" s="125"/>
    </row>
    <row r="5" spans="1:7" ht="24.75" x14ac:dyDescent="0.5">
      <c r="D5" s="259"/>
      <c r="E5" s="249"/>
      <c r="F5" s="199"/>
      <c r="G5" s="125"/>
    </row>
    <row r="6" spans="1:7" ht="24.75" x14ac:dyDescent="0.5">
      <c r="D6" s="259"/>
      <c r="E6" s="249"/>
      <c r="F6" s="199"/>
      <c r="G6" s="125"/>
    </row>
    <row r="7" spans="1:7" ht="24.75" x14ac:dyDescent="0.5">
      <c r="A7" s="319" t="s">
        <v>179</v>
      </c>
      <c r="B7" s="319"/>
      <c r="C7" s="319"/>
      <c r="D7" s="319"/>
      <c r="E7" s="319"/>
      <c r="F7" s="319"/>
      <c r="G7" s="125"/>
    </row>
    <row r="8" spans="1:7" ht="29.25" x14ac:dyDescent="0.5">
      <c r="A8" s="320" t="str">
        <f>'Page de garde'!D18</f>
        <v>Tozeur</v>
      </c>
      <c r="B8" s="320"/>
      <c r="C8" s="320"/>
      <c r="D8" s="320"/>
      <c r="E8" s="320"/>
      <c r="F8" s="320"/>
      <c r="G8" s="125"/>
    </row>
    <row r="9" spans="1:7" ht="24.75" x14ac:dyDescent="0.5">
      <c r="A9" s="14" t="s">
        <v>42</v>
      </c>
      <c r="B9" s="321"/>
      <c r="C9" s="321"/>
      <c r="D9" s="321"/>
      <c r="E9" s="321"/>
      <c r="F9" s="321"/>
      <c r="G9" s="125"/>
    </row>
    <row r="10" spans="1:7" ht="24.75" x14ac:dyDescent="0.5">
      <c r="A10" s="15" t="s">
        <v>44</v>
      </c>
      <c r="B10" s="322"/>
      <c r="C10" s="322"/>
      <c r="D10" s="322"/>
      <c r="E10" s="322"/>
      <c r="F10" s="322"/>
      <c r="G10" s="125"/>
    </row>
    <row r="11" spans="1:7" ht="24.75" x14ac:dyDescent="0.5">
      <c r="A11" s="14" t="s">
        <v>43</v>
      </c>
      <c r="B11" s="317"/>
      <c r="C11" s="317"/>
      <c r="D11" s="317"/>
      <c r="E11" s="317"/>
      <c r="F11" s="317"/>
      <c r="G11" s="125"/>
    </row>
    <row r="12" spans="1:7" ht="24.75" x14ac:dyDescent="0.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8" t="s">
        <v>379</v>
      </c>
      <c r="B38" s="329"/>
      <c r="C38" s="329"/>
      <c r="D38" s="329"/>
      <c r="E38" s="329"/>
      <c r="F38" s="33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8" t="s">
        <v>379</v>
      </c>
      <c r="B94" s="329"/>
      <c r="C94" s="329"/>
      <c r="D94" s="329"/>
      <c r="E94" s="329"/>
      <c r="F94" s="33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1" t="s">
        <v>379</v>
      </c>
      <c r="B148" s="332"/>
      <c r="C148" s="332"/>
      <c r="D148" s="33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4" t="s">
        <v>379</v>
      </c>
      <c r="B195" s="334"/>
      <c r="C195" s="334"/>
      <c r="D195" s="334"/>
      <c r="E195" s="334"/>
      <c r="F195" s="33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4" t="s">
        <v>379</v>
      </c>
      <c r="B256" s="334"/>
      <c r="C256" s="334"/>
      <c r="D256" s="334"/>
      <c r="E256" s="334"/>
      <c r="F256" s="33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5" t="s">
        <v>396</v>
      </c>
      <c r="B308" s="336"/>
      <c r="C308" s="336"/>
      <c r="D308" s="336"/>
      <c r="E308" s="336"/>
      <c r="F308" s="33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5" t="s">
        <v>379</v>
      </c>
      <c r="B349" s="336"/>
      <c r="C349" s="336"/>
      <c r="D349" s="336"/>
      <c r="E349" s="336"/>
      <c r="F349" s="33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4" t="s">
        <v>379</v>
      </c>
      <c r="B383" s="334"/>
      <c r="C383" s="334"/>
      <c r="D383" s="334"/>
      <c r="E383" s="334"/>
      <c r="F383" s="33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4" t="s">
        <v>379</v>
      </c>
      <c r="B435" s="334"/>
      <c r="C435" s="334"/>
      <c r="D435" s="334"/>
      <c r="E435" s="334"/>
      <c r="F435" s="33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8" t="s">
        <v>379</v>
      </c>
      <c r="B471" s="339"/>
      <c r="C471" s="339"/>
      <c r="D471" s="339"/>
      <c r="E471" s="339"/>
      <c r="F471" s="33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0" t="s">
        <v>367</v>
      </c>
      <c r="B483" s="340"/>
      <c r="C483" s="340"/>
      <c r="D483" s="34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18"/>
      <c r="E1" s="318"/>
      <c r="F1" s="318"/>
      <c r="G1" s="318"/>
    </row>
    <row r="2" spans="1:7" s="12" customFormat="1" ht="24.75" x14ac:dyDescent="0.5">
      <c r="A2" s="11"/>
      <c r="B2" s="24">
        <v>1</v>
      </c>
      <c r="D2" s="93"/>
      <c r="E2" s="93"/>
      <c r="F2" s="93"/>
      <c r="G2" s="125"/>
    </row>
    <row r="3" spans="1:7" s="12" customFormat="1" ht="24.75" x14ac:dyDescent="0.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5">
      <c r="A5" s="11"/>
      <c r="D5" s="93"/>
      <c r="E5" s="93"/>
      <c r="F5" s="93"/>
      <c r="G5" s="125"/>
    </row>
    <row r="6" spans="1:7" s="12" customFormat="1" ht="37.5" customHeight="1" x14ac:dyDescent="0.5">
      <c r="A6" s="342" t="s">
        <v>50</v>
      </c>
      <c r="B6" s="342"/>
      <c r="C6" s="342"/>
      <c r="D6" s="342"/>
      <c r="E6" s="342"/>
      <c r="F6" s="342"/>
      <c r="G6" s="125"/>
    </row>
    <row r="7" spans="1:7" s="12" customFormat="1" ht="21.75" customHeight="1" x14ac:dyDescent="0.5">
      <c r="A7" s="320" t="str">
        <f>'A3 Exploitation'!A8:F8</f>
        <v>Tozeur</v>
      </c>
      <c r="B7" s="320"/>
      <c r="C7" s="320"/>
      <c r="D7" s="320"/>
      <c r="E7" s="320"/>
      <c r="F7" s="320"/>
      <c r="G7" s="125"/>
    </row>
    <row r="8" spans="1:7" s="12" customFormat="1" ht="24.75" x14ac:dyDescent="0.5">
      <c r="A8" s="14" t="s">
        <v>42</v>
      </c>
      <c r="B8" s="343">
        <f>'A3 Exploitation'!B9:F9</f>
        <v>0</v>
      </c>
      <c r="C8" s="343"/>
      <c r="D8" s="343"/>
      <c r="E8" s="343"/>
      <c r="F8" s="343"/>
      <c r="G8" s="125"/>
    </row>
    <row r="9" spans="1:7" s="12" customFormat="1" ht="24.75" x14ac:dyDescent="0.5">
      <c r="A9" s="15" t="s">
        <v>44</v>
      </c>
      <c r="B9" s="344">
        <f>'A3 Exploitation'!B10:F10</f>
        <v>0</v>
      </c>
      <c r="C9" s="344"/>
      <c r="D9" s="344"/>
      <c r="E9" s="344"/>
      <c r="F9" s="344"/>
      <c r="G9" s="125"/>
    </row>
    <row r="10" spans="1:7" s="12" customFormat="1" ht="24.75" x14ac:dyDescent="0.5">
      <c r="A10" s="14" t="s">
        <v>43</v>
      </c>
      <c r="B10" s="341">
        <f>'A3 Exploitation'!B11:F11</f>
        <v>0</v>
      </c>
      <c r="C10" s="341"/>
      <c r="D10" s="341"/>
      <c r="E10" s="341"/>
      <c r="F10" s="341"/>
      <c r="G10" s="125"/>
    </row>
    <row r="11" spans="1:7" s="12" customFormat="1" ht="24.75" x14ac:dyDescent="0.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0" t="s">
        <v>0</v>
      </c>
      <c r="B16" s="351"/>
      <c r="C16" s="351"/>
      <c r="D16" s="351"/>
      <c r="E16" s="351"/>
      <c r="F16" s="35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2" t="s">
        <v>36</v>
      </c>
      <c r="B22" s="353"/>
      <c r="C22" s="354"/>
      <c r="D22" s="92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5" t="s">
        <v>4</v>
      </c>
      <c r="B25" s="356"/>
      <c r="C25" s="356"/>
      <c r="D25" s="356"/>
      <c r="E25" s="356"/>
      <c r="F25" s="35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91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5" t="s">
        <v>219</v>
      </c>
      <c r="B36" s="356"/>
      <c r="C36" s="356"/>
      <c r="D36" s="356"/>
      <c r="E36" s="356"/>
      <c r="F36" s="35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91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91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5" t="s">
        <v>8</v>
      </c>
      <c r="B55" s="356"/>
      <c r="C55" s="356"/>
      <c r="D55" s="356"/>
      <c r="E55" s="356"/>
      <c r="F55" s="35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91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5" t="s">
        <v>130</v>
      </c>
      <c r="B66" s="356"/>
      <c r="C66" s="356"/>
      <c r="D66" s="356"/>
      <c r="E66" s="356"/>
      <c r="F66" s="35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91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5" t="s">
        <v>211</v>
      </c>
      <c r="B87" s="356"/>
      <c r="C87" s="356"/>
      <c r="D87" s="356"/>
      <c r="E87" s="356"/>
      <c r="F87" s="35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91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5" t="s">
        <v>212</v>
      </c>
      <c r="B106" s="356"/>
      <c r="C106" s="356"/>
      <c r="D106" s="356"/>
      <c r="E106" s="356"/>
      <c r="F106" s="35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5" t="s">
        <v>185</v>
      </c>
      <c r="B121" s="356"/>
      <c r="C121" s="356"/>
      <c r="D121" s="356"/>
      <c r="E121" s="356"/>
      <c r="F121" s="35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91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5" t="s">
        <v>71</v>
      </c>
      <c r="B136" s="356"/>
      <c r="C136" s="356"/>
      <c r="D136" s="356"/>
      <c r="E136" s="356"/>
      <c r="F136" s="35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91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5" t="s">
        <v>217</v>
      </c>
      <c r="B152" s="356"/>
      <c r="C152" s="356"/>
      <c r="D152" s="356"/>
      <c r="E152" s="356"/>
      <c r="F152" s="35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3"/>
      <c r="C161" s="354"/>
      <c r="D161" s="92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5" t="s">
        <v>77</v>
      </c>
      <c r="B164" s="356"/>
      <c r="C164" s="356"/>
      <c r="D164" s="356"/>
      <c r="E164" s="356"/>
      <c r="F164" s="35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91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91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5" t="s">
        <v>78</v>
      </c>
      <c r="B180" s="356"/>
      <c r="C180" s="356"/>
      <c r="D180" s="356"/>
      <c r="E180" s="356"/>
      <c r="F180" s="35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91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5" t="s">
        <v>216</v>
      </c>
      <c r="B189" s="356"/>
      <c r="C189" s="356"/>
      <c r="D189" s="356"/>
      <c r="E189" s="356"/>
      <c r="F189" s="35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18"/>
      <c r="E1" s="318"/>
      <c r="F1" s="318"/>
      <c r="G1" s="318"/>
    </row>
    <row r="2" spans="1:7" ht="24.75" x14ac:dyDescent="0.5">
      <c r="C2" s="24">
        <v>1</v>
      </c>
      <c r="D2" s="259"/>
      <c r="E2" s="246"/>
      <c r="F2" s="199"/>
      <c r="G2" s="125"/>
    </row>
    <row r="3" spans="1:7" ht="24.75" x14ac:dyDescent="0.5">
      <c r="C3" s="24">
        <v>2</v>
      </c>
      <c r="D3" s="259"/>
      <c r="E3" s="246"/>
      <c r="F3" s="199"/>
      <c r="G3" s="125"/>
    </row>
    <row r="4" spans="1:7" ht="24.75" x14ac:dyDescent="0.5">
      <c r="C4" s="24" t="s">
        <v>32</v>
      </c>
      <c r="D4" s="259"/>
      <c r="E4" s="246"/>
      <c r="F4" s="199"/>
      <c r="G4" s="125"/>
    </row>
    <row r="5" spans="1:7" ht="24.75" x14ac:dyDescent="0.5">
      <c r="D5" s="259"/>
      <c r="E5" s="246"/>
      <c r="F5" s="199"/>
      <c r="G5" s="125"/>
    </row>
    <row r="6" spans="1:7" ht="24.75" x14ac:dyDescent="0.5">
      <c r="D6" s="259"/>
      <c r="E6" s="246"/>
      <c r="F6" s="199"/>
      <c r="G6" s="125"/>
    </row>
    <row r="7" spans="1:7" ht="24.75" x14ac:dyDescent="0.5">
      <c r="A7" s="319" t="s">
        <v>179</v>
      </c>
      <c r="B7" s="319"/>
      <c r="C7" s="319"/>
      <c r="D7" s="319"/>
      <c r="E7" s="319"/>
      <c r="F7" s="319"/>
      <c r="G7" s="125"/>
    </row>
    <row r="8" spans="1:7" ht="29.25" x14ac:dyDescent="0.5">
      <c r="A8" s="320" t="str">
        <f>'Page de garde'!D18</f>
        <v>Tozeur</v>
      </c>
      <c r="B8" s="320"/>
      <c r="C8" s="320"/>
      <c r="D8" s="320"/>
      <c r="E8" s="320"/>
      <c r="F8" s="320"/>
      <c r="G8" s="125"/>
    </row>
    <row r="9" spans="1:7" ht="24.75" x14ac:dyDescent="0.5">
      <c r="A9" s="14" t="s">
        <v>42</v>
      </c>
      <c r="B9" s="321"/>
      <c r="C9" s="321"/>
      <c r="D9" s="321"/>
      <c r="E9" s="321"/>
      <c r="F9" s="321"/>
      <c r="G9" s="125"/>
    </row>
    <row r="10" spans="1:7" ht="24.75" x14ac:dyDescent="0.5">
      <c r="A10" s="15" t="s">
        <v>44</v>
      </c>
      <c r="B10" s="322"/>
      <c r="C10" s="322"/>
      <c r="D10" s="322"/>
      <c r="E10" s="322"/>
      <c r="F10" s="322"/>
      <c r="G10" s="125"/>
    </row>
    <row r="11" spans="1:7" ht="24.75" x14ac:dyDescent="0.5">
      <c r="A11" s="14" t="s">
        <v>43</v>
      </c>
      <c r="B11" s="317"/>
      <c r="C11" s="317"/>
      <c r="D11" s="317"/>
      <c r="E11" s="317"/>
      <c r="F11" s="317"/>
      <c r="G11" s="125"/>
    </row>
    <row r="12" spans="1:7" ht="24.75" x14ac:dyDescent="0.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8" t="s">
        <v>379</v>
      </c>
      <c r="B38" s="329"/>
      <c r="C38" s="329"/>
      <c r="D38" s="329"/>
      <c r="E38" s="329"/>
      <c r="F38" s="33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ht="16.5" customHeight="1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8" t="s">
        <v>379</v>
      </c>
      <c r="B94" s="329"/>
      <c r="C94" s="329"/>
      <c r="D94" s="329"/>
      <c r="E94" s="329"/>
      <c r="F94" s="33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ht="16.5" customHeight="1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1" t="s">
        <v>379</v>
      </c>
      <c r="B148" s="332"/>
      <c r="C148" s="332"/>
      <c r="D148" s="33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ht="16.5" customHeight="1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4" t="s">
        <v>379</v>
      </c>
      <c r="B195" s="334"/>
      <c r="C195" s="334"/>
      <c r="D195" s="334"/>
      <c r="E195" s="334"/>
      <c r="F195" s="33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ht="16.5" customHeight="1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4" t="s">
        <v>379</v>
      </c>
      <c r="B256" s="334"/>
      <c r="C256" s="334"/>
      <c r="D256" s="334"/>
      <c r="E256" s="334"/>
      <c r="F256" s="33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ht="16.5" customHeigh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5" t="s">
        <v>396</v>
      </c>
      <c r="B308" s="336"/>
      <c r="C308" s="336"/>
      <c r="D308" s="336"/>
      <c r="E308" s="336"/>
      <c r="F308" s="33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ht="16.5" customHeight="1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5" t="s">
        <v>379</v>
      </c>
      <c r="B349" s="336"/>
      <c r="C349" s="336"/>
      <c r="D349" s="336"/>
      <c r="E349" s="336"/>
      <c r="F349" s="33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ht="16.5" customHeight="1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4" t="s">
        <v>379</v>
      </c>
      <c r="B383" s="334"/>
      <c r="C383" s="334"/>
      <c r="D383" s="334"/>
      <c r="E383" s="334"/>
      <c r="F383" s="33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ht="16.5" customHeight="1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4" t="s">
        <v>379</v>
      </c>
      <c r="B435" s="334"/>
      <c r="C435" s="334"/>
      <c r="D435" s="334"/>
      <c r="E435" s="334"/>
      <c r="F435" s="33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ht="16.5" customHeight="1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8" t="s">
        <v>379</v>
      </c>
      <c r="B471" s="339"/>
      <c r="C471" s="339"/>
      <c r="D471" s="339"/>
      <c r="E471" s="339"/>
      <c r="F471" s="33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0" t="s">
        <v>367</v>
      </c>
      <c r="B483" s="340"/>
      <c r="C483" s="340"/>
      <c r="D483" s="34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ht="16.5" customHeight="1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ht="16.5" customHeight="1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ht="16.5" customHeight="1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ht="16.5" customHeight="1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18"/>
      <c r="E1" s="318"/>
      <c r="F1" s="318"/>
      <c r="G1" s="318"/>
    </row>
    <row r="2" spans="1:7" s="12" customFormat="1" ht="24.75" x14ac:dyDescent="0.5">
      <c r="A2" s="11"/>
      <c r="B2" s="24">
        <v>1</v>
      </c>
      <c r="D2" s="246"/>
      <c r="E2" s="246"/>
      <c r="F2" s="246"/>
      <c r="G2" s="125"/>
    </row>
    <row r="3" spans="1:7" s="12" customFormat="1" ht="24.75" x14ac:dyDescent="0.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5">
      <c r="A5" s="11"/>
      <c r="D5" s="246"/>
      <c r="E5" s="246"/>
      <c r="F5" s="246"/>
      <c r="G5" s="125"/>
    </row>
    <row r="6" spans="1:7" s="12" customFormat="1" ht="37.5" customHeight="1" x14ac:dyDescent="0.5">
      <c r="A6" s="342" t="s">
        <v>50</v>
      </c>
      <c r="B6" s="342"/>
      <c r="C6" s="342"/>
      <c r="D6" s="342"/>
      <c r="E6" s="342"/>
      <c r="F6" s="342"/>
      <c r="G6" s="125"/>
    </row>
    <row r="7" spans="1:7" s="12" customFormat="1" ht="21.75" customHeight="1" x14ac:dyDescent="0.5">
      <c r="A7" s="320" t="e">
        <f>#REF!</f>
        <v>#REF!</v>
      </c>
      <c r="B7" s="320"/>
      <c r="C7" s="320"/>
      <c r="D7" s="320"/>
      <c r="E7" s="320"/>
      <c r="F7" s="320"/>
      <c r="G7" s="125"/>
    </row>
    <row r="8" spans="1:7" s="12" customFormat="1" ht="24.75" x14ac:dyDescent="0.5">
      <c r="A8" s="14" t="s">
        <v>42</v>
      </c>
      <c r="B8" s="343">
        <f>'A4 Exploitation'!B9:F9</f>
        <v>0</v>
      </c>
      <c r="C8" s="343"/>
      <c r="D8" s="343"/>
      <c r="E8" s="343"/>
      <c r="F8" s="343"/>
      <c r="G8" s="125"/>
    </row>
    <row r="9" spans="1:7" s="12" customFormat="1" ht="24.75" x14ac:dyDescent="0.5">
      <c r="A9" s="15" t="s">
        <v>44</v>
      </c>
      <c r="B9" s="344">
        <f>'A4 Exploitation'!B10:F10</f>
        <v>0</v>
      </c>
      <c r="C9" s="344"/>
      <c r="D9" s="344"/>
      <c r="E9" s="344"/>
      <c r="F9" s="344"/>
      <c r="G9" s="125"/>
    </row>
    <row r="10" spans="1:7" s="12" customFormat="1" ht="24.75" x14ac:dyDescent="0.5">
      <c r="A10" s="14" t="s">
        <v>43</v>
      </c>
      <c r="B10" s="341">
        <f>'A4 Exploitation'!A8:F8</f>
        <v>0</v>
      </c>
      <c r="C10" s="341"/>
      <c r="D10" s="341"/>
      <c r="E10" s="341"/>
      <c r="F10" s="341"/>
      <c r="G10" s="125"/>
    </row>
    <row r="11" spans="1:7" s="12" customFormat="1" ht="24.75" x14ac:dyDescent="0.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0" t="s">
        <v>0</v>
      </c>
      <c r="B16" s="351"/>
      <c r="C16" s="351"/>
      <c r="D16" s="351"/>
      <c r="E16" s="351"/>
      <c r="F16" s="35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2" t="s">
        <v>36</v>
      </c>
      <c r="B22" s="353"/>
      <c r="C22" s="354"/>
      <c r="D22" s="245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5" t="s">
        <v>4</v>
      </c>
      <c r="B25" s="356"/>
      <c r="C25" s="356"/>
      <c r="D25" s="356"/>
      <c r="E25" s="356"/>
      <c r="F25" s="35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44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5" t="s">
        <v>219</v>
      </c>
      <c r="B36" s="356"/>
      <c r="C36" s="356"/>
      <c r="D36" s="356"/>
      <c r="E36" s="356"/>
      <c r="F36" s="35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44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44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5" t="s">
        <v>8</v>
      </c>
      <c r="B55" s="356"/>
      <c r="C55" s="356"/>
      <c r="D55" s="356"/>
      <c r="E55" s="356"/>
      <c r="F55" s="35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44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5" t="s">
        <v>130</v>
      </c>
      <c r="B66" s="356"/>
      <c r="C66" s="356"/>
      <c r="D66" s="356"/>
      <c r="E66" s="356"/>
      <c r="F66" s="35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44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5" t="s">
        <v>211</v>
      </c>
      <c r="B87" s="356"/>
      <c r="C87" s="356"/>
      <c r="D87" s="356"/>
      <c r="E87" s="356"/>
      <c r="F87" s="35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44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5" t="s">
        <v>212</v>
      </c>
      <c r="B106" s="356"/>
      <c r="C106" s="356"/>
      <c r="D106" s="356"/>
      <c r="E106" s="356"/>
      <c r="F106" s="35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5" t="s">
        <v>185</v>
      </c>
      <c r="B121" s="356"/>
      <c r="C121" s="356"/>
      <c r="D121" s="356"/>
      <c r="E121" s="356"/>
      <c r="F121" s="35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44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5" t="s">
        <v>71</v>
      </c>
      <c r="B136" s="356"/>
      <c r="C136" s="356"/>
      <c r="D136" s="356"/>
      <c r="E136" s="356"/>
      <c r="F136" s="35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44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5" t="s">
        <v>217</v>
      </c>
      <c r="B152" s="356"/>
      <c r="C152" s="356"/>
      <c r="D152" s="356"/>
      <c r="E152" s="356"/>
      <c r="F152" s="35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3"/>
      <c r="C161" s="354"/>
      <c r="D161" s="245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5" t="s">
        <v>77</v>
      </c>
      <c r="B164" s="356"/>
      <c r="C164" s="356"/>
      <c r="D164" s="356"/>
      <c r="E164" s="356"/>
      <c r="F164" s="35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44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44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5" t="s">
        <v>78</v>
      </c>
      <c r="B180" s="356"/>
      <c r="C180" s="356"/>
      <c r="D180" s="356"/>
      <c r="E180" s="356"/>
      <c r="F180" s="35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44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5" t="s">
        <v>216</v>
      </c>
      <c r="B189" s="356"/>
      <c r="C189" s="356"/>
      <c r="D189" s="356"/>
      <c r="E189" s="356"/>
      <c r="F189" s="35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2018-02-22T14:54:44Z</cp:lastPrinted>
  <dcterms:created xsi:type="dcterms:W3CDTF">2015-10-03T07:44:26Z</dcterms:created>
  <dcterms:modified xsi:type="dcterms:W3CDTF">2018-04-06T10:16:10Z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