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Market QLC\CM Tozeur\05-mai 2017\"/>
    </mc:Choice>
  </mc:AlternateContent>
  <bookViews>
    <workbookView xWindow="0" yWindow="0" windowWidth="20490" windowHeight="7665" tabRatio="932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9" i="29" l="1"/>
  <c r="B170" i="29"/>
  <c r="B161" i="29"/>
  <c r="B152" i="29"/>
  <c r="B143" i="29"/>
  <c r="B134" i="29"/>
  <c r="B44" i="29"/>
  <c r="B35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134" i="18" l="1"/>
  <c r="D135" i="18" s="1"/>
  <c r="D54" i="18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0" i="18" s="1"/>
  <c r="D41" i="18" s="1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400" i="18" s="1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82" i="18" s="1"/>
  <c r="D285" i="18"/>
  <c r="D286" i="18" s="1"/>
  <c r="D318" i="18"/>
  <c r="D319" i="18" s="1"/>
  <c r="D336" i="18"/>
  <c r="D337" i="18" s="1"/>
  <c r="D429" i="18"/>
  <c r="D432" i="18" s="1"/>
  <c r="D433" i="18" s="1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501" i="18"/>
  <c r="D96" i="18"/>
  <c r="D97" i="18" s="1"/>
  <c r="D245" i="18"/>
  <c r="D246" i="18" s="1"/>
  <c r="D243" i="18"/>
  <c r="D149" i="18"/>
  <c r="D150" i="18" s="1"/>
  <c r="D147" i="18"/>
  <c r="D164" i="18"/>
  <c r="D38" i="18"/>
  <c r="D347" i="18"/>
  <c r="D449" i="18"/>
  <c r="D430" i="18" l="1"/>
  <c r="D402" i="18"/>
  <c r="D403" i="18" s="1"/>
  <c r="B125" i="29" s="1"/>
  <c r="D189" i="18"/>
  <c r="D190" i="18" s="1"/>
  <c r="B80" i="29" s="1"/>
  <c r="D288" i="18"/>
  <c r="D289" i="18" s="1"/>
  <c r="B98" i="29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B116" i="29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9" i="29"/>
  <c r="B107" i="29"/>
  <c r="B71" i="29"/>
  <c r="B192" i="29"/>
  <c r="B191" i="29"/>
  <c r="B183" i="29"/>
  <c r="B182" i="29"/>
  <c r="B180" i="29"/>
  <c r="B174" i="29"/>
  <c r="B173" i="29"/>
  <c r="B172" i="29"/>
  <c r="B171" i="29"/>
  <c r="B165" i="29"/>
  <c r="B164" i="29"/>
  <c r="B163" i="29"/>
  <c r="B162" i="29"/>
  <c r="B156" i="29"/>
  <c r="B155" i="29"/>
  <c r="B154" i="29"/>
  <c r="B153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18" l="1"/>
  <c r="D505" i="18" s="1"/>
  <c r="B12" i="18" s="1"/>
  <c r="B188" i="29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<sst xmlns="http://schemas.openxmlformats.org/spreadsheetml/2006/main" count="4450" uniqueCount="524">
  <si>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</si>
  <si>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</si>
  <si>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</si>
  <si>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</si>
  <si>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</si>
  <si>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</si>
  <si>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</si>
  <si>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</si>
  <si>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</si>
  <si>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</si>
  <si>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</si>
  <si>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</si>
  <si>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</si>
  <si>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</si>
  <si>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</si>
  <si>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</si>
  <si>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</si>
  <si>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</si>
  <si>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</si>
  <si>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</si>
  <si>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</si>
  <si>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</si>
  <si>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</si>
  <si>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</si>
  <si>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</si>
  <si>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</si>
  <si>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</si>
  <si>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</si>
  <si>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</si>
  <si>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</si>
  <si>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</si>
  <si>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</si>
  <si>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</si>
  <si>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</si>
  <si>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</si>
  <si>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</si>
  <si>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</si>
  <si>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</si>
  <si>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</si>
  <si>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</si>
  <si>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</si>
  <si>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</si>
  <si>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</si>
  <si>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</si>
  <si>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</si>
  <si>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</si>
  <si>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</si>
  <si>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</si>
  <si>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</si>
  <si>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</si>
  <si>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</si>
  <si>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</si>
  <si>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</si>
  <si>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</si>
  <si>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</si>
  <si>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</si>
  <si>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</si>
  <si>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</si>
  <si>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</si>
  <si>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</si>
  <si>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</si>
  <si>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</si>
  <si>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</si>
  <si>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</si>
  <si>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</si>
  <si>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</si>
  <si>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</si>
  <si>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</si>
  <si>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</si>
  <si>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</si>
  <si>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</si>
  <si>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</si>
  <si>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</si>
  <si>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</si>
  <si>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</si>
  <si>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</si>
  <si>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</si>
  <si>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</si>
  <si>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</si>
  <si>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</si>
  <si>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</si>
  <si>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</si>
  <si>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</si>
  <si>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</si>
  <si>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</si>
  <si>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</si>
  <si>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</si>
  <si>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</si>
  <si>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</si>
  <si>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</si>
  <si>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</si>
  <si>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</si>
  <si>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</si>
  <si>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</si>
  <si>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</si>
  <si>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</si>
  <si>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</si>
  <si>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</si>
  <si>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</si>
  <si>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</si>
  <si>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</si>
  <si>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</si>
  <si>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</si>
  <si>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</si>
  <si>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</si>
  <si>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</si>
  <si>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</si>
  <si>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</si>
  <si>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</si>
  <si>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</si>
  <si>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</si>
  <si>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</si>
  <si>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</si>
  <si>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</si>
  <si>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</si>
  <si>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</si>
  <si>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</si>
  <si>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</si>
  <si>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</si>
  <si>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</si>
  <si>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</si>
  <si>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</si>
  <si>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</si>
  <si>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</si>
  <si>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</si>
  <si>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</si>
  <si>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</si>
  <si>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</si>
  <si>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</si>
  <si>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</si>
  <si>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</si>
  <si>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</si>
  <si>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</si>
  <si>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</si>
  <si>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</si>
  <si>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</si>
  <si>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</si>
  <si>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</si>
  <si>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</si>
  <si>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</si>
  <si>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</si>
  <si>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</si>
  <si>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</si>
  <si>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</si>
  <si>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</si>
  <si>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</si>
  <si>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</si>
  <si>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</si>
  <si>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</si>
  <si>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</si>
  <si>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</si>
  <si>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</si>
  <si>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</si>
  <si>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</si>
  <si>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</si>
  <si>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</si>
  <si>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</si>
  <si>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</si>
  <si>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</si>
  <si>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</si>
  <si>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</si>
  <si>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</si>
  <si>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</si>
  <si>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</si>
  <si>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</si>
  <si>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</si>
  <si>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</si>
  <si>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</si>
  <si>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</si>
  <si>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</si>
  <si>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</si>
  <si>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</si>
  <si>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</si>
  <si>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</si>
  <si>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</si>
  <si>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</si>
  <si>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</si>
  <si>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</si>
  <si>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</si>
  <si>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</si>
  <si>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</si>
  <si>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</si>
  <si>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</si>
  <si>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</si>
  <si>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</si>
  <si>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</si>
  <si>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</si>
  <si>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</si>
  <si>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</si>
  <si>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</si>
  <si>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</si>
  <si>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</si>
  <si>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</si>
  <si>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</si>
  <si>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</si>
  <si>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</si>
  <si>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</si>
  <si>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</si>
  <si>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</si>
  <si>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</si>
  <si>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</si>
  <si>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</si>
  <si>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</si>
  <si>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</si>
  <si>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</si>
  <si>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</si>
  <si>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</si>
  <si>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</si>
  <si>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</si>
  <si>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</si>
  <si>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</si>
  <si>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</si>
  <si>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</si>
  <si>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</si>
  <si>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</si>
  <si>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</si>
  <si>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</si>
  <si>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</si>
  <si>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</si>
  <si>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</si>
  <si>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</si>
  <si>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</si>
  <si>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</si>
  <si>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</si>
  <si>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</si>
  <si>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</si>
  <si>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</si>
  <si>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</si>
  <si>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</si>
  <si>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</si>
  <si>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</si>
  <si>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</si>
  <si>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</si>
  <si>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</si>
  <si>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</si>
  <si>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</si>
  <si>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</si>
  <si>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</si>
  <si>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</si>
  <si>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</si>
  <si>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</si>
  <si>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</si>
  <si>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</si>
  <si>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</si>
  <si>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</si>
  <si>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</si>
  <si>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</si>
  <si>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</si>
  <si>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</si>
  <si>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</si>
  <si>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</si>
  <si>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</si>
  <si>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</si>
  <si>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</si>
  <si>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</si>
  <si>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</si>
  <si>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</si>
  <si>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</si>
  <si>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</si>
  <si>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</si>
  <si>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</si>
  <si>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</si>
  <si>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</si>
  <si>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</si>
  <si>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</si>
  <si>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</si>
  <si>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</si>
  <si>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</si>
  <si>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</si>
  <si>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</si>
  <si>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</si>
  <si>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</si>
  <si>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</si>
  <si>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</si>
  <si>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</si>
  <si>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</si>
  <si>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</si>
  <si>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</si>
  <si>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</si>
  <si>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</si>
  <si>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</si>
  <si>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</si>
  <si>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</si>
  <si>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</si>
  <si>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</si>
  <si>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</si>
  <si>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</si>
  <si>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</si>
  <si>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</si>
  <si>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</si>
  <si>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</si>
  <si>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</si>
  <si>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</si>
  <si>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</si>
  <si>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</si>
  <si>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</si>
  <si>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</si>
  <si>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</si>
  <si>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</si>
  <si>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</si>
  <si>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</si>
  <si>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</si>
  <si>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</si>
  <si>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</si>
  <si>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</si>
  <si>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</si>
  <si>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</si>
  <si>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</si>
  <si>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</si>
  <si>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</si>
  <si>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</si>
  <si>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</si>
  <si>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</si>
  <si>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</si>
  <si>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</si>
  <si>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</si>
  <si>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</si>
  <si>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</si>
  <si>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</si>
  <si>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</si>
  <si>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</si>
  <si>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</si>
  <si>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</si>
  <si>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</si>
  <si>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</si>
  <si>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</si>
  <si>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</si>
  <si>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</si>
  <si>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</si>
  <si>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</si>
  <si>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</si>
  <si>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</si>
  <si>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</si>
  <si>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</si>
  <si>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</si>
  <si>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</si>
  <si>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</si>
  <si>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</si>
  <si>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</si>
  <si>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</si>
  <si>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</si>
  <si>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</si>
  <si>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</si>
  <si>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</si>
  <si>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</si>
  <si>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</si>
  <si>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</si>
  <si>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</si>
  <si>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</si>
  <si>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</si>
  <si>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</si>
  <si>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</si>
  <si>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</si>
  <si>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</si>
  <si>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</si>
  <si>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</si>
  <si>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</si>
  <si>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</si>
  <si>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</si>
  <si>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</si>
  <si>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</si>
  <si>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</si>
  <si>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</si>
  <si>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</si>
  <si>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</si>
  <si>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</si>
  <si>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</si>
  <si>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</si>
  <si>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</si>
  <si>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</si>
  <si>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</si>
  <si>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</si>
  <si>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</si>
  <si>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</si>
  <si>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</si>
  <si>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</si>
  <si>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</si>
  <si>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</si>
  <si>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</si>
  <si>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</si>
  <si>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</si>
  <si>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</si>
  <si>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</si>
  <si>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</si>
  <si>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</si>
  <si>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</si>
  <si>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</si>
  <si>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</si>
  <si>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</si>
  <si>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</si>
  <si>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</si>
  <si>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</si>
  <si>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</si>
  <si>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</si>
  <si>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</si>
  <si>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</si>
  <si>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</si>
  <si>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</si>
  <si>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</si>
  <si>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</si>
  <si>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</si>
  <si>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</si>
  <si>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</si>
  <si>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</si>
  <si>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</si>
  <si>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</si>
  <si>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</si>
  <si>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</si>
  <si>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</si>
  <si>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</si>
  <si>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</si>
  <si>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</si>
  <si>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Mr Walid Kadri et Mr Belgacem Kraïem</t>
  </si>
  <si>
    <t>Produits casses rangés au niveau de l'aire de réception</t>
  </si>
  <si>
    <t>Prévoir un endroit spécifique pour ranger les produits casse</t>
  </si>
  <si>
    <t>pas de relevé des températures à cœur et d'ambiance en chambre froide positive et négative</t>
  </si>
  <si>
    <t>pas de contrôle du poids</t>
  </si>
  <si>
    <t>assurer un contrôle du poids conformément à la procédure UHD</t>
  </si>
  <si>
    <t>Etiquette balance des cookies chocolat et vanille SOPRAL indiquent une DLC de 1 mois alors que celle du fournisseur est de 08 jours après décongélation
Etiqutte cookies Ennajari non conforme à la règlementation en viguer (pas de langue arabe, sésame présent dans le produit mais non mentionné sur l'étiquette)</t>
  </si>
  <si>
    <t>procéder à la correction de l'étiquette balance
Exiger auprés du fournisseur un étiquetage conforme à la règlementation en vigueur.</t>
  </si>
  <si>
    <t>pas de labo proprement dit (présene d'une plonge seulement)</t>
  </si>
  <si>
    <t>DEIV du local poubelle non fonctionnel</t>
  </si>
  <si>
    <t>Mettre en marche le DEIV du local poubelle</t>
  </si>
  <si>
    <t>Porte d'entrée et celle du local poubelles non étanches</t>
  </si>
  <si>
    <t>Equiper la porte d'entrée et celle du local poubelle de joint bas de porte.</t>
  </si>
  <si>
    <t>Climatiseur non raccordé au courant électrique</t>
  </si>
  <si>
    <t>Faible capacité de stockage en chambre froide positive</t>
  </si>
  <si>
    <t>Four placé au terminal de cuisson</t>
  </si>
  <si>
    <t>Eclairage insuffisant</t>
  </si>
  <si>
    <t>renforcer l'éclairage du stand traiteur</t>
  </si>
  <si>
    <t>renforcer l'éclairage du stand fromage charcuterie</t>
  </si>
  <si>
    <t>pas de suivi durant les trois derniers jours</t>
  </si>
  <si>
    <t>assurer un suivi régulier des paramètres de cuisson</t>
  </si>
  <si>
    <t>Pas d'utilisation de la fiche de réception en rayon
pas de suivi durant les trois derniers jours</t>
  </si>
  <si>
    <t>Utiliser la fiche de réception en rayon
assurer un suivi régulier des paramètres de cuisson</t>
  </si>
  <si>
    <t>pas de suivi durant les trois derniers jours précédant l'audit</t>
  </si>
  <si>
    <t>Assurer un suivi régulier de la durée d'exposition des produits</t>
  </si>
  <si>
    <t>Pas de traçabilité durant les trois derniers jours précédant l'audit</t>
  </si>
  <si>
    <t>Assurer un suivi régulier de la traçabilité des produits à la coupe</t>
  </si>
  <si>
    <t>linéaire sale</t>
  </si>
  <si>
    <t>renforcer les actions de nettoyage du linéaire</t>
  </si>
  <si>
    <t>non respect de la dose de taberner à ajouter (quantité ajoutée est de 50 g alors que le fabricant préconise 40 g)</t>
  </si>
  <si>
    <t>respecter la quantité préconisée par le fabricant</t>
  </si>
  <si>
    <t>assurer l'identification des carcasses par leur date de réception.
Assurer l'utisation du bon formulaire pour la traçabilité des produits trad.</t>
  </si>
  <si>
    <t xml:space="preserve">pas de suivi des températures à cœur </t>
  </si>
  <si>
    <t>Prévoir la réalisation de la vérification des températures à cœur</t>
  </si>
  <si>
    <t>Pas de vérification du thermomètre</t>
  </si>
  <si>
    <t>Assurer la vérification mensuelle du thermomètre</t>
  </si>
  <si>
    <t>pas de suivi de la température à cœur de produits exposés</t>
  </si>
  <si>
    <t>prévoir la vérification de la température à cœur des produits exposés</t>
  </si>
  <si>
    <t>Fixer le suppoort des bidons des produits de nettoyage</t>
  </si>
  <si>
    <t>salade iceberg SOPAC pré emballée sans étiquette</t>
  </si>
  <si>
    <t>pas de vérification du thermomètre
pas de vérification des températures d'ambiance en chambte froide et au linéaire</t>
  </si>
  <si>
    <t>Les  produits pour animaux et les denrées alimentaires sont rangés sur les mêmes éléments
Denrées alimentaires stockées contre la porte coupe feux</t>
  </si>
  <si>
    <t>prévoir la sépration entre les produits pour animaux et les denrées alimentaires
Eviter le stockage des denrées alimentaires contre la porte coupe feux</t>
  </si>
  <si>
    <t>Présence d'oiseaux en réserve</t>
  </si>
  <si>
    <t>Dépassement de la DLUO de 25 pièces Kinder bueno white (DLUO: 9/02/2017) et de deux paquets de lait Candia Double douceur (DLUO 14/03/2017)</t>
  </si>
  <si>
    <t>Renforcer le contrôle de DLUO des denrées présentées à la vente</t>
  </si>
  <si>
    <t>Renforcer le nettoyage du linéiare</t>
  </si>
  <si>
    <t>Prévoir un élément pour le stockage des épices et des fruits à coque</t>
  </si>
  <si>
    <t>Renforcer les actions de nettoyage coté meuble huile d'olive</t>
  </si>
  <si>
    <t>Présence de souillures coté meuble huile d'olive</t>
  </si>
  <si>
    <t>Présence de souillures diverses au dessus des casiers</t>
  </si>
  <si>
    <t>Prenforcer les actions de nettoyage au dessus des casiers</t>
  </si>
  <si>
    <t>A prévoir des copies papier des dossiers de retrait.</t>
  </si>
  <si>
    <t>Porte réception non étanche</t>
  </si>
  <si>
    <t xml:space="preserve">Faible capacité </t>
  </si>
  <si>
    <t>manque le joint de la table à poubelle de la poissonnerie</t>
  </si>
  <si>
    <t>Emplacement iandéquats des couvercles des regards d'évacuation des eaux usées (laboratoires et surface de vente)</t>
  </si>
  <si>
    <t>Equiper la porte de joint bas de porte</t>
  </si>
  <si>
    <t xml:space="preserve">16/03/2017
</t>
  </si>
  <si>
    <t>assurer un relevé des températures en continu</t>
  </si>
  <si>
    <t>Assurer la vérification du thermomètre, et des températures d'ambiance en chambre froide et au linéaire</t>
  </si>
  <si>
    <t>renforcer la lutte contre les nuisibles</t>
  </si>
  <si>
    <t>Indiquer sur les plans d'action les dates de réalisation des actions suite aux résultats d'analyse non conformes</t>
  </si>
  <si>
    <t>CM TOZEUR</t>
  </si>
  <si>
    <t>CM Tozeur</t>
  </si>
  <si>
    <t>Produits casse rangés à l'aire de réception</t>
  </si>
  <si>
    <t>Etagères sales en chambre froide</t>
  </si>
  <si>
    <t>renforcer les actions de nettoyage de l'étagère de la chambre frodie</t>
  </si>
  <si>
    <t>la désinfection des fruits et des œufs est faite le matin</t>
  </si>
  <si>
    <t>l'opération de désinfection doit être faite le soir (après la fin de toutes les préparations)</t>
  </si>
  <si>
    <t>renforcer les opérations de nettoyage du sol de la chambre froide</t>
  </si>
  <si>
    <t>ne plus poser les broches en contact avec le sol en chambre froide</t>
  </si>
  <si>
    <t>Pas de labo proprement dit
Renforcer les opérations de nettoyage du regard d'évacuation des eaux usées situé en face du rotissoire</t>
  </si>
  <si>
    <t xml:space="preserve">
une seule chambre froide de faible capacité et servant au stockage des denrées crues et produits semi-finis
Sol sale de la chambre froide</t>
  </si>
  <si>
    <t>Mettre en vente les denrées dont la DLC est le plus proche</t>
  </si>
  <si>
    <t>Trancheur sale</t>
  </si>
  <si>
    <t>renforcer les opérations de nettoyage du trancheur</t>
  </si>
  <si>
    <t>Plateaux rangés sales</t>
  </si>
  <si>
    <t>Renforcer les opérations de nettoyage des plateaux</t>
  </si>
  <si>
    <t>Absence de produits de nettoyage référencés par UHD</t>
  </si>
  <si>
    <t>Assurer en continu la présence de produits de nettoyage référencés par UHD(Agrinet ASD)</t>
  </si>
  <si>
    <t>Assurer un ressuyage efficace des surfaces après leur nettoyage.
Nettoyer les grilles de l'évaporateur du laboratoire</t>
  </si>
  <si>
    <t>absence de produits de nettoyage référencés par UHD</t>
  </si>
  <si>
    <t>assurer en continu la présence de produits de nettoyage référencés par UHD</t>
  </si>
  <si>
    <t>renforcer les opérations de nettoyage / rangement poste de pesage et en dessous des caisses de pomme de terre</t>
  </si>
  <si>
    <t>renforcer nettoyage du sol</t>
  </si>
  <si>
    <t>Dépoussièrer les linéaires</t>
  </si>
  <si>
    <t>Produits rangés à même le sol</t>
  </si>
  <si>
    <t>Eviter de poser les denrées alimentaires à même le sol</t>
  </si>
  <si>
    <t>renforcer les opérations de nettoyage devant le stand des salaisons</t>
  </si>
  <si>
    <t>Mr BelGacem Kraïem et chefs de rayons</t>
  </si>
  <si>
    <t>ne plus mettre les produits casse en zone de réception</t>
  </si>
  <si>
    <t>FEFO de la charcuterie non respectée: salami VA dont la DLC est 10/06 mis en rayon alors que ceux en chambre froide ont une DLC 06/06</t>
  </si>
  <si>
    <t>les opérations de ressuyage des murs et des surfaces après leur nettoyage sont insuffisantes et sont à l'origine de développement de moisissures au niveau de l'évaporateur du laboratoire</t>
  </si>
  <si>
    <t>Capacité de stockage faible</t>
  </si>
  <si>
    <t>température meurée +3°C et affichée +4,2°C</t>
  </si>
  <si>
    <t>température des produits laitiers +6,2°C</t>
  </si>
  <si>
    <t>Accumulation de givre au niveau de l'évaporateur de la chambre froide produits surgelés</t>
  </si>
  <si>
    <t>température affichée -20°C et mesurée -17,6°C</t>
  </si>
  <si>
    <t>température gateaux +3°C</t>
  </si>
  <si>
    <t>Décollement du revetement mural du laboratoire</t>
  </si>
  <si>
    <t>Faible capacité de stockage en chambre froide</t>
  </si>
  <si>
    <t>Pas de laboratoire (juste une plonge)</t>
  </si>
  <si>
    <t>Eclairage correct au niveau de la plonge, à renforcer en surface de vente</t>
  </si>
  <si>
    <t>Température affichée +2,1°C et mesurée +3,5</t>
  </si>
  <si>
    <t>Renforcer l'éclairage en rayon</t>
  </si>
  <si>
    <t>Conforme</t>
  </si>
  <si>
    <t>Sol non couvert de la zone de la fabrique de galce en chambre froide</t>
  </si>
  <si>
    <t>Installer un support pour les produits de nettoyage au linéaire fromage charcuterie</t>
  </si>
  <si>
    <t>Protéger les grilles d'aération au niveau de la porte du local poubelle</t>
  </si>
  <si>
    <t>Manque le joint de la table du rayon poissonnerie</t>
  </si>
  <si>
    <t>Emplacement inadéquat des regards d'évacuation des eaux usées (laboratoires et surfaces de vente)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</si>
</sst>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 Light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4" fontId="25" fillId="0" borderId="1" xfId="0" applyNumberFormat="1" applyFont="1" applyBorder="1" applyProtection="1">
      <protection locked="0"/>
    </xf>
    <xf numFmtId="14" fontId="54" fillId="0" borderId="1" xfId="0" applyNumberFormat="1" applyFont="1" applyBorder="1" applyProtection="1"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>
      <alignment wrapText="1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horizontal="right" wrapText="1"/>
      <protection locked="0"/>
    </xf>
    <xf numFmtId="0" fontId="16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wrapText="1"/>
      <protection locked="0"/>
    </xf>
    <xf numFmtId="0" fontId="11" fillId="0" borderId="0" xfId="0" applyFont="1" applyFill="1" applyAlignment="1" applyProtection="1">
      <alignment wrapText="1"/>
      <protection locked="0"/>
    </xf>
    <xf numFmtId="0" fontId="31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32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11" fillId="14" borderId="1" xfId="0" applyNumberFormat="1" applyFont="1" applyFill="1" applyBorder="1" applyAlignment="1" applyProtection="1">
      <alignment wrapText="1"/>
      <protection locked="0"/>
    </xf>
    <xf numFmtId="0" fontId="36" fillId="7" borderId="1" xfId="0" applyFont="1" applyFill="1" applyBorder="1" applyAlignment="1" applyProtection="1">
      <alignment horizontal="center" wrapText="1"/>
      <protection hidden="1"/>
    </xf>
    <xf numFmtId="165" fontId="36" fillId="7" borderId="1" xfId="0" applyNumberFormat="1" applyFont="1" applyFill="1" applyBorder="1" applyAlignment="1" applyProtection="1">
      <alignment horizontal="center" wrapText="1"/>
      <protection hidden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5760272"/>
        <c:axId val="210888224"/>
      </c:barChart>
      <c:catAx>
        <c:axId val="33576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88224"/>
        <c:crosses val="autoZero"/>
        <c:auto val="1"/>
        <c:lblAlgn val="ctr"/>
        <c:lblOffset val="100"/>
        <c:noMultiLvlLbl val="0"/>
      </c:catAx>
      <c:valAx>
        <c:axId val="21088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576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0.70588235294117652</c:v>
                </c:pt>
                <c:pt idx="1">
                  <c:v>0.73529411764705888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4846752"/>
        <c:axId val="428433472"/>
      </c:barChart>
      <c:catAx>
        <c:axId val="33484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8433472"/>
        <c:crosses val="autoZero"/>
        <c:auto val="1"/>
        <c:lblAlgn val="ctr"/>
        <c:lblOffset val="100"/>
        <c:noMultiLvlLbl val="0"/>
      </c:catAx>
      <c:valAx>
        <c:axId val="42843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484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8436272"/>
        <c:axId val="428436832"/>
      </c:barChart>
      <c:catAx>
        <c:axId val="42843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8436832"/>
        <c:crosses val="autoZero"/>
        <c:auto val="1"/>
        <c:lblAlgn val="ctr"/>
        <c:lblOffset val="100"/>
        <c:noMultiLvlLbl val="0"/>
      </c:catAx>
      <c:valAx>
        <c:axId val="428436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843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8439632"/>
        <c:axId val="428440192"/>
      </c:barChart>
      <c:catAx>
        <c:axId val="42843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8440192"/>
        <c:crosses val="autoZero"/>
        <c:auto val="1"/>
        <c:lblAlgn val="ctr"/>
        <c:lblOffset val="100"/>
        <c:noMultiLvlLbl val="0"/>
      </c:catAx>
      <c:valAx>
        <c:axId val="42844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843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2905360"/>
        <c:axId val="412905920"/>
      </c:barChart>
      <c:catAx>
        <c:axId val="41290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2905920"/>
        <c:crosses val="autoZero"/>
        <c:auto val="1"/>
        <c:lblAlgn val="ctr"/>
        <c:lblOffset val="100"/>
        <c:noMultiLvlLbl val="0"/>
      </c:catAx>
      <c:valAx>
        <c:axId val="41290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290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0.9642857142857143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2908720"/>
        <c:axId val="412909280"/>
      </c:barChart>
      <c:catAx>
        <c:axId val="41290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2909280"/>
        <c:crosses val="autoZero"/>
        <c:auto val="1"/>
        <c:lblAlgn val="ctr"/>
        <c:lblOffset val="100"/>
        <c:noMultiLvlLbl val="0"/>
      </c:catAx>
      <c:valAx>
        <c:axId val="412909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290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6457408"/>
        <c:axId val="416457968"/>
      </c:barChart>
      <c:catAx>
        <c:axId val="41645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6457968"/>
        <c:crosses val="autoZero"/>
        <c:auto val="1"/>
        <c:lblAlgn val="ctr"/>
        <c:lblOffset val="100"/>
        <c:noMultiLvlLbl val="0"/>
      </c:catAx>
      <c:valAx>
        <c:axId val="41645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6457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0.94247787610619471</c:v>
                </c:pt>
                <c:pt idx="1">
                  <c:v>0.84070796460176989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6460768"/>
        <c:axId val="416461328"/>
      </c:barChart>
      <c:catAx>
        <c:axId val="41646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6461328"/>
        <c:crosses val="autoZero"/>
        <c:auto val="1"/>
        <c:lblAlgn val="ctr"/>
        <c:lblOffset val="100"/>
        <c:noMultiLvlLbl val="0"/>
      </c:catAx>
      <c:valAx>
        <c:axId val="41646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646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0.82989690721649489</c:v>
                </c:pt>
                <c:pt idx="1">
                  <c:v>0.92361111111111116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6464128"/>
        <c:axId val="415174464"/>
      </c:barChart>
      <c:catAx>
        <c:axId val="41646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174464"/>
        <c:crosses val="autoZero"/>
        <c:auto val="1"/>
        <c:lblAlgn val="ctr"/>
        <c:lblOffset val="100"/>
        <c:noMultiLvlLbl val="0"/>
      </c:catAx>
      <c:valAx>
        <c:axId val="415174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6464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0.88618739166134475</c:v>
                </c:pt>
                <c:pt idx="1">
                  <c:v>0.84070796460176989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15177264"/>
        <c:axId val="415177824"/>
        <c:extLst xmlns:c16r2="http://schemas.microsoft.com/office/drawing/2015/06/chart"/>
      </c:barChart>
      <c:catAx>
        <c:axId val="4151772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177824"/>
        <c:crosses val="autoZero"/>
        <c:auto val="1"/>
        <c:lblAlgn val="ctr"/>
        <c:lblOffset val="100"/>
        <c:noMultiLvlLbl val="0"/>
      </c:catAx>
      <c:valAx>
        <c:axId val="4151778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17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0.63318181818181818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15180624"/>
        <c:axId val="415181184"/>
        <c:extLst xmlns:c16r2="http://schemas.microsoft.com/office/drawing/2015/06/chart"/>
      </c:barChart>
      <c:catAx>
        <c:axId val="41518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181184"/>
        <c:crosses val="autoZero"/>
        <c:auto val="1"/>
        <c:lblAlgn val="ctr"/>
        <c:lblOffset val="100"/>
        <c:noMultiLvlLbl val="0"/>
      </c:catAx>
      <c:valAx>
        <c:axId val="41518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18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0.80555555555555558</c:v>
                </c:pt>
                <c:pt idx="1">
                  <c:v>0.85135135135135132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7070480"/>
        <c:axId val="327071040"/>
      </c:barChart>
      <c:catAx>
        <c:axId val="32707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7071040"/>
        <c:crosses val="autoZero"/>
        <c:auto val="1"/>
        <c:lblAlgn val="ctr"/>
        <c:lblOffset val="100"/>
        <c:noMultiLvlLbl val="0"/>
      </c:catAx>
      <c:valAx>
        <c:axId val="32707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707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0.72972972972972971</c:v>
                </c:pt>
                <c:pt idx="1">
                  <c:v>0.91428571428571426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2245888"/>
        <c:axId val="501547104"/>
      </c:barChart>
      <c:catAx>
        <c:axId val="32224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1547104"/>
        <c:crosses val="autoZero"/>
        <c:auto val="1"/>
        <c:lblAlgn val="ctr"/>
        <c:lblOffset val="100"/>
        <c:noMultiLvlLbl val="0"/>
      </c:catAx>
      <c:valAx>
        <c:axId val="50154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224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0.79629629629629628</c:v>
                </c:pt>
                <c:pt idx="1">
                  <c:v>0.92307692307692313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1549904"/>
        <c:axId val="501550464"/>
      </c:barChart>
      <c:catAx>
        <c:axId val="50154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1550464"/>
        <c:crosses val="autoZero"/>
        <c:auto val="1"/>
        <c:lblAlgn val="ctr"/>
        <c:lblOffset val="100"/>
        <c:noMultiLvlLbl val="0"/>
      </c:catAx>
      <c:valAx>
        <c:axId val="501550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154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0.76249999999999996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1553264"/>
        <c:axId val="501553824"/>
      </c:barChart>
      <c:catAx>
        <c:axId val="50155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1553824"/>
        <c:crosses val="autoZero"/>
        <c:auto val="1"/>
        <c:lblAlgn val="ctr"/>
        <c:lblOffset val="100"/>
        <c:noMultiLvlLbl val="0"/>
      </c:catAx>
      <c:valAx>
        <c:axId val="501553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155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0.96551724137931039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1671712"/>
        <c:axId val="501672272"/>
      </c:barChart>
      <c:catAx>
        <c:axId val="50167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1672272"/>
        <c:crosses val="autoZero"/>
        <c:auto val="1"/>
        <c:lblAlgn val="ctr"/>
        <c:lblOffset val="100"/>
        <c:noMultiLvlLbl val="0"/>
      </c:catAx>
      <c:valAx>
        <c:axId val="50167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167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1675072"/>
        <c:axId val="501675632"/>
      </c:barChart>
      <c:catAx>
        <c:axId val="50167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1675632"/>
        <c:crosses val="autoZero"/>
        <c:auto val="1"/>
        <c:lblAlgn val="ctr"/>
        <c:lblOffset val="100"/>
        <c:noMultiLvlLbl val="0"/>
      </c:catAx>
      <c:valAx>
        <c:axId val="501675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167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4840032"/>
        <c:axId val="334840592"/>
      </c:barChart>
      <c:catAx>
        <c:axId val="33484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4840592"/>
        <c:crosses val="autoZero"/>
        <c:auto val="1"/>
        <c:lblAlgn val="ctr"/>
        <c:lblOffset val="100"/>
        <c:noMultiLvlLbl val="0"/>
      </c:catAx>
      <c:valAx>
        <c:axId val="33484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484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4843392"/>
        <c:axId val="334843952"/>
      </c:barChart>
      <c:catAx>
        <c:axId val="33484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4843952"/>
        <c:crosses val="autoZero"/>
        <c:auto val="1"/>
        <c:lblAlgn val="ctr"/>
        <c:lblOffset val="100"/>
        <c:noMultiLvlLbl val="0"/>
      </c:catAx>
      <c:valAx>
        <c:axId val="33484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484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zoomScaleNormal="100" workbookViewId="0">
      <selection activeCell="B188" sqref="B188:C188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309" t="s">
        <v>379</v>
      </c>
      <c r="B18" s="309"/>
      <c r="C18" s="309"/>
      <c r="D18" s="310" t="s">
        <v>476</v>
      </c>
      <c r="E18" s="310"/>
      <c r="F18" s="310"/>
      <c r="G18" s="310"/>
      <c r="H18" s="310"/>
      <c r="I18" s="310"/>
      <c r="J18" s="310"/>
      <c r="K18" s="310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311" t="s">
        <v>380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305" t="s">
        <v>382</v>
      </c>
      <c r="C23" s="305"/>
      <c r="D23" s="197"/>
      <c r="E23" s="197"/>
      <c r="F23" s="197"/>
      <c r="G23" s="197"/>
      <c r="H23" s="197"/>
      <c r="I23" s="197"/>
      <c r="J23" s="196" t="str">
        <f>D18</f>
        <v>CM Tozeur</v>
      </c>
    </row>
    <row r="24" spans="1:11" ht="33" customHeight="1" x14ac:dyDescent="0.25">
      <c r="A24" s="205" t="s">
        <v>383</v>
      </c>
      <c r="B24" s="304">
        <f>AVERAGE('A1 Exploitation'!D505,'A1 Technique'!D198)</f>
        <v>0.88618739166134475</v>
      </c>
      <c r="C24" s="304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304">
        <f>AVERAGE('A2 Exploitation'!D506,'A2 Technique'!D198)</f>
        <v>0.84070796460176989</v>
      </c>
      <c r="C25" s="304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304">
        <f>AVERAGE('A3 Exploitation'!D506,'A3 Technique'!D198)</f>
        <v>0</v>
      </c>
      <c r="C26" s="304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304">
        <f>AVERAGE('A4 Exploitation'!D506,'A4 Technique'!D198)</f>
        <v>0</v>
      </c>
      <c r="C27" s="304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304">
        <f>AVERAGE('A5 Exploitation'!D506,'A5 Technique'!D198)</f>
        <v>0</v>
      </c>
      <c r="C28" s="304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304">
        <f>AVERAGE('A6 Exploitation'!D506,'A6 Technique'!D198)</f>
        <v>0</v>
      </c>
      <c r="C29" s="304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305" t="s">
        <v>389</v>
      </c>
      <c r="C33" s="305"/>
      <c r="D33" s="197"/>
      <c r="E33" s="197"/>
      <c r="F33" s="197"/>
      <c r="G33" s="197"/>
      <c r="H33" s="197"/>
      <c r="I33" s="197"/>
      <c r="J33" s="196" t="str">
        <f>D18</f>
        <v>CM Tozeur</v>
      </c>
    </row>
    <row r="34" spans="1:10" ht="33" customHeight="1" x14ac:dyDescent="0.25">
      <c r="A34" s="205" t="s">
        <v>383</v>
      </c>
      <c r="B34" s="304">
        <f>'A1 Exploitation'!D505</f>
        <v>0.82989690721649489</v>
      </c>
      <c r="C34" s="304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304">
        <f>'A2 Exploitation'!D505</f>
        <v>0.92361111111111116</v>
      </c>
      <c r="C35" s="304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304">
        <f>'A3 Exploitation'!D506</f>
        <v>0</v>
      </c>
      <c r="C36" s="304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304">
        <f>'A4 Exploitation'!D506</f>
        <v>0</v>
      </c>
      <c r="C37" s="304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304">
        <f>'A5 Exploitation'!D506</f>
        <v>0</v>
      </c>
      <c r="C38" s="304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304">
        <f>'A6 Exploitation'!D506</f>
        <v>0</v>
      </c>
      <c r="C39" s="304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308" t="s">
        <v>390</v>
      </c>
      <c r="C42" s="308"/>
      <c r="D42" s="197"/>
      <c r="E42" s="197"/>
      <c r="F42" s="197"/>
      <c r="G42" s="197"/>
      <c r="H42" s="197"/>
      <c r="I42" s="197"/>
      <c r="J42" s="196" t="str">
        <f>D18</f>
        <v>CM Tozeur</v>
      </c>
    </row>
    <row r="43" spans="1:10" ht="33" customHeight="1" x14ac:dyDescent="0.25">
      <c r="A43" s="205" t="s">
        <v>383</v>
      </c>
      <c r="B43" s="304" t="e">
        <f>AVERAGE('A1 Exploitation'!D503, 'A1 Technique'!D196)</f>
        <v>#DIV/0!</v>
      </c>
      <c r="C43" s="304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304">
        <f>AVERAGE('A2 Exploitation'!D503, 'A2 Technique'!D196)</f>
        <v>0.63318181818181818</v>
      </c>
      <c r="C44" s="304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304">
        <f>AVERAGE('A3 Exploitation'!D504, 'A3 Technique'!D196)</f>
        <v>0</v>
      </c>
      <c r="C45" s="304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304">
        <f>AVERAGE('A4 Exploitation'!D504, 'A4 Technique'!D196)</f>
        <v>0</v>
      </c>
      <c r="C46" s="304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304">
        <f>AVERAGE('A5 Exploitation'!D504, 'A5 Technique'!D196)</f>
        <v>0</v>
      </c>
      <c r="C47" s="304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304">
        <f>AVERAGE('A6 Exploitation'!D504, 'A6 Technique'!D196)</f>
        <v>0</v>
      </c>
      <c r="C48" s="304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305" t="s">
        <v>391</v>
      </c>
      <c r="C51" s="305"/>
      <c r="D51" s="197"/>
      <c r="E51" s="197"/>
      <c r="F51" s="197"/>
      <c r="G51" s="197"/>
      <c r="H51" s="197"/>
      <c r="I51" s="197"/>
      <c r="J51" s="196" t="str">
        <f>D18</f>
        <v>CM Tozeur</v>
      </c>
    </row>
    <row r="52" spans="1:10" ht="33" customHeight="1" x14ac:dyDescent="0.25">
      <c r="A52" s="205" t="s">
        <v>383</v>
      </c>
      <c r="B52" s="307">
        <f>'A1 Exploitation'!D41</f>
        <v>0.91666666666666663</v>
      </c>
      <c r="C52" s="307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307">
        <f>'A2 Exploitation'!D41</f>
        <v>0.91666666666666663</v>
      </c>
      <c r="C53" s="307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307">
        <f>'A3 Exploitation'!D41</f>
        <v>0</v>
      </c>
      <c r="C54" s="307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307">
        <f>'A4 Exploitation'!D41</f>
        <v>0</v>
      </c>
      <c r="C55" s="307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307">
        <f>'A5 Exploitation'!D41</f>
        <v>0</v>
      </c>
      <c r="C56" s="307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307">
        <f>'A6 Exploitation'!D41</f>
        <v>0</v>
      </c>
      <c r="C57" s="307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305" t="s">
        <v>392</v>
      </c>
      <c r="C60" s="305"/>
      <c r="D60" s="197"/>
      <c r="E60" s="197"/>
      <c r="F60" s="197"/>
      <c r="G60" s="197"/>
      <c r="H60" s="197"/>
      <c r="I60" s="197"/>
      <c r="J60" s="196" t="str">
        <f>D18</f>
        <v>CM Tozeur</v>
      </c>
    </row>
    <row r="61" spans="1:10" ht="33" customHeight="1" x14ac:dyDescent="0.25">
      <c r="A61" s="205" t="s">
        <v>383</v>
      </c>
      <c r="B61" s="304">
        <f>'A1 Exploitation'!D97</f>
        <v>0.80555555555555558</v>
      </c>
      <c r="C61" s="304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304">
        <f>'A2 Exploitation'!D97</f>
        <v>0.85135135135135132</v>
      </c>
      <c r="C62" s="304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304">
        <f>'A3 Exploitation'!D97</f>
        <v>0</v>
      </c>
      <c r="C63" s="304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304">
        <f>'A4 Exploitation'!D97</f>
        <v>0</v>
      </c>
      <c r="C64" s="304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304">
        <f>'A5 Exploitation'!D97</f>
        <v>0</v>
      </c>
      <c r="C65" s="304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304">
        <f>'A6 Exploitation'!D97</f>
        <v>0</v>
      </c>
      <c r="C66" s="304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305" t="s">
        <v>393</v>
      </c>
      <c r="C69" s="305"/>
      <c r="D69" s="197"/>
      <c r="E69" s="197"/>
      <c r="F69" s="197"/>
      <c r="G69" s="197"/>
      <c r="H69" s="197"/>
      <c r="I69" s="197"/>
      <c r="J69" s="196" t="str">
        <f>D18</f>
        <v>CM Tozeur</v>
      </c>
    </row>
    <row r="70" spans="1:10" ht="33" customHeight="1" x14ac:dyDescent="0.25">
      <c r="A70" s="205" t="s">
        <v>383</v>
      </c>
      <c r="B70" s="304">
        <f>'A1 Exploitation'!D150</f>
        <v>0.72972972972972971</v>
      </c>
      <c r="C70" s="304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304">
        <f>'A2 Exploitation'!D150</f>
        <v>0.91428571428571426</v>
      </c>
      <c r="C71" s="304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304">
        <f>'A3 Exploitation'!D150</f>
        <v>0</v>
      </c>
      <c r="C72" s="304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304">
        <f>'A4 Exploitation'!D150</f>
        <v>0</v>
      </c>
      <c r="C73" s="304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304">
        <f>'A5 Exploitation'!D150</f>
        <v>0</v>
      </c>
      <c r="C74" s="304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304">
        <f>'A6 Exploitation'!D150</f>
        <v>0</v>
      </c>
      <c r="C75" s="304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305" t="s">
        <v>394</v>
      </c>
      <c r="C78" s="305"/>
      <c r="D78" s="197"/>
      <c r="E78" s="197"/>
      <c r="F78" s="197"/>
      <c r="G78" s="197"/>
      <c r="H78" s="197"/>
      <c r="I78" s="197"/>
      <c r="J78" s="196" t="str">
        <f>D18</f>
        <v>CM Tozeur</v>
      </c>
    </row>
    <row r="79" spans="1:10" ht="33" customHeight="1" x14ac:dyDescent="0.25">
      <c r="A79" s="205" t="s">
        <v>383</v>
      </c>
      <c r="B79" s="304">
        <f>'A1 Exploitation'!D190</f>
        <v>0.79629629629629628</v>
      </c>
      <c r="C79" s="304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304">
        <f>'A2 Exploitation'!D190</f>
        <v>0.92307692307692313</v>
      </c>
      <c r="C80" s="304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304">
        <f>'A3 Exploitation'!D190</f>
        <v>0</v>
      </c>
      <c r="C81" s="304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304">
        <f>'A4 Exploitation'!D190</f>
        <v>0</v>
      </c>
      <c r="C82" s="304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304">
        <f>'A5 Exploitation'!D190</f>
        <v>0</v>
      </c>
      <c r="C83" s="304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304">
        <f>'A6 Exploitation'!D190</f>
        <v>0</v>
      </c>
      <c r="C84" s="304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305" t="s">
        <v>395</v>
      </c>
      <c r="C87" s="305"/>
      <c r="D87" s="197"/>
      <c r="E87" s="197"/>
      <c r="F87" s="197"/>
      <c r="G87" s="197"/>
      <c r="H87" s="197"/>
      <c r="I87" s="197"/>
      <c r="J87" s="196" t="str">
        <f>D18</f>
        <v>CM Tozeur</v>
      </c>
    </row>
    <row r="88" spans="1:10" ht="33" customHeight="1" x14ac:dyDescent="0.25">
      <c r="A88" s="205" t="s">
        <v>383</v>
      </c>
      <c r="B88" s="304">
        <f>'A1 Exploitation'!D246</f>
        <v>0.76249999999999996</v>
      </c>
      <c r="C88" s="304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304">
        <f>'A2 Exploitation'!D246</f>
        <v>0.94736842105263153</v>
      </c>
      <c r="C89" s="304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304">
        <f>'A3 Exploitation'!D246</f>
        <v>0</v>
      </c>
      <c r="C90" s="304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304">
        <f>'A4 Exploitation'!D246</f>
        <v>0</v>
      </c>
      <c r="C91" s="304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304">
        <f>'A5 Exploitation'!D246</f>
        <v>0</v>
      </c>
      <c r="C92" s="304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304">
        <f>'A6 Exploitation'!D246</f>
        <v>0</v>
      </c>
      <c r="C93" s="304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305" t="s">
        <v>396</v>
      </c>
      <c r="C96" s="305"/>
      <c r="D96" s="197"/>
      <c r="E96" s="197"/>
      <c r="F96" s="197"/>
      <c r="G96" s="197"/>
      <c r="H96" s="197"/>
      <c r="I96" s="197"/>
      <c r="J96" s="196" t="str">
        <f>D18</f>
        <v>CM Tozeur</v>
      </c>
    </row>
    <row r="97" spans="1:10" ht="33" customHeight="1" x14ac:dyDescent="0.25">
      <c r="A97" s="205" t="s">
        <v>383</v>
      </c>
      <c r="B97" s="304">
        <f>'A1 Exploitation'!D289</f>
        <v>0.9285714285714286</v>
      </c>
      <c r="C97" s="304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304">
        <f>'A2 Exploitation'!D289</f>
        <v>0.96551724137931039</v>
      </c>
      <c r="C98" s="304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304">
        <f>'A3 Exploitation'!D289</f>
        <v>0</v>
      </c>
      <c r="C99" s="304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304">
        <f>'A4 Exploitation'!D289</f>
        <v>0</v>
      </c>
      <c r="C100" s="304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304">
        <f>'A5 Exploitation'!D289</f>
        <v>0</v>
      </c>
      <c r="C101" s="304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304">
        <f>'A6 Exploitation'!D289</f>
        <v>0</v>
      </c>
      <c r="C102" s="304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305" t="s">
        <v>397</v>
      </c>
      <c r="C105" s="305"/>
      <c r="D105" s="197"/>
      <c r="E105" s="197"/>
      <c r="F105" s="197"/>
      <c r="G105" s="197"/>
      <c r="H105" s="197"/>
      <c r="I105" s="197"/>
      <c r="J105" s="196" t="str">
        <f>D18</f>
        <v>CM Tozeur</v>
      </c>
    </row>
    <row r="106" spans="1:10" ht="33" customHeight="1" x14ac:dyDescent="0.25">
      <c r="A106" s="205" t="s">
        <v>383</v>
      </c>
      <c r="B106" s="304">
        <f>'A1 Exploitation'!D322</f>
        <v>0.92105263157894735</v>
      </c>
      <c r="C106" s="304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304">
        <f>'A2 Exploitation'!D322</f>
        <v>0.94736842105263153</v>
      </c>
      <c r="C107" s="304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304">
        <f>'A3 Exploitation'!D322</f>
        <v>0</v>
      </c>
      <c r="C108" s="304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304">
        <f>'A4 Exploitation'!D322</f>
        <v>0</v>
      </c>
      <c r="C109" s="304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304">
        <f>'A5 Exploitation'!D322</f>
        <v>0</v>
      </c>
      <c r="C110" s="304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304">
        <f>'A6 Exploitation'!D322</f>
        <v>0</v>
      </c>
      <c r="C111" s="304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305" t="s">
        <v>398</v>
      </c>
      <c r="C114" s="305"/>
      <c r="D114" s="197"/>
      <c r="E114" s="197"/>
      <c r="F114" s="197"/>
      <c r="G114" s="197"/>
      <c r="H114" s="197"/>
      <c r="I114" s="197"/>
      <c r="J114" s="196" t="str">
        <f>D18</f>
        <v>CM Tozeur</v>
      </c>
    </row>
    <row r="115" spans="1:10" ht="33" customHeight="1" x14ac:dyDescent="0.25">
      <c r="A115" s="205" t="s">
        <v>383</v>
      </c>
      <c r="B115" s="304">
        <f>'A1 Exploitation'!D350</f>
        <v>0.56666666666666665</v>
      </c>
      <c r="C115" s="304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304">
        <f>'A2 Exploitation'!D350</f>
        <v>0.8571428571428571</v>
      </c>
      <c r="C116" s="304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304">
        <f>'A3 Exploitation'!D350</f>
        <v>0</v>
      </c>
      <c r="C117" s="304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304">
        <f>'A4 Exploitation'!D350</f>
        <v>0</v>
      </c>
      <c r="C118" s="304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304">
        <f>'A5 Exploitation'!D350</f>
        <v>0</v>
      </c>
      <c r="C119" s="304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304">
        <f>'A6 Exploitation'!D350</f>
        <v>0</v>
      </c>
      <c r="C120" s="304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305" t="s">
        <v>399</v>
      </c>
      <c r="C123" s="305"/>
      <c r="D123" s="197"/>
      <c r="E123" s="197"/>
      <c r="F123" s="197"/>
      <c r="G123" s="197"/>
      <c r="H123" s="197"/>
      <c r="I123" s="197"/>
      <c r="J123" s="196" t="str">
        <f>D18</f>
        <v>CM Tozeur</v>
      </c>
    </row>
    <row r="124" spans="1:10" ht="33" customHeight="1" x14ac:dyDescent="0.25">
      <c r="A124" s="205" t="s">
        <v>383</v>
      </c>
      <c r="B124" s="304">
        <f>'A1 Exploitation'!D403</f>
        <v>0.9838709677419355</v>
      </c>
      <c r="C124" s="304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304">
        <f>'A2 Exploitation'!D403</f>
        <v>0.967741935483871</v>
      </c>
      <c r="C125" s="304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304">
        <f>'A3 Exploitation'!D403</f>
        <v>0</v>
      </c>
      <c r="C126" s="304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304">
        <f>'A4 Exploitation'!D403</f>
        <v>0</v>
      </c>
      <c r="C127" s="304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304">
        <f>'A5 Exploitation'!D403</f>
        <v>0</v>
      </c>
      <c r="C128" s="304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304">
        <f>'A6 Exploitation'!D403</f>
        <v>0</v>
      </c>
      <c r="C129" s="304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305" t="s">
        <v>400</v>
      </c>
      <c r="C132" s="305"/>
      <c r="D132" s="197"/>
      <c r="E132" s="197"/>
      <c r="F132" s="197"/>
      <c r="G132" s="197"/>
      <c r="H132" s="197"/>
      <c r="I132" s="197"/>
      <c r="J132" s="196" t="str">
        <f>D18</f>
        <v>CM Tozeur</v>
      </c>
    </row>
    <row r="133" spans="1:10" ht="33" customHeight="1" x14ac:dyDescent="0.25">
      <c r="A133" s="205" t="s">
        <v>383</v>
      </c>
      <c r="B133" s="304">
        <f>'A1 Exploitation'!D433</f>
        <v>0.70588235294117652</v>
      </c>
      <c r="C133" s="304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304">
        <f>'A2 Exploitation'!D433</f>
        <v>0.73529411764705888</v>
      </c>
      <c r="C134" s="304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304">
        <f>'A3 Exploitation'!D434</f>
        <v>0</v>
      </c>
      <c r="C135" s="304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304">
        <f>'A4 Exploitation'!D434</f>
        <v>0</v>
      </c>
      <c r="C136" s="304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304">
        <f>'A5 Exploitation'!D434</f>
        <v>0</v>
      </c>
      <c r="C137" s="304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304">
        <f>'A6 Exploitation'!D434</f>
        <v>0</v>
      </c>
      <c r="C138" s="304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305" t="s">
        <v>401</v>
      </c>
      <c r="C141" s="305"/>
      <c r="D141" s="197"/>
      <c r="E141" s="197"/>
      <c r="F141" s="197"/>
      <c r="G141" s="197"/>
      <c r="H141" s="197"/>
      <c r="I141" s="197"/>
      <c r="J141" s="196" t="str">
        <f>D18</f>
        <v>CM Tozeur</v>
      </c>
    </row>
    <row r="142" spans="1:10" ht="33" customHeight="1" x14ac:dyDescent="0.25">
      <c r="A142" s="205" t="s">
        <v>383</v>
      </c>
      <c r="B142" s="304">
        <f>'A1 Exploitation'!D452</f>
        <v>0.83333333333333337</v>
      </c>
      <c r="C142" s="304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304">
        <f>'A2 Exploitation'!D452</f>
        <v>1</v>
      </c>
      <c r="C143" s="304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304">
        <f>'A3 Exploitation'!D453</f>
        <v>0</v>
      </c>
      <c r="C144" s="304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304">
        <f>'A4 Exploitation'!D453</f>
        <v>0</v>
      </c>
      <c r="C145" s="304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304">
        <f>'A5 Exploitation'!D453</f>
        <v>0</v>
      </c>
      <c r="C146" s="304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304">
        <f>'A6 Exploitation'!D453</f>
        <v>0</v>
      </c>
      <c r="C147" s="304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305" t="s">
        <v>402</v>
      </c>
      <c r="C150" s="305"/>
      <c r="D150" s="197"/>
      <c r="E150" s="197"/>
      <c r="F150" s="197"/>
      <c r="G150" s="197"/>
      <c r="H150" s="197"/>
      <c r="I150" s="197"/>
      <c r="J150" s="196" t="str">
        <f>D18</f>
        <v>CM Tozeur</v>
      </c>
    </row>
    <row r="151" spans="1:10" ht="33" customHeight="1" x14ac:dyDescent="0.25">
      <c r="A151" s="205" t="s">
        <v>383</v>
      </c>
      <c r="B151" s="304">
        <f>'A1 Exploitation'!D462</f>
        <v>1</v>
      </c>
      <c r="C151" s="304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304">
        <f>'A2 Exploitation'!D462</f>
        <v>1</v>
      </c>
      <c r="C152" s="304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304">
        <f>'A3 Exploitation'!D463</f>
        <v>0</v>
      </c>
      <c r="C153" s="304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304">
        <f>'A4 Exploitation'!D463</f>
        <v>0</v>
      </c>
      <c r="C154" s="304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304">
        <f>'A5 Exploitation'!D463</f>
        <v>0</v>
      </c>
      <c r="C155" s="304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304">
        <f>'A6 Exploitation'!D463</f>
        <v>0</v>
      </c>
      <c r="C156" s="304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305" t="s">
        <v>403</v>
      </c>
      <c r="C159" s="305"/>
      <c r="D159" s="197"/>
      <c r="E159" s="197"/>
      <c r="F159" s="197"/>
      <c r="G159" s="197"/>
      <c r="H159" s="197"/>
      <c r="I159" s="197"/>
      <c r="J159" s="196" t="str">
        <f>D18</f>
        <v>CM Tozeur</v>
      </c>
    </row>
    <row r="160" spans="1:10" ht="33" customHeight="1" x14ac:dyDescent="0.25">
      <c r="A160" s="205" t="s">
        <v>383</v>
      </c>
      <c r="B160" s="304">
        <f>'A1 Exploitation'!D471</f>
        <v>1</v>
      </c>
      <c r="C160" s="304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304">
        <f>'A2 Exploitation'!D471</f>
        <v>1</v>
      </c>
      <c r="C161" s="304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304">
        <f>'A3 Exploitation'!D472</f>
        <v>0</v>
      </c>
      <c r="C162" s="304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304">
        <f>'A4 Exploitation'!D472</f>
        <v>0</v>
      </c>
      <c r="C163" s="304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304">
        <f>'A5 Exploitation'!D472</f>
        <v>0</v>
      </c>
      <c r="C164" s="304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304">
        <f>'A6 Exploitation'!D472</f>
        <v>0</v>
      </c>
      <c r="C165" s="304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306"/>
      <c r="C166" s="306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306"/>
      <c r="C167" s="306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305" t="s">
        <v>404</v>
      </c>
      <c r="C168" s="305"/>
      <c r="D168" s="197"/>
      <c r="E168" s="197"/>
      <c r="F168" s="197"/>
      <c r="G168" s="197"/>
      <c r="H168" s="197"/>
      <c r="I168" s="197"/>
      <c r="J168" s="196" t="str">
        <f>D18</f>
        <v>CM Tozeur</v>
      </c>
    </row>
    <row r="169" spans="1:10" ht="33" customHeight="1" x14ac:dyDescent="0.25">
      <c r="A169" s="205" t="s">
        <v>383</v>
      </c>
      <c r="B169" s="304">
        <f>'A1 Exploitation'!D492</f>
        <v>0.9642857142857143</v>
      </c>
      <c r="C169" s="304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304">
        <f>'A2 Exploitation'!D492</f>
        <v>1</v>
      </c>
      <c r="C170" s="304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304">
        <f>'A3 Exploitation'!D493</f>
        <v>0</v>
      </c>
      <c r="C171" s="304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304">
        <f>'A4 Exploitation'!D493</f>
        <v>0</v>
      </c>
      <c r="C172" s="304"/>
    </row>
    <row r="173" spans="1:10" ht="33" customHeight="1" x14ac:dyDescent="0.25">
      <c r="A173" s="204" t="s">
        <v>387</v>
      </c>
      <c r="B173" s="304">
        <f>'A5 Exploitation'!D493</f>
        <v>0</v>
      </c>
      <c r="C173" s="304"/>
    </row>
    <row r="174" spans="1:10" ht="33" customHeight="1" x14ac:dyDescent="0.25">
      <c r="A174" s="204" t="s">
        <v>388</v>
      </c>
      <c r="B174" s="304">
        <f>'A6 Exploitation'!D493</f>
        <v>0</v>
      </c>
      <c r="C174" s="304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305" t="s">
        <v>405</v>
      </c>
      <c r="C177" s="305"/>
      <c r="J177" s="196" t="str">
        <f>D18</f>
        <v>CM Tozeur</v>
      </c>
    </row>
    <row r="178" spans="1:10" ht="33" customHeight="1" x14ac:dyDescent="0.25">
      <c r="A178" s="205" t="s">
        <v>383</v>
      </c>
      <c r="B178" s="304">
        <f>'A1 Exploitation'!D501</f>
        <v>0.83333333333333337</v>
      </c>
      <c r="C178" s="304"/>
    </row>
    <row r="179" spans="1:10" ht="33" customHeight="1" x14ac:dyDescent="0.25">
      <c r="A179" s="204" t="s">
        <v>384</v>
      </c>
      <c r="B179" s="304">
        <f>'A2 Exploitation'!D501</f>
        <v>1</v>
      </c>
      <c r="C179" s="304"/>
    </row>
    <row r="180" spans="1:10" ht="33" customHeight="1" x14ac:dyDescent="0.25">
      <c r="A180" s="205" t="s">
        <v>385</v>
      </c>
      <c r="B180" s="304">
        <f>'A3 Exploitation'!D502</f>
        <v>0</v>
      </c>
      <c r="C180" s="304"/>
    </row>
    <row r="181" spans="1:10" ht="33" customHeight="1" x14ac:dyDescent="0.25">
      <c r="A181" s="205" t="s">
        <v>386</v>
      </c>
      <c r="B181" s="304">
        <f>'A4 Exploitation'!D502</f>
        <v>0</v>
      </c>
      <c r="C181" s="304"/>
    </row>
    <row r="182" spans="1:10" ht="33" customHeight="1" x14ac:dyDescent="0.25">
      <c r="A182" s="204" t="s">
        <v>387</v>
      </c>
      <c r="B182" s="304">
        <f>'A5 Exploitation'!D502</f>
        <v>0</v>
      </c>
      <c r="C182" s="304"/>
    </row>
    <row r="183" spans="1:10" ht="33" customHeight="1" x14ac:dyDescent="0.25">
      <c r="A183" s="204" t="s">
        <v>388</v>
      </c>
      <c r="B183" s="304">
        <f>'A6 Exploitation'!D502</f>
        <v>0</v>
      </c>
      <c r="C183" s="304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305" t="s">
        <v>406</v>
      </c>
      <c r="C186" s="305"/>
      <c r="J186" s="196" t="str">
        <f>D18</f>
        <v>CM Tozeur</v>
      </c>
    </row>
    <row r="187" spans="1:10" ht="33" customHeight="1" x14ac:dyDescent="0.25">
      <c r="A187" s="205" t="s">
        <v>383</v>
      </c>
      <c r="B187" s="304">
        <f>'A1 Technique'!D198</f>
        <v>0.94247787610619471</v>
      </c>
      <c r="C187" s="304"/>
    </row>
    <row r="188" spans="1:10" ht="33" customHeight="1" x14ac:dyDescent="0.25">
      <c r="A188" s="204" t="s">
        <v>384</v>
      </c>
      <c r="B188" s="304">
        <f>'A2 Technique'!D198</f>
        <v>0.84070796460176989</v>
      </c>
      <c r="C188" s="304"/>
    </row>
    <row r="189" spans="1:10" ht="33" customHeight="1" x14ac:dyDescent="0.25">
      <c r="A189" s="205" t="s">
        <v>385</v>
      </c>
      <c r="B189" s="304">
        <f>'A3 Technique'!D198</f>
        <v>0</v>
      </c>
      <c r="C189" s="304"/>
    </row>
    <row r="190" spans="1:10" ht="33" customHeight="1" x14ac:dyDescent="0.25">
      <c r="A190" s="205" t="s">
        <v>386</v>
      </c>
      <c r="B190" s="304">
        <f>'A4 Technique'!D198</f>
        <v>0</v>
      </c>
      <c r="C190" s="304"/>
    </row>
    <row r="191" spans="1:10" ht="33" customHeight="1" x14ac:dyDescent="0.25">
      <c r="A191" s="204" t="s">
        <v>387</v>
      </c>
      <c r="B191" s="304">
        <f>'A5 Technique'!D198</f>
        <v>0</v>
      </c>
      <c r="C191" s="304"/>
    </row>
    <row r="192" spans="1:10" ht="33" customHeight="1" x14ac:dyDescent="0.25">
      <c r="A192" s="204" t="s">
        <v>388</v>
      </c>
      <c r="B192" s="304">
        <f>'A6 Technique'!D198</f>
        <v>0</v>
      </c>
      <c r="C192" s="304"/>
    </row>
  </sheetData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5"/>
      <c r="E1" s="325"/>
      <c r="F1" s="325"/>
      <c r="G1" s="325"/>
      <c r="H1" s="325"/>
      <c r="I1" s="325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26" t="s">
        <v>201</v>
      </c>
      <c r="B7" s="326"/>
      <c r="C7" s="326"/>
      <c r="D7" s="326"/>
      <c r="E7" s="326"/>
      <c r="F7" s="326"/>
      <c r="G7" s="211"/>
      <c r="H7" s="211"/>
      <c r="I7" s="211"/>
    </row>
    <row r="8" spans="1:9" ht="29.25" x14ac:dyDescent="0.5">
      <c r="A8" s="327" t="str">
        <f>'Page de garde'!D18</f>
        <v>CM Tozeur</v>
      </c>
      <c r="B8" s="327"/>
      <c r="C8" s="327"/>
      <c r="D8" s="327"/>
      <c r="E8" s="327"/>
      <c r="F8" s="327"/>
      <c r="G8" s="214"/>
      <c r="H8" s="214"/>
      <c r="I8" s="211"/>
    </row>
    <row r="9" spans="1:9" ht="24.75" x14ac:dyDescent="0.5">
      <c r="A9" s="38" t="s">
        <v>44</v>
      </c>
      <c r="B9" s="328"/>
      <c r="C9" s="328"/>
      <c r="D9" s="328"/>
      <c r="E9" s="328"/>
      <c r="F9" s="328"/>
      <c r="G9" s="214"/>
      <c r="H9" s="214"/>
      <c r="I9" s="211"/>
    </row>
    <row r="10" spans="1:9" ht="24.75" x14ac:dyDescent="0.5">
      <c r="A10" s="39" t="s">
        <v>46</v>
      </c>
      <c r="B10" s="329"/>
      <c r="C10" s="329"/>
      <c r="D10" s="329"/>
      <c r="E10" s="329"/>
      <c r="F10" s="329"/>
      <c r="G10" s="214"/>
      <c r="H10" s="214"/>
      <c r="I10" s="211"/>
    </row>
    <row r="11" spans="1:9" ht="24.75" x14ac:dyDescent="0.5">
      <c r="A11" s="38" t="s">
        <v>45</v>
      </c>
      <c r="B11" s="324"/>
      <c r="C11" s="324"/>
      <c r="D11" s="324"/>
      <c r="E11" s="324"/>
      <c r="F11" s="324"/>
      <c r="G11" s="214"/>
      <c r="H11" s="214"/>
      <c r="I11" s="211"/>
    </row>
    <row r="12" spans="1:9" ht="24.75" x14ac:dyDescent="0.5">
      <c r="A12" s="38" t="s">
        <v>276</v>
      </c>
      <c r="B12" s="317">
        <f>D505</f>
        <v>0</v>
      </c>
      <c r="C12" s="317"/>
      <c r="D12" s="317"/>
      <c r="E12" s="317"/>
      <c r="F12" s="317"/>
      <c r="G12" s="214"/>
      <c r="H12" s="214"/>
      <c r="I12" s="211"/>
    </row>
    <row r="13" spans="1:9" ht="22.5" x14ac:dyDescent="0.45">
      <c r="A13" s="35"/>
      <c r="B13" s="36"/>
      <c r="C13" s="36"/>
      <c r="D13" s="318"/>
      <c r="E13" s="318"/>
      <c r="F13" s="318"/>
      <c r="G13" s="318"/>
      <c r="H13" s="318"/>
      <c r="I13" s="3"/>
    </row>
    <row r="14" spans="1:9" ht="16.5" customHeight="1" x14ac:dyDescent="0.3">
      <c r="A14" s="319" t="s">
        <v>32</v>
      </c>
      <c r="B14" s="320" t="s">
        <v>33</v>
      </c>
      <c r="C14" s="320"/>
      <c r="D14" s="320" t="s">
        <v>48</v>
      </c>
      <c r="E14" s="321" t="s">
        <v>358</v>
      </c>
      <c r="F14" s="320" t="s">
        <v>214</v>
      </c>
      <c r="G14" s="36"/>
      <c r="H14" s="36"/>
    </row>
    <row r="15" spans="1:9" ht="16.5" customHeight="1" x14ac:dyDescent="0.3">
      <c r="A15" s="319"/>
      <c r="B15" s="76" t="s">
        <v>36</v>
      </c>
      <c r="C15" s="76" t="s">
        <v>35</v>
      </c>
      <c r="D15" s="320"/>
      <c r="E15" s="321"/>
      <c r="F15" s="320"/>
      <c r="G15" s="36"/>
      <c r="H15" s="36"/>
    </row>
    <row r="16" spans="1:9" ht="18" x14ac:dyDescent="0.35">
      <c r="A16" s="312" t="s">
        <v>0</v>
      </c>
      <c r="B16" s="312"/>
      <c r="C16" s="312"/>
      <c r="D16" s="312"/>
      <c r="E16" s="312"/>
      <c r="F16" s="312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2" t="s">
        <v>1</v>
      </c>
      <c r="B18" s="323"/>
      <c r="C18" s="323"/>
      <c r="D18" s="323"/>
      <c r="E18" s="323"/>
      <c r="F18" s="323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3" t="s">
        <v>18</v>
      </c>
      <c r="B26" s="314"/>
      <c r="C26" s="314"/>
      <c r="D26" s="314"/>
      <c r="E26" s="314"/>
      <c r="F26" s="31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2" t="s">
        <v>137</v>
      </c>
      <c r="B43" s="312"/>
      <c r="C43" s="312"/>
      <c r="D43" s="312"/>
      <c r="E43" s="312"/>
      <c r="F43" s="312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3" t="s">
        <v>65</v>
      </c>
      <c r="B57" s="314"/>
      <c r="C57" s="314"/>
      <c r="D57" s="314"/>
      <c r="E57" s="314"/>
      <c r="F57" s="31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3" t="s">
        <v>25</v>
      </c>
      <c r="B84" s="314"/>
      <c r="C84" s="314"/>
      <c r="D84" s="314"/>
      <c r="E84" s="314"/>
      <c r="F84" s="31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2" t="s">
        <v>129</v>
      </c>
      <c r="B99" s="312"/>
      <c r="C99" s="312"/>
      <c r="D99" s="312"/>
      <c r="E99" s="312"/>
      <c r="F99" s="312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3" t="s">
        <v>133</v>
      </c>
      <c r="B113" s="314"/>
      <c r="C113" s="314"/>
      <c r="D113" s="314"/>
      <c r="E113" s="314"/>
      <c r="F113" s="31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3" t="s">
        <v>73</v>
      </c>
      <c r="B137" s="314"/>
      <c r="C137" s="314"/>
      <c r="D137" s="314"/>
      <c r="E137" s="314"/>
      <c r="F137" s="31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2" t="s">
        <v>130</v>
      </c>
      <c r="B152" s="312"/>
      <c r="C152" s="312"/>
      <c r="D152" s="312"/>
      <c r="E152" s="312"/>
      <c r="F152" s="312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3" t="s">
        <v>134</v>
      </c>
      <c r="B166" s="314"/>
      <c r="C166" s="314"/>
      <c r="D166" s="314"/>
      <c r="E166" s="314"/>
      <c r="F166" s="31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2" t="s">
        <v>167</v>
      </c>
      <c r="B192" s="312"/>
      <c r="C192" s="312"/>
      <c r="D192" s="312"/>
      <c r="E192" s="312"/>
      <c r="F192" s="312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13" t="s">
        <v>158</v>
      </c>
      <c r="B194" s="314"/>
      <c r="C194" s="314"/>
      <c r="D194" s="314"/>
      <c r="E194" s="314"/>
      <c r="F194" s="31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3" t="s">
        <v>76</v>
      </c>
      <c r="B209" s="314"/>
      <c r="C209" s="314"/>
      <c r="D209" s="314"/>
      <c r="E209" s="314"/>
      <c r="F209" s="31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13" t="s">
        <v>191</v>
      </c>
      <c r="B232" s="314"/>
      <c r="C232" s="314"/>
      <c r="D232" s="314"/>
      <c r="E232" s="314"/>
      <c r="F232" s="31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2" t="s">
        <v>78</v>
      </c>
      <c r="B248" s="312"/>
      <c r="C248" s="312"/>
      <c r="D248" s="312"/>
      <c r="E248" s="312"/>
      <c r="F248" s="312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13" t="s">
        <v>79</v>
      </c>
      <c r="B250" s="314"/>
      <c r="C250" s="314"/>
      <c r="D250" s="314"/>
      <c r="E250" s="314"/>
      <c r="F250" s="31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3" t="s">
        <v>81</v>
      </c>
      <c r="B266" s="314"/>
      <c r="C266" s="314"/>
      <c r="D266" s="314"/>
      <c r="E266" s="314"/>
      <c r="F266" s="31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2" t="s">
        <v>4</v>
      </c>
      <c r="B291" s="312"/>
      <c r="C291" s="312"/>
      <c r="D291" s="312"/>
      <c r="E291" s="312"/>
      <c r="F291" s="312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13" t="s">
        <v>19</v>
      </c>
      <c r="B293" s="314"/>
      <c r="C293" s="314"/>
      <c r="D293" s="314"/>
      <c r="E293" s="314"/>
      <c r="F293" s="31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3" t="s">
        <v>122</v>
      </c>
      <c r="B305" s="314"/>
      <c r="C305" s="314"/>
      <c r="D305" s="314"/>
      <c r="E305" s="314"/>
      <c r="F305" s="31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2" t="s">
        <v>21</v>
      </c>
      <c r="B324" s="312"/>
      <c r="C324" s="312"/>
      <c r="D324" s="312"/>
      <c r="E324" s="312"/>
      <c r="F324" s="312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13" t="s">
        <v>12</v>
      </c>
      <c r="B326" s="314"/>
      <c r="C326" s="314"/>
      <c r="D326" s="314"/>
      <c r="E326" s="314"/>
      <c r="F326" s="31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3" t="s">
        <v>25</v>
      </c>
      <c r="B339" s="314"/>
      <c r="C339" s="314"/>
      <c r="D339" s="314"/>
      <c r="E339" s="314"/>
      <c r="F339" s="31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2" t="s">
        <v>8</v>
      </c>
      <c r="B352" s="312"/>
      <c r="C352" s="312"/>
      <c r="D352" s="312"/>
      <c r="E352" s="312"/>
      <c r="F352" s="312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3" t="s">
        <v>25</v>
      </c>
      <c r="B366" s="314"/>
      <c r="C366" s="314"/>
      <c r="D366" s="314"/>
      <c r="E366" s="314"/>
      <c r="F366" s="31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3" t="s">
        <v>124</v>
      </c>
      <c r="B382" s="314"/>
      <c r="C382" s="314"/>
      <c r="D382" s="314"/>
      <c r="E382" s="314"/>
      <c r="F382" s="31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3" t="s">
        <v>29</v>
      </c>
      <c r="B391" s="314"/>
      <c r="C391" s="314"/>
      <c r="D391" s="314"/>
      <c r="E391" s="314"/>
      <c r="F391" s="31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2" t="s">
        <v>125</v>
      </c>
      <c r="B405" s="312"/>
      <c r="C405" s="312"/>
      <c r="D405" s="312"/>
      <c r="E405" s="312"/>
      <c r="F405" s="312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2" t="s">
        <v>374</v>
      </c>
      <c r="B435" s="312"/>
      <c r="C435" s="312"/>
      <c r="D435" s="312"/>
      <c r="E435" s="312"/>
      <c r="F435" s="312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13" t="s">
        <v>375</v>
      </c>
      <c r="B437" s="314"/>
      <c r="C437" s="314"/>
      <c r="D437" s="314"/>
      <c r="E437" s="314"/>
      <c r="F437" s="31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13" t="s">
        <v>31</v>
      </c>
      <c r="B444" s="314"/>
      <c r="C444" s="314"/>
      <c r="D444" s="314"/>
      <c r="E444" s="314"/>
      <c r="F444" s="31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2" t="s">
        <v>180</v>
      </c>
      <c r="B454" s="312"/>
      <c r="C454" s="312"/>
      <c r="D454" s="312"/>
      <c r="E454" s="312"/>
      <c r="F454" s="31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2" t="s">
        <v>87</v>
      </c>
      <c r="B464" s="312"/>
      <c r="C464" s="312"/>
      <c r="D464" s="312"/>
      <c r="E464" s="312"/>
      <c r="F464" s="31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2" t="s">
        <v>151</v>
      </c>
      <c r="B473" s="312"/>
      <c r="C473" s="312"/>
      <c r="D473" s="312"/>
      <c r="E473" s="312"/>
      <c r="F473" s="31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2" t="s">
        <v>152</v>
      </c>
      <c r="B494" s="312"/>
      <c r="C494" s="312"/>
      <c r="D494" s="312"/>
      <c r="E494" s="312"/>
      <c r="F494" s="31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26" t="s">
        <v>52</v>
      </c>
      <c r="B6" s="326"/>
      <c r="C6" s="326"/>
      <c r="D6" s="326"/>
      <c r="E6" s="326"/>
      <c r="F6" s="326"/>
      <c r="G6" s="214"/>
      <c r="H6" s="214"/>
      <c r="I6" s="214"/>
    </row>
    <row r="7" spans="1:9" s="36" customFormat="1" ht="21.75" customHeight="1" x14ac:dyDescent="0.5">
      <c r="A7" s="327" t="str">
        <f>'A1 Exploitation'!A8:F8</f>
        <v>CM TOZEUR</v>
      </c>
      <c r="B7" s="327"/>
      <c r="C7" s="327"/>
      <c r="D7" s="327"/>
      <c r="E7" s="327"/>
      <c r="F7" s="327"/>
      <c r="G7" s="214"/>
      <c r="H7" s="214"/>
      <c r="I7" s="214"/>
    </row>
    <row r="8" spans="1:9" s="36" customFormat="1" ht="24.75" x14ac:dyDescent="0.5">
      <c r="A8" s="38" t="s">
        <v>44</v>
      </c>
      <c r="B8" s="343">
        <f>'A5 Exploitation'!B9:F9</f>
        <v>0</v>
      </c>
      <c r="C8" s="343"/>
      <c r="D8" s="343"/>
      <c r="E8" s="343"/>
      <c r="F8" s="343"/>
      <c r="G8" s="214"/>
      <c r="H8" s="214"/>
      <c r="I8" s="214"/>
    </row>
    <row r="9" spans="1:9" s="36" customFormat="1" ht="24.75" x14ac:dyDescent="0.5">
      <c r="A9" s="39" t="s">
        <v>46</v>
      </c>
      <c r="B9" s="344">
        <f>'A5 Exploitation'!B10:F10</f>
        <v>0</v>
      </c>
      <c r="C9" s="344"/>
      <c r="D9" s="344"/>
      <c r="E9" s="344"/>
      <c r="F9" s="344"/>
      <c r="G9" s="214"/>
      <c r="H9" s="214"/>
      <c r="I9" s="214"/>
    </row>
    <row r="10" spans="1:9" s="36" customFormat="1" ht="24.75" x14ac:dyDescent="0.5">
      <c r="A10" s="38" t="s">
        <v>45</v>
      </c>
      <c r="B10" s="341">
        <f>'A5 Exploitation'!B11:F11</f>
        <v>0</v>
      </c>
      <c r="C10" s="341"/>
      <c r="D10" s="341"/>
      <c r="E10" s="341"/>
      <c r="F10" s="341"/>
      <c r="G10" s="214"/>
      <c r="H10" s="214"/>
      <c r="I10" s="214"/>
    </row>
    <row r="11" spans="1:9" s="36" customFormat="1" ht="24.75" x14ac:dyDescent="0.5">
      <c r="A11" s="38" t="s">
        <v>341</v>
      </c>
      <c r="B11" s="345">
        <f>D198</f>
        <v>0</v>
      </c>
      <c r="C11" s="345"/>
      <c r="D11" s="345"/>
      <c r="E11" s="345"/>
      <c r="F11" s="345"/>
      <c r="G11" s="214"/>
      <c r="H11" s="214"/>
      <c r="I11" s="214"/>
    </row>
    <row r="12" spans="1:9" s="36" customFormat="1" ht="22.5" x14ac:dyDescent="0.45">
      <c r="A12" s="35"/>
      <c r="D12" s="318"/>
      <c r="E12" s="318"/>
      <c r="F12" s="318"/>
      <c r="G12" s="318"/>
      <c r="H12" s="318"/>
      <c r="I12" s="40"/>
    </row>
    <row r="13" spans="1:9" s="36" customFormat="1" ht="11.25" customHeight="1" x14ac:dyDescent="0.3">
      <c r="A13" s="319" t="s">
        <v>32</v>
      </c>
      <c r="B13" s="320" t="s">
        <v>33</v>
      </c>
      <c r="C13" s="320"/>
      <c r="D13" s="320" t="s">
        <v>48</v>
      </c>
      <c r="E13" s="320" t="s">
        <v>213</v>
      </c>
      <c r="F13" s="320" t="s">
        <v>214</v>
      </c>
    </row>
    <row r="14" spans="1:9" s="36" customFormat="1" ht="12.75" customHeight="1" x14ac:dyDescent="0.3">
      <c r="A14" s="319"/>
      <c r="B14" s="69" t="s">
        <v>36</v>
      </c>
      <c r="C14" s="69" t="s">
        <v>35</v>
      </c>
      <c r="D14" s="320"/>
      <c r="E14" s="320"/>
      <c r="F14" s="320"/>
    </row>
    <row r="15" spans="1:9" x14ac:dyDescent="0.3">
      <c r="A15" s="41"/>
      <c r="B15" s="41"/>
      <c r="C15" s="41"/>
      <c r="D15" s="41"/>
    </row>
    <row r="16" spans="1:9" ht="19.5" x14ac:dyDescent="0.4">
      <c r="A16" s="346" t="s">
        <v>0</v>
      </c>
      <c r="B16" s="347"/>
      <c r="C16" s="347"/>
      <c r="D16" s="347"/>
      <c r="E16" s="347"/>
      <c r="F16" s="347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8" t="s">
        <v>38</v>
      </c>
      <c r="B22" s="335"/>
      <c r="C22" s="336"/>
      <c r="D22" s="213">
        <f>SUM(B17:C21)</f>
        <v>0</v>
      </c>
    </row>
    <row r="23" spans="1:6" x14ac:dyDescent="0.3">
      <c r="A23" s="332" t="s">
        <v>342</v>
      </c>
      <c r="B23" s="333"/>
      <c r="C23" s="334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32" t="s">
        <v>38</v>
      </c>
      <c r="B32" s="333"/>
      <c r="C32" s="334"/>
      <c r="D32" s="212">
        <f>SUM(B26:C31)</f>
        <v>0</v>
      </c>
    </row>
    <row r="33" spans="1:6" x14ac:dyDescent="0.3">
      <c r="A33" s="332" t="s">
        <v>342</v>
      </c>
      <c r="B33" s="333"/>
      <c r="C33" s="334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32" t="s">
        <v>38</v>
      </c>
      <c r="B41" s="333"/>
      <c r="C41" s="334"/>
      <c r="D41" s="212">
        <f>SUM(B36:C40)</f>
        <v>0</v>
      </c>
      <c r="E41" s="37"/>
      <c r="F41" s="37"/>
    </row>
    <row r="42" spans="1:6" s="50" customFormat="1" x14ac:dyDescent="0.3">
      <c r="A42" s="332" t="s">
        <v>342</v>
      </c>
      <c r="B42" s="333"/>
      <c r="C42" s="334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32" t="s">
        <v>38</v>
      </c>
      <c r="B51" s="333"/>
      <c r="C51" s="334"/>
      <c r="D51" s="212">
        <f>SUM(B45:C50)</f>
        <v>0</v>
      </c>
    </row>
    <row r="52" spans="1:6" x14ac:dyDescent="0.3">
      <c r="A52" s="332" t="s">
        <v>342</v>
      </c>
      <c r="B52" s="333"/>
      <c r="C52" s="334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32" t="s">
        <v>38</v>
      </c>
      <c r="B62" s="333"/>
      <c r="C62" s="334"/>
      <c r="D62" s="212">
        <f>SUM(B55:C61)</f>
        <v>0</v>
      </c>
    </row>
    <row r="63" spans="1:6" x14ac:dyDescent="0.3">
      <c r="A63" s="332" t="s">
        <v>342</v>
      </c>
      <c r="B63" s="333"/>
      <c r="C63" s="334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32" t="s">
        <v>38</v>
      </c>
      <c r="B83" s="333"/>
      <c r="C83" s="334"/>
      <c r="D83" s="212">
        <f>SUM(B66:C82)</f>
        <v>0</v>
      </c>
    </row>
    <row r="84" spans="1:6" x14ac:dyDescent="0.3">
      <c r="A84" s="332" t="s">
        <v>342</v>
      </c>
      <c r="B84" s="333"/>
      <c r="C84" s="334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32" t="s">
        <v>38</v>
      </c>
      <c r="B101" s="333"/>
      <c r="C101" s="334"/>
      <c r="D101" s="212">
        <f>SUM(B87:C100)</f>
        <v>0</v>
      </c>
    </row>
    <row r="102" spans="1:6" x14ac:dyDescent="0.3">
      <c r="A102" s="332" t="s">
        <v>342</v>
      </c>
      <c r="B102" s="333"/>
      <c r="C102" s="334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32" t="s">
        <v>38</v>
      </c>
      <c r="B117" s="333"/>
      <c r="C117" s="334"/>
      <c r="D117" s="212">
        <f>SUM(B106:C116)</f>
        <v>0</v>
      </c>
      <c r="E117" s="37"/>
      <c r="F117" s="37"/>
    </row>
    <row r="118" spans="1:6" s="50" customFormat="1" x14ac:dyDescent="0.3">
      <c r="A118" s="332" t="s">
        <v>342</v>
      </c>
      <c r="B118" s="333"/>
      <c r="C118" s="334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2" t="s">
        <v>38</v>
      </c>
      <c r="B132" s="333"/>
      <c r="C132" s="334"/>
      <c r="D132" s="212">
        <f>SUM(B121:C131)</f>
        <v>0</v>
      </c>
    </row>
    <row r="133" spans="1:6" x14ac:dyDescent="0.3">
      <c r="A133" s="332" t="s">
        <v>342</v>
      </c>
      <c r="B133" s="333"/>
      <c r="C133" s="334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32" t="s">
        <v>38</v>
      </c>
      <c r="B148" s="333"/>
      <c r="C148" s="334"/>
      <c r="D148" s="212">
        <f>SUM(B136:C147)</f>
        <v>0</v>
      </c>
    </row>
    <row r="149" spans="1:6" x14ac:dyDescent="0.3">
      <c r="A149" s="332" t="s">
        <v>342</v>
      </c>
      <c r="B149" s="333"/>
      <c r="C149" s="334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32" t="s">
        <v>38</v>
      </c>
      <c r="B160" s="335"/>
      <c r="C160" s="336"/>
      <c r="D160" s="213">
        <f>SUM(B152:C159)</f>
        <v>0</v>
      </c>
    </row>
    <row r="161" spans="1:6" x14ac:dyDescent="0.3">
      <c r="A161" s="332" t="s">
        <v>342</v>
      </c>
      <c r="B161" s="333"/>
      <c r="C161" s="334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32" t="s">
        <v>38</v>
      </c>
      <c r="B168" s="333"/>
      <c r="C168" s="334"/>
      <c r="D168" s="212">
        <f>SUM(B164:C167)</f>
        <v>0</v>
      </c>
    </row>
    <row r="169" spans="1:6" x14ac:dyDescent="0.3">
      <c r="A169" s="332" t="s">
        <v>342</v>
      </c>
      <c r="B169" s="333"/>
      <c r="C169" s="334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7" t="s">
        <v>17</v>
      </c>
      <c r="B171" s="338"/>
      <c r="C171" s="338"/>
      <c r="D171" s="338"/>
      <c r="E171" s="338"/>
      <c r="F171" s="33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32" t="s">
        <v>38</v>
      </c>
      <c r="B176" s="333"/>
      <c r="C176" s="334"/>
      <c r="D176" s="212">
        <f>SUM(B172:C175)</f>
        <v>0</v>
      </c>
    </row>
    <row r="177" spans="1:6" x14ac:dyDescent="0.3">
      <c r="A177" s="332" t="s">
        <v>342</v>
      </c>
      <c r="B177" s="333"/>
      <c r="C177" s="334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53" t="s">
        <v>87</v>
      </c>
      <c r="B179" s="354"/>
      <c r="C179" s="354"/>
      <c r="D179" s="354"/>
      <c r="E179" s="354"/>
      <c r="F179" s="354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32" t="s">
        <v>38</v>
      </c>
      <c r="B185" s="333"/>
      <c r="C185" s="334"/>
      <c r="D185" s="212">
        <f>SUM(B180:C184)</f>
        <v>0</v>
      </c>
    </row>
    <row r="186" spans="1:6" x14ac:dyDescent="0.3">
      <c r="A186" s="332" t="s">
        <v>342</v>
      </c>
      <c r="B186" s="333"/>
      <c r="C186" s="334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32" t="s">
        <v>38</v>
      </c>
      <c r="B193" s="333"/>
      <c r="C193" s="334"/>
      <c r="D193" s="96">
        <f>SUM(B189:C192)</f>
        <v>0</v>
      </c>
    </row>
    <row r="194" spans="1:4" x14ac:dyDescent="0.3">
      <c r="A194" s="332" t="s">
        <v>342</v>
      </c>
      <c r="B194" s="333"/>
      <c r="C194" s="334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5"/>
      <c r="E1" s="325"/>
      <c r="F1" s="325"/>
      <c r="G1" s="325"/>
      <c r="H1" s="325"/>
      <c r="I1" s="325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26" t="s">
        <v>201</v>
      </c>
      <c r="B7" s="326"/>
      <c r="C7" s="326"/>
      <c r="D7" s="326"/>
      <c r="E7" s="326"/>
      <c r="F7" s="326"/>
      <c r="G7" s="211"/>
      <c r="H7" s="211"/>
      <c r="I7" s="211"/>
    </row>
    <row r="8" spans="1:9" ht="29.25" x14ac:dyDescent="0.5">
      <c r="A8" s="327" t="str">
        <f>'Page de garde'!D18</f>
        <v>CM Tozeur</v>
      </c>
      <c r="B8" s="327"/>
      <c r="C8" s="327"/>
      <c r="D8" s="327"/>
      <c r="E8" s="327"/>
      <c r="F8" s="327"/>
      <c r="G8" s="214"/>
      <c r="H8" s="214"/>
      <c r="I8" s="211"/>
    </row>
    <row r="9" spans="1:9" ht="24.75" x14ac:dyDescent="0.5">
      <c r="A9" s="38" t="s">
        <v>44</v>
      </c>
      <c r="B9" s="328"/>
      <c r="C9" s="328"/>
      <c r="D9" s="328"/>
      <c r="E9" s="328"/>
      <c r="F9" s="328"/>
      <c r="G9" s="214"/>
      <c r="H9" s="214"/>
      <c r="I9" s="211"/>
    </row>
    <row r="10" spans="1:9" ht="24.75" x14ac:dyDescent="0.5">
      <c r="A10" s="39" t="s">
        <v>46</v>
      </c>
      <c r="B10" s="329"/>
      <c r="C10" s="329"/>
      <c r="D10" s="329"/>
      <c r="E10" s="329"/>
      <c r="F10" s="329"/>
      <c r="G10" s="214"/>
      <c r="H10" s="214"/>
      <c r="I10" s="211"/>
    </row>
    <row r="11" spans="1:9" ht="24.75" x14ac:dyDescent="0.5">
      <c r="A11" s="38" t="s">
        <v>45</v>
      </c>
      <c r="B11" s="324"/>
      <c r="C11" s="324"/>
      <c r="D11" s="324"/>
      <c r="E11" s="324"/>
      <c r="F11" s="324"/>
      <c r="G11" s="214"/>
      <c r="H11" s="214"/>
      <c r="I11" s="211"/>
    </row>
    <row r="12" spans="1:9" ht="24.75" x14ac:dyDescent="0.5">
      <c r="A12" s="38" t="s">
        <v>276</v>
      </c>
      <c r="B12" s="317">
        <f>D505</f>
        <v>0</v>
      </c>
      <c r="C12" s="317"/>
      <c r="D12" s="317"/>
      <c r="E12" s="317"/>
      <c r="F12" s="317"/>
      <c r="G12" s="214"/>
      <c r="H12" s="214"/>
      <c r="I12" s="211"/>
    </row>
    <row r="13" spans="1:9" ht="22.5" x14ac:dyDescent="0.45">
      <c r="A13" s="35"/>
      <c r="B13" s="36"/>
      <c r="C13" s="36"/>
      <c r="D13" s="318"/>
      <c r="E13" s="318"/>
      <c r="F13" s="318"/>
      <c r="G13" s="318"/>
      <c r="H13" s="318"/>
      <c r="I13" s="3"/>
    </row>
    <row r="14" spans="1:9" ht="16.5" customHeight="1" x14ac:dyDescent="0.3">
      <c r="A14" s="319" t="s">
        <v>32</v>
      </c>
      <c r="B14" s="320" t="s">
        <v>33</v>
      </c>
      <c r="C14" s="320"/>
      <c r="D14" s="320" t="s">
        <v>48</v>
      </c>
      <c r="E14" s="321" t="s">
        <v>358</v>
      </c>
      <c r="F14" s="320" t="s">
        <v>214</v>
      </c>
      <c r="G14" s="36"/>
      <c r="H14" s="36"/>
    </row>
    <row r="15" spans="1:9" ht="16.5" customHeight="1" x14ac:dyDescent="0.3">
      <c r="A15" s="319"/>
      <c r="B15" s="76" t="s">
        <v>36</v>
      </c>
      <c r="C15" s="76" t="s">
        <v>35</v>
      </c>
      <c r="D15" s="320"/>
      <c r="E15" s="321"/>
      <c r="F15" s="320"/>
      <c r="G15" s="36"/>
      <c r="H15" s="36"/>
    </row>
    <row r="16" spans="1:9" ht="18" x14ac:dyDescent="0.35">
      <c r="A16" s="312" t="s">
        <v>0</v>
      </c>
      <c r="B16" s="312"/>
      <c r="C16" s="312"/>
      <c r="D16" s="312"/>
      <c r="E16" s="312"/>
      <c r="F16" s="312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2" t="s">
        <v>1</v>
      </c>
      <c r="B18" s="323"/>
      <c r="C18" s="323"/>
      <c r="D18" s="323"/>
      <c r="E18" s="323"/>
      <c r="F18" s="323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3" t="s">
        <v>18</v>
      </c>
      <c r="B26" s="314"/>
      <c r="C26" s="314"/>
      <c r="D26" s="314"/>
      <c r="E26" s="314"/>
      <c r="F26" s="31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2" t="s">
        <v>137</v>
      </c>
      <c r="B43" s="312"/>
      <c r="C43" s="312"/>
      <c r="D43" s="312"/>
      <c r="E43" s="312"/>
      <c r="F43" s="312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3" t="s">
        <v>65</v>
      </c>
      <c r="B57" s="314"/>
      <c r="C57" s="314"/>
      <c r="D57" s="314"/>
      <c r="E57" s="314"/>
      <c r="F57" s="31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3" t="s">
        <v>25</v>
      </c>
      <c r="B84" s="314"/>
      <c r="C84" s="314"/>
      <c r="D84" s="314"/>
      <c r="E84" s="314"/>
      <c r="F84" s="31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2" t="s">
        <v>129</v>
      </c>
      <c r="B99" s="312"/>
      <c r="C99" s="312"/>
      <c r="D99" s="312"/>
      <c r="E99" s="312"/>
      <c r="F99" s="312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3" t="s">
        <v>133</v>
      </c>
      <c r="B113" s="314"/>
      <c r="C113" s="314"/>
      <c r="D113" s="314"/>
      <c r="E113" s="314"/>
      <c r="F113" s="31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3" t="s">
        <v>73</v>
      </c>
      <c r="B137" s="314"/>
      <c r="C137" s="314"/>
      <c r="D137" s="314"/>
      <c r="E137" s="314"/>
      <c r="F137" s="31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2" t="s">
        <v>130</v>
      </c>
      <c r="B152" s="312"/>
      <c r="C152" s="312"/>
      <c r="D152" s="312"/>
      <c r="E152" s="312"/>
      <c r="F152" s="312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3" t="s">
        <v>134</v>
      </c>
      <c r="B166" s="314"/>
      <c r="C166" s="314"/>
      <c r="D166" s="314"/>
      <c r="E166" s="314"/>
      <c r="F166" s="31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2" t="s">
        <v>167</v>
      </c>
      <c r="B192" s="312"/>
      <c r="C192" s="312"/>
      <c r="D192" s="312"/>
      <c r="E192" s="312"/>
      <c r="F192" s="312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13" t="s">
        <v>158</v>
      </c>
      <c r="B194" s="314"/>
      <c r="C194" s="314"/>
      <c r="D194" s="314"/>
      <c r="E194" s="314"/>
      <c r="F194" s="314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3" t="s">
        <v>76</v>
      </c>
      <c r="B209" s="314"/>
      <c r="C209" s="314"/>
      <c r="D209" s="314"/>
      <c r="E209" s="314"/>
      <c r="F209" s="31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50" t="s">
        <v>191</v>
      </c>
      <c r="B232" s="351"/>
      <c r="C232" s="351"/>
      <c r="D232" s="351"/>
      <c r="E232" s="351"/>
      <c r="F232" s="351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9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70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2" t="s">
        <v>78</v>
      </c>
      <c r="B248" s="312"/>
      <c r="C248" s="312"/>
      <c r="D248" s="312"/>
      <c r="E248" s="312"/>
      <c r="F248" s="312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13" t="s">
        <v>79</v>
      </c>
      <c r="B250" s="314"/>
      <c r="C250" s="314"/>
      <c r="D250" s="314"/>
      <c r="E250" s="314"/>
      <c r="F250" s="31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3" t="s">
        <v>81</v>
      </c>
      <c r="B266" s="314"/>
      <c r="C266" s="314"/>
      <c r="D266" s="314"/>
      <c r="E266" s="314"/>
      <c r="F266" s="31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2" t="s">
        <v>4</v>
      </c>
      <c r="B291" s="312"/>
      <c r="C291" s="312"/>
      <c r="D291" s="312"/>
      <c r="E291" s="312"/>
      <c r="F291" s="312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13" t="s">
        <v>19</v>
      </c>
      <c r="B293" s="314"/>
      <c r="C293" s="314"/>
      <c r="D293" s="314"/>
      <c r="E293" s="314"/>
      <c r="F293" s="31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3" t="s">
        <v>122</v>
      </c>
      <c r="B305" s="314"/>
      <c r="C305" s="314"/>
      <c r="D305" s="314"/>
      <c r="E305" s="314"/>
      <c r="F305" s="31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2" t="s">
        <v>21</v>
      </c>
      <c r="B324" s="312"/>
      <c r="C324" s="312"/>
      <c r="D324" s="312"/>
      <c r="E324" s="312"/>
      <c r="F324" s="312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13" t="s">
        <v>12</v>
      </c>
      <c r="B326" s="314"/>
      <c r="C326" s="314"/>
      <c r="D326" s="314"/>
      <c r="E326" s="314"/>
      <c r="F326" s="31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3" t="s">
        <v>25</v>
      </c>
      <c r="B339" s="314"/>
      <c r="C339" s="314"/>
      <c r="D339" s="314"/>
      <c r="E339" s="314"/>
      <c r="F339" s="31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2" t="s">
        <v>8</v>
      </c>
      <c r="B352" s="312"/>
      <c r="C352" s="312"/>
      <c r="D352" s="312"/>
      <c r="E352" s="312"/>
      <c r="F352" s="312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3" t="s">
        <v>25</v>
      </c>
      <c r="B366" s="314"/>
      <c r="C366" s="314"/>
      <c r="D366" s="314"/>
      <c r="E366" s="314"/>
      <c r="F366" s="31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3" t="s">
        <v>124</v>
      </c>
      <c r="B382" s="314"/>
      <c r="C382" s="314"/>
      <c r="D382" s="314"/>
      <c r="E382" s="314"/>
      <c r="F382" s="31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3" t="s">
        <v>29</v>
      </c>
      <c r="B391" s="314"/>
      <c r="C391" s="314"/>
      <c r="D391" s="314"/>
      <c r="E391" s="314"/>
      <c r="F391" s="31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2" t="s">
        <v>125</v>
      </c>
      <c r="B405" s="312"/>
      <c r="C405" s="312"/>
      <c r="D405" s="312"/>
      <c r="E405" s="312"/>
      <c r="F405" s="312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55" t="s">
        <v>122</v>
      </c>
      <c r="B418" s="356"/>
      <c r="C418" s="356"/>
      <c r="D418" s="356"/>
      <c r="E418" s="356"/>
      <c r="F418" s="35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2" t="s">
        <v>374</v>
      </c>
      <c r="B435" s="312"/>
      <c r="C435" s="312"/>
      <c r="D435" s="312"/>
      <c r="E435" s="312"/>
      <c r="F435" s="312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13" t="s">
        <v>375</v>
      </c>
      <c r="B437" s="314"/>
      <c r="C437" s="314"/>
      <c r="D437" s="314"/>
      <c r="E437" s="314"/>
      <c r="F437" s="31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13" t="s">
        <v>31</v>
      </c>
      <c r="B444" s="314"/>
      <c r="C444" s="314"/>
      <c r="D444" s="314"/>
      <c r="E444" s="314"/>
      <c r="F444" s="31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2" t="s">
        <v>180</v>
      </c>
      <c r="B454" s="312"/>
      <c r="C454" s="312"/>
      <c r="D454" s="312"/>
      <c r="E454" s="312"/>
      <c r="F454" s="31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2" t="s">
        <v>87</v>
      </c>
      <c r="B464" s="312"/>
      <c r="C464" s="312"/>
      <c r="D464" s="312"/>
      <c r="E464" s="312"/>
      <c r="F464" s="31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2" t="s">
        <v>151</v>
      </c>
      <c r="B473" s="312"/>
      <c r="C473" s="312"/>
      <c r="D473" s="312"/>
      <c r="E473" s="312"/>
      <c r="F473" s="31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2" t="s">
        <v>152</v>
      </c>
      <c r="B494" s="312"/>
      <c r="C494" s="312"/>
      <c r="D494" s="312"/>
      <c r="E494" s="312"/>
      <c r="F494" s="31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26" t="s">
        <v>52</v>
      </c>
      <c r="B6" s="326"/>
      <c r="C6" s="326"/>
      <c r="D6" s="326"/>
      <c r="E6" s="326"/>
      <c r="F6" s="326"/>
      <c r="G6" s="214"/>
      <c r="H6" s="214"/>
      <c r="I6" s="214"/>
    </row>
    <row r="7" spans="1:9" s="36" customFormat="1" ht="21.75" customHeight="1" x14ac:dyDescent="0.5">
      <c r="A7" s="327" t="str">
        <f>'A1 Exploitation'!A8:F8</f>
        <v>CM TOZEUR</v>
      </c>
      <c r="B7" s="327"/>
      <c r="C7" s="327"/>
      <c r="D7" s="327"/>
      <c r="E7" s="327"/>
      <c r="F7" s="327"/>
      <c r="G7" s="214"/>
      <c r="H7" s="214"/>
      <c r="I7" s="214"/>
    </row>
    <row r="8" spans="1:9" s="36" customFormat="1" ht="24.75" x14ac:dyDescent="0.5">
      <c r="A8" s="38" t="s">
        <v>44</v>
      </c>
      <c r="B8" s="343">
        <f>'A6 Exploitation'!B9:F9</f>
        <v>0</v>
      </c>
      <c r="C8" s="343"/>
      <c r="D8" s="343"/>
      <c r="E8" s="343"/>
      <c r="F8" s="343"/>
      <c r="G8" s="214"/>
      <c r="H8" s="214"/>
      <c r="I8" s="214"/>
    </row>
    <row r="9" spans="1:9" s="36" customFormat="1" ht="24.75" x14ac:dyDescent="0.5">
      <c r="A9" s="39" t="s">
        <v>46</v>
      </c>
      <c r="B9" s="344">
        <f>'A6 Exploitation'!B10:F10</f>
        <v>0</v>
      </c>
      <c r="C9" s="344"/>
      <c r="D9" s="344"/>
      <c r="E9" s="344"/>
      <c r="F9" s="344"/>
      <c r="G9" s="214"/>
      <c r="H9" s="214"/>
      <c r="I9" s="214"/>
    </row>
    <row r="10" spans="1:9" s="36" customFormat="1" ht="24.75" x14ac:dyDescent="0.5">
      <c r="A10" s="38" t="s">
        <v>45</v>
      </c>
      <c r="B10" s="341">
        <f>'A6 Exploitation'!B11:F11</f>
        <v>0</v>
      </c>
      <c r="C10" s="341"/>
      <c r="D10" s="341"/>
      <c r="E10" s="341"/>
      <c r="F10" s="341"/>
      <c r="G10" s="214"/>
      <c r="H10" s="214"/>
      <c r="I10" s="214"/>
    </row>
    <row r="11" spans="1:9" s="36" customFormat="1" ht="24.75" x14ac:dyDescent="0.5">
      <c r="A11" s="38" t="s">
        <v>341</v>
      </c>
      <c r="B11" s="345">
        <f>D198</f>
        <v>0</v>
      </c>
      <c r="C11" s="345"/>
      <c r="D11" s="345"/>
      <c r="E11" s="345"/>
      <c r="F11" s="345"/>
      <c r="G11" s="214"/>
      <c r="H11" s="214"/>
      <c r="I11" s="214"/>
    </row>
    <row r="12" spans="1:9" s="36" customFormat="1" ht="22.5" x14ac:dyDescent="0.45">
      <c r="A12" s="35"/>
      <c r="D12" s="318"/>
      <c r="E12" s="318"/>
      <c r="F12" s="318"/>
      <c r="G12" s="318"/>
      <c r="H12" s="318"/>
      <c r="I12" s="40"/>
    </row>
    <row r="13" spans="1:9" s="36" customFormat="1" ht="11.25" customHeight="1" x14ac:dyDescent="0.3">
      <c r="A13" s="319" t="s">
        <v>32</v>
      </c>
      <c r="B13" s="320" t="s">
        <v>33</v>
      </c>
      <c r="C13" s="320"/>
      <c r="D13" s="320" t="s">
        <v>48</v>
      </c>
      <c r="E13" s="320" t="s">
        <v>213</v>
      </c>
      <c r="F13" s="320" t="s">
        <v>214</v>
      </c>
    </row>
    <row r="14" spans="1:9" s="36" customFormat="1" ht="12.75" customHeight="1" x14ac:dyDescent="0.3">
      <c r="A14" s="319"/>
      <c r="B14" s="69" t="s">
        <v>36</v>
      </c>
      <c r="C14" s="69" t="s">
        <v>35</v>
      </c>
      <c r="D14" s="320"/>
      <c r="E14" s="320"/>
      <c r="F14" s="320"/>
    </row>
    <row r="15" spans="1:9" x14ac:dyDescent="0.3">
      <c r="A15" s="41"/>
      <c r="B15" s="41"/>
      <c r="C15" s="41"/>
      <c r="D15" s="41"/>
    </row>
    <row r="16" spans="1:9" ht="19.5" x14ac:dyDescent="0.4">
      <c r="A16" s="346" t="s">
        <v>0</v>
      </c>
      <c r="B16" s="347"/>
      <c r="C16" s="347"/>
      <c r="D16" s="347"/>
      <c r="E16" s="347"/>
      <c r="F16" s="347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8" t="s">
        <v>38</v>
      </c>
      <c r="B22" s="335"/>
      <c r="C22" s="336"/>
      <c r="D22" s="213">
        <f>SUM(B17:C21)</f>
        <v>0</v>
      </c>
    </row>
    <row r="23" spans="1:6" x14ac:dyDescent="0.3">
      <c r="A23" s="332" t="s">
        <v>342</v>
      </c>
      <c r="B23" s="333"/>
      <c r="C23" s="334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32" t="s">
        <v>38</v>
      </c>
      <c r="B32" s="333"/>
      <c r="C32" s="334"/>
      <c r="D32" s="212">
        <f>SUM(B26:C31)</f>
        <v>0</v>
      </c>
    </row>
    <row r="33" spans="1:6" x14ac:dyDescent="0.3">
      <c r="A33" s="332" t="s">
        <v>342</v>
      </c>
      <c r="B33" s="333"/>
      <c r="C33" s="334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32" t="s">
        <v>38</v>
      </c>
      <c r="B41" s="333"/>
      <c r="C41" s="334"/>
      <c r="D41" s="212">
        <f>SUM(B36:C40)</f>
        <v>0</v>
      </c>
      <c r="E41" s="37"/>
      <c r="F41" s="37"/>
    </row>
    <row r="42" spans="1:6" s="50" customFormat="1" x14ac:dyDescent="0.3">
      <c r="A42" s="332" t="s">
        <v>342</v>
      </c>
      <c r="B42" s="333"/>
      <c r="C42" s="334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32" t="s">
        <v>38</v>
      </c>
      <c r="B51" s="333"/>
      <c r="C51" s="334"/>
      <c r="D51" s="212">
        <f>SUM(B45:C50)</f>
        <v>0</v>
      </c>
    </row>
    <row r="52" spans="1:6" x14ac:dyDescent="0.3">
      <c r="A52" s="332" t="s">
        <v>342</v>
      </c>
      <c r="B52" s="333"/>
      <c r="C52" s="334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32" t="s">
        <v>38</v>
      </c>
      <c r="B62" s="333"/>
      <c r="C62" s="334"/>
      <c r="D62" s="212">
        <f>SUM(B55:C61)</f>
        <v>0</v>
      </c>
    </row>
    <row r="63" spans="1:6" x14ac:dyDescent="0.3">
      <c r="A63" s="332" t="s">
        <v>342</v>
      </c>
      <c r="B63" s="333"/>
      <c r="C63" s="334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32" t="s">
        <v>38</v>
      </c>
      <c r="B83" s="333"/>
      <c r="C83" s="334"/>
      <c r="D83" s="212">
        <f>SUM(B66:C82)</f>
        <v>0</v>
      </c>
    </row>
    <row r="84" spans="1:6" x14ac:dyDescent="0.3">
      <c r="A84" s="332" t="s">
        <v>342</v>
      </c>
      <c r="B84" s="333"/>
      <c r="C84" s="334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32" t="s">
        <v>38</v>
      </c>
      <c r="B101" s="333"/>
      <c r="C101" s="334"/>
      <c r="D101" s="212">
        <f>SUM(B87:C100)</f>
        <v>0</v>
      </c>
    </row>
    <row r="102" spans="1:6" x14ac:dyDescent="0.3">
      <c r="A102" s="332" t="s">
        <v>342</v>
      </c>
      <c r="B102" s="333"/>
      <c r="C102" s="334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32" t="s">
        <v>38</v>
      </c>
      <c r="B117" s="333"/>
      <c r="C117" s="334"/>
      <c r="D117" s="271">
        <f>SUM(B106:C116)</f>
        <v>0</v>
      </c>
      <c r="E117" s="36"/>
      <c r="F117" s="36"/>
    </row>
    <row r="118" spans="1:6" s="50" customFormat="1" x14ac:dyDescent="0.3">
      <c r="A118" s="332" t="s">
        <v>342</v>
      </c>
      <c r="B118" s="333"/>
      <c r="C118" s="334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2" t="s">
        <v>38</v>
      </c>
      <c r="B132" s="333"/>
      <c r="C132" s="334"/>
      <c r="D132" s="212">
        <f>SUM(B121:C131)</f>
        <v>0</v>
      </c>
    </row>
    <row r="133" spans="1:6" x14ac:dyDescent="0.3">
      <c r="A133" s="332" t="s">
        <v>342</v>
      </c>
      <c r="B133" s="333"/>
      <c r="C133" s="334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32" t="s">
        <v>38</v>
      </c>
      <c r="B148" s="333"/>
      <c r="C148" s="334"/>
      <c r="D148" s="212">
        <f>SUM(B136:C147)</f>
        <v>0</v>
      </c>
    </row>
    <row r="149" spans="1:6" x14ac:dyDescent="0.3">
      <c r="A149" s="332" t="s">
        <v>342</v>
      </c>
      <c r="B149" s="333"/>
      <c r="C149" s="334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32" t="s">
        <v>38</v>
      </c>
      <c r="B160" s="335"/>
      <c r="C160" s="336"/>
      <c r="D160" s="213">
        <f>SUM(B152:C159)</f>
        <v>0</v>
      </c>
    </row>
    <row r="161" spans="1:6" x14ac:dyDescent="0.3">
      <c r="A161" s="332" t="s">
        <v>342</v>
      </c>
      <c r="B161" s="333"/>
      <c r="C161" s="334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32" t="s">
        <v>38</v>
      </c>
      <c r="B168" s="333"/>
      <c r="C168" s="334"/>
      <c r="D168" s="212">
        <f>SUM(B164:C167)</f>
        <v>0</v>
      </c>
    </row>
    <row r="169" spans="1:6" x14ac:dyDescent="0.3">
      <c r="A169" s="332" t="s">
        <v>342</v>
      </c>
      <c r="B169" s="333"/>
      <c r="C169" s="334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7" t="s">
        <v>17</v>
      </c>
      <c r="B171" s="338"/>
      <c r="C171" s="338"/>
      <c r="D171" s="338"/>
      <c r="E171" s="338"/>
      <c r="F171" s="33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32" t="s">
        <v>38</v>
      </c>
      <c r="B176" s="333"/>
      <c r="C176" s="334"/>
      <c r="D176" s="212">
        <f>SUM(B172:C175)</f>
        <v>0</v>
      </c>
    </row>
    <row r="177" spans="1:6" x14ac:dyDescent="0.3">
      <c r="A177" s="332" t="s">
        <v>342</v>
      </c>
      <c r="B177" s="333"/>
      <c r="C177" s="334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32" t="s">
        <v>38</v>
      </c>
      <c r="B185" s="333"/>
      <c r="C185" s="334"/>
      <c r="D185" s="212">
        <f>SUM(B180:C184)</f>
        <v>0</v>
      </c>
    </row>
    <row r="186" spans="1:6" x14ac:dyDescent="0.3">
      <c r="A186" s="332" t="s">
        <v>342</v>
      </c>
      <c r="B186" s="333"/>
      <c r="C186" s="334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32" t="s">
        <v>38</v>
      </c>
      <c r="B193" s="333"/>
      <c r="C193" s="334"/>
      <c r="D193" s="96">
        <f>SUM(B189:C192)</f>
        <v>0</v>
      </c>
    </row>
    <row r="194" spans="1:4" x14ac:dyDescent="0.3">
      <c r="A194" s="332" t="s">
        <v>342</v>
      </c>
      <c r="B194" s="333"/>
      <c r="C194" s="334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zoomScale="90" zoomScaleNormal="90" zoomScaleSheetLayoutView="100" workbookViewId="0">
      <selection activeCell="D353" sqref="D35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25"/>
      <c r="E1" s="325"/>
      <c r="F1" s="325"/>
      <c r="G1" s="325"/>
      <c r="H1" s="325"/>
      <c r="I1" s="325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26" t="s">
        <v>201</v>
      </c>
      <c r="B7" s="326"/>
      <c r="C7" s="326"/>
      <c r="D7" s="326"/>
      <c r="E7" s="326"/>
      <c r="F7" s="326"/>
      <c r="G7" s="123"/>
      <c r="H7" s="123"/>
      <c r="I7" s="123"/>
    </row>
    <row r="8" spans="1:9" ht="29.25" x14ac:dyDescent="0.45">
      <c r="A8" s="327" t="s">
        <v>475</v>
      </c>
      <c r="B8" s="327"/>
      <c r="C8" s="327"/>
      <c r="D8" s="327"/>
      <c r="E8" s="327"/>
      <c r="F8" s="327"/>
      <c r="G8" s="125"/>
      <c r="H8" s="125"/>
      <c r="I8" s="123"/>
    </row>
    <row r="9" spans="1:9" ht="24" x14ac:dyDescent="0.45">
      <c r="A9" s="38" t="s">
        <v>44</v>
      </c>
      <c r="B9" s="328" t="s">
        <v>411</v>
      </c>
      <c r="C9" s="328"/>
      <c r="D9" s="328"/>
      <c r="E9" s="328"/>
      <c r="F9" s="328"/>
      <c r="G9" s="125"/>
      <c r="H9" s="125"/>
      <c r="I9" s="123"/>
    </row>
    <row r="10" spans="1:9" ht="24.75" x14ac:dyDescent="0.5">
      <c r="A10" s="39" t="s">
        <v>46</v>
      </c>
      <c r="B10" s="329" t="s">
        <v>412</v>
      </c>
      <c r="C10" s="329"/>
      <c r="D10" s="329"/>
      <c r="E10" s="329"/>
      <c r="F10" s="329"/>
      <c r="G10" s="125"/>
      <c r="H10" s="125"/>
      <c r="I10" s="123"/>
    </row>
    <row r="11" spans="1:9" ht="24" x14ac:dyDescent="0.45">
      <c r="A11" s="38" t="s">
        <v>45</v>
      </c>
      <c r="B11" s="324">
        <v>42810</v>
      </c>
      <c r="C11" s="324"/>
      <c r="D11" s="324"/>
      <c r="E11" s="324"/>
      <c r="F11" s="324"/>
      <c r="G11" s="125"/>
      <c r="H11" s="125"/>
      <c r="I11" s="123"/>
    </row>
    <row r="12" spans="1:9" ht="24" x14ac:dyDescent="0.45">
      <c r="A12" s="38" t="s">
        <v>276</v>
      </c>
      <c r="B12" s="317">
        <f>D505</f>
        <v>0.82989690721649489</v>
      </c>
      <c r="C12" s="317"/>
      <c r="D12" s="317"/>
      <c r="E12" s="317"/>
      <c r="F12" s="317"/>
      <c r="G12" s="125"/>
      <c r="H12" s="125"/>
      <c r="I12" s="123"/>
    </row>
    <row r="13" spans="1:9" ht="22.5" x14ac:dyDescent="0.45">
      <c r="A13" s="35"/>
      <c r="B13" s="36"/>
      <c r="C13" s="36"/>
      <c r="D13" s="318"/>
      <c r="E13" s="318"/>
      <c r="F13" s="318"/>
      <c r="G13" s="318"/>
      <c r="H13" s="318"/>
      <c r="I13" s="3"/>
    </row>
    <row r="14" spans="1:9" ht="16.5" customHeight="1" x14ac:dyDescent="0.3">
      <c r="A14" s="319" t="s">
        <v>32</v>
      </c>
      <c r="B14" s="320" t="s">
        <v>33</v>
      </c>
      <c r="C14" s="320"/>
      <c r="D14" s="320" t="s">
        <v>48</v>
      </c>
      <c r="E14" s="321" t="s">
        <v>358</v>
      </c>
      <c r="F14" s="320" t="s">
        <v>214</v>
      </c>
      <c r="G14" s="36"/>
      <c r="H14" s="36"/>
    </row>
    <row r="15" spans="1:9" ht="16.5" customHeight="1" x14ac:dyDescent="0.3">
      <c r="A15" s="319"/>
      <c r="B15" s="76" t="s">
        <v>36</v>
      </c>
      <c r="C15" s="76" t="s">
        <v>35</v>
      </c>
      <c r="D15" s="320"/>
      <c r="E15" s="321"/>
      <c r="F15" s="320"/>
      <c r="G15" s="36"/>
      <c r="H15" s="36"/>
    </row>
    <row r="16" spans="1:9" ht="18" x14ac:dyDescent="0.35">
      <c r="A16" s="312" t="s">
        <v>0</v>
      </c>
      <c r="B16" s="312"/>
      <c r="C16" s="312"/>
      <c r="D16" s="312"/>
      <c r="E16" s="312"/>
      <c r="F16" s="312"/>
      <c r="G16" s="36"/>
      <c r="H16" s="36"/>
    </row>
    <row r="17" spans="1:8" ht="18" x14ac:dyDescent="0.3">
      <c r="A17" s="180">
        <f>B11</f>
        <v>42810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2" t="s">
        <v>1</v>
      </c>
      <c r="B18" s="323"/>
      <c r="C18" s="323"/>
      <c r="D18" s="323"/>
      <c r="E18" s="323"/>
      <c r="F18" s="323"/>
    </row>
    <row r="19" spans="1:8" x14ac:dyDescent="0.25">
      <c r="A19" s="17" t="s">
        <v>10</v>
      </c>
      <c r="B19" s="134">
        <v>2</v>
      </c>
      <c r="C19" s="134"/>
      <c r="D19" s="133"/>
      <c r="E19" s="166"/>
      <c r="F19" s="65"/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ht="45" x14ac:dyDescent="0.25">
      <c r="A21" s="17" t="s">
        <v>98</v>
      </c>
      <c r="B21" s="168">
        <v>0</v>
      </c>
      <c r="C21" s="134"/>
      <c r="D21" s="133" t="s">
        <v>413</v>
      </c>
      <c r="E21" s="166" t="s">
        <v>414</v>
      </c>
      <c r="F21" s="284">
        <v>42810</v>
      </c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313" t="s">
        <v>18</v>
      </c>
      <c r="B26" s="314"/>
      <c r="C26" s="314"/>
      <c r="D26" s="314"/>
      <c r="E26" s="314"/>
      <c r="F26" s="314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2</v>
      </c>
      <c r="C36" s="130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312" t="s">
        <v>137</v>
      </c>
      <c r="B43" s="312"/>
      <c r="C43" s="312"/>
      <c r="D43" s="312"/>
      <c r="E43" s="312"/>
      <c r="F43" s="312"/>
    </row>
    <row r="44" spans="1:7" x14ac:dyDescent="0.25">
      <c r="A44" s="181">
        <f>B11</f>
        <v>42810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1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0</v>
      </c>
      <c r="C53" s="215">
        <f>IF(B53=0, -5, "0")</f>
        <v>-5</v>
      </c>
      <c r="D53" s="139" t="s">
        <v>415</v>
      </c>
      <c r="E53" s="139" t="s">
        <v>471</v>
      </c>
      <c r="F53" s="166" t="s">
        <v>470</v>
      </c>
    </row>
    <row r="54" spans="1:6" x14ac:dyDescent="0.25">
      <c r="A54" s="19" t="s">
        <v>38</v>
      </c>
      <c r="B54" s="19"/>
      <c r="C54" s="19"/>
      <c r="D54" s="19">
        <f>SUM(B46:C53)</f>
        <v>8</v>
      </c>
    </row>
    <row r="55" spans="1:6" x14ac:dyDescent="0.25">
      <c r="A55" s="19" t="s">
        <v>37</v>
      </c>
      <c r="B55" s="20"/>
      <c r="C55" s="21"/>
      <c r="D55" s="62">
        <f>D54/(COUNT(B46:C53)*2)</f>
        <v>0.44444444444444442</v>
      </c>
    </row>
    <row r="56" spans="1:6" x14ac:dyDescent="0.25">
      <c r="A56" s="9"/>
      <c r="B56" s="6"/>
      <c r="C56" s="7"/>
      <c r="D56" s="6"/>
    </row>
    <row r="57" spans="1:6" ht="18" x14ac:dyDescent="0.25">
      <c r="A57" s="313" t="s">
        <v>65</v>
      </c>
      <c r="B57" s="314"/>
      <c r="C57" s="314"/>
      <c r="D57" s="314"/>
      <c r="E57" s="314"/>
      <c r="F57" s="314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x14ac:dyDescent="0.25">
      <c r="A60" s="24" t="s">
        <v>142</v>
      </c>
      <c r="B60" s="168">
        <v>2</v>
      </c>
      <c r="C60" s="142"/>
      <c r="D60" s="141"/>
      <c r="E60" s="145"/>
      <c r="F60" s="65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ht="45" x14ac:dyDescent="0.25">
      <c r="A73" s="17" t="s">
        <v>172</v>
      </c>
      <c r="B73" s="168">
        <v>0</v>
      </c>
      <c r="C73" s="143"/>
      <c r="D73" s="148" t="s">
        <v>416</v>
      </c>
      <c r="E73" s="154" t="s">
        <v>417</v>
      </c>
      <c r="F73" s="284">
        <v>42810</v>
      </c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6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2">
        <f>D81/(COUNT(B58:C80)*2)</f>
        <v>0.95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13" t="s">
        <v>25</v>
      </c>
      <c r="B84" s="314"/>
      <c r="C84" s="314"/>
      <c r="D84" s="314"/>
      <c r="E84" s="314"/>
      <c r="F84" s="314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ht="105" x14ac:dyDescent="0.25">
      <c r="A90" s="17" t="s">
        <v>293</v>
      </c>
      <c r="B90" s="168">
        <v>0</v>
      </c>
      <c r="C90" s="151"/>
      <c r="D90" s="154" t="s">
        <v>418</v>
      </c>
      <c r="E90" s="154" t="s">
        <v>419</v>
      </c>
      <c r="F90" s="284">
        <v>42810</v>
      </c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 t="s">
        <v>34</v>
      </c>
      <c r="C92" s="152"/>
      <c r="D92" s="252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2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58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0.80555555555555558</v>
      </c>
    </row>
    <row r="98" spans="1:6" x14ac:dyDescent="0.25">
      <c r="A98" s="5"/>
      <c r="B98" s="6"/>
      <c r="C98" s="7"/>
      <c r="D98" s="6"/>
    </row>
    <row r="99" spans="1:6" ht="18" x14ac:dyDescent="0.35">
      <c r="A99" s="312" t="s">
        <v>129</v>
      </c>
      <c r="B99" s="312"/>
      <c r="C99" s="312"/>
      <c r="D99" s="312"/>
      <c r="E99" s="312"/>
      <c r="F99" s="312"/>
    </row>
    <row r="100" spans="1:6" x14ac:dyDescent="0.25">
      <c r="A100" s="181">
        <f>B11</f>
        <v>42810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13" t="s">
        <v>133</v>
      </c>
      <c r="B113" s="314"/>
      <c r="C113" s="314"/>
      <c r="D113" s="314"/>
      <c r="E113" s="314"/>
      <c r="F113" s="314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ht="30" x14ac:dyDescent="0.25">
      <c r="A116" s="18" t="s">
        <v>71</v>
      </c>
      <c r="B116" s="168">
        <v>2</v>
      </c>
      <c r="C116" s="151"/>
      <c r="D116" s="141" t="s">
        <v>420</v>
      </c>
      <c r="E116" s="146"/>
      <c r="F116" s="284">
        <v>42810</v>
      </c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30.75" x14ac:dyDescent="0.3">
      <c r="A123" s="48" t="s">
        <v>189</v>
      </c>
      <c r="B123" s="175">
        <v>0</v>
      </c>
      <c r="C123" s="175"/>
      <c r="D123" s="182" t="s">
        <v>431</v>
      </c>
      <c r="E123" s="140" t="s">
        <v>432</v>
      </c>
      <c r="F123" s="284">
        <v>42810</v>
      </c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61.5" x14ac:dyDescent="0.35">
      <c r="A127" s="75" t="s">
        <v>173</v>
      </c>
      <c r="B127" s="168">
        <v>0</v>
      </c>
      <c r="C127" s="215">
        <f>IF(B127=0, -5, "0")</f>
        <v>-5</v>
      </c>
      <c r="D127" s="140" t="s">
        <v>433</v>
      </c>
      <c r="E127" s="140" t="s">
        <v>434</v>
      </c>
      <c r="F127" s="284">
        <v>42810</v>
      </c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31</v>
      </c>
    </row>
    <row r="135" spans="1:6" x14ac:dyDescent="0.25">
      <c r="A135" s="19" t="s">
        <v>37</v>
      </c>
      <c r="B135" s="20"/>
      <c r="C135" s="21"/>
      <c r="D135" s="62">
        <f>D134/(COUNT(B114:C133)*2)</f>
        <v>0.73809523809523814</v>
      </c>
    </row>
    <row r="136" spans="1:6" x14ac:dyDescent="0.25">
      <c r="A136" s="9"/>
      <c r="B136" s="6"/>
      <c r="C136" s="7"/>
      <c r="D136" s="6"/>
    </row>
    <row r="137" spans="1:6" ht="18" x14ac:dyDescent="0.25">
      <c r="A137" s="313" t="s">
        <v>73</v>
      </c>
      <c r="B137" s="314"/>
      <c r="C137" s="314"/>
      <c r="D137" s="314"/>
      <c r="E137" s="314"/>
      <c r="F137" s="314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46.5" x14ac:dyDescent="0.35">
      <c r="A143" s="82" t="s">
        <v>273</v>
      </c>
      <c r="B143" s="168">
        <v>0</v>
      </c>
      <c r="C143" s="215">
        <f>IF(B143=0, -5, "0")</f>
        <v>-5</v>
      </c>
      <c r="D143" s="140" t="s">
        <v>435</v>
      </c>
      <c r="E143" s="140" t="s">
        <v>436</v>
      </c>
      <c r="F143" s="284">
        <v>42810</v>
      </c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 t="s">
        <v>34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7</v>
      </c>
    </row>
    <row r="147" spans="1:6" x14ac:dyDescent="0.25">
      <c r="A147" s="19" t="s">
        <v>37</v>
      </c>
      <c r="B147" s="20"/>
      <c r="C147" s="21"/>
      <c r="D147" s="62">
        <f>D146/(COUNT(B138:C144)*2)</f>
        <v>0.4375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54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0.72972972972972971</v>
      </c>
    </row>
    <row r="151" spans="1:6" x14ac:dyDescent="0.25">
      <c r="A151" s="9"/>
      <c r="B151" s="6"/>
      <c r="C151" s="7"/>
      <c r="D151" s="6"/>
    </row>
    <row r="152" spans="1:6" ht="18" x14ac:dyDescent="0.35">
      <c r="A152" s="312" t="s">
        <v>130</v>
      </c>
      <c r="B152" s="312"/>
      <c r="C152" s="312"/>
      <c r="D152" s="312"/>
      <c r="E152" s="312"/>
      <c r="F152" s="312"/>
    </row>
    <row r="153" spans="1:6" x14ac:dyDescent="0.25">
      <c r="A153" s="181">
        <f>B11</f>
        <v>42810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13" t="s">
        <v>134</v>
      </c>
      <c r="B166" s="314"/>
      <c r="C166" s="314"/>
      <c r="D166" s="314"/>
      <c r="E166" s="314"/>
      <c r="F166" s="314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ht="30" x14ac:dyDescent="0.25">
      <c r="A169" s="18" t="s">
        <v>135</v>
      </c>
      <c r="B169" s="168">
        <v>0</v>
      </c>
      <c r="C169" s="151"/>
      <c r="D169" s="141" t="s">
        <v>439</v>
      </c>
      <c r="E169" s="166" t="s">
        <v>440</v>
      </c>
      <c r="F169" s="284">
        <v>42810</v>
      </c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46.5" x14ac:dyDescent="0.35">
      <c r="A176" s="85" t="s">
        <v>209</v>
      </c>
      <c r="B176" s="168">
        <v>0</v>
      </c>
      <c r="C176" s="215">
        <f>IF(B176=0, -5, "0")</f>
        <v>-5</v>
      </c>
      <c r="D176" s="140" t="s">
        <v>437</v>
      </c>
      <c r="E176" s="166" t="s">
        <v>438</v>
      </c>
      <c r="F176" s="284">
        <v>42810</v>
      </c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2</v>
      </c>
      <c r="C185" s="152"/>
      <c r="D185" s="132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2">
        <f>D186/(COUNT(B167:C184)*2)</f>
        <v>0.71052631578947367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43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312" t="s">
        <v>167</v>
      </c>
      <c r="B192" s="312"/>
      <c r="C192" s="312"/>
      <c r="D192" s="312"/>
      <c r="E192" s="312"/>
      <c r="F192" s="312"/>
    </row>
    <row r="193" spans="1:7" x14ac:dyDescent="0.25">
      <c r="A193" s="187">
        <f>B11</f>
        <v>42810</v>
      </c>
      <c r="B193" s="6"/>
      <c r="C193" s="7"/>
      <c r="D193" s="6"/>
    </row>
    <row r="194" spans="1:7" ht="18" x14ac:dyDescent="0.25">
      <c r="A194" s="313" t="s">
        <v>158</v>
      </c>
      <c r="B194" s="314"/>
      <c r="C194" s="314"/>
      <c r="D194" s="314"/>
      <c r="E194" s="314"/>
      <c r="F194" s="314"/>
    </row>
    <row r="195" spans="1:7" ht="46.5" x14ac:dyDescent="0.35">
      <c r="A195" s="82" t="s">
        <v>27</v>
      </c>
      <c r="B195" s="151">
        <v>0</v>
      </c>
      <c r="C195" s="215">
        <f>IF(B195=0, -5, "0")</f>
        <v>-5</v>
      </c>
      <c r="D195" s="140" t="s">
        <v>444</v>
      </c>
      <c r="E195" s="166" t="s">
        <v>445</v>
      </c>
      <c r="F195" s="284">
        <v>42810</v>
      </c>
    </row>
    <row r="196" spans="1:7" x14ac:dyDescent="0.25">
      <c r="A196" s="23" t="s">
        <v>57</v>
      </c>
      <c r="B196" s="168">
        <v>2</v>
      </c>
      <c r="C196" s="151"/>
      <c r="D196" s="140"/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15</v>
      </c>
    </row>
    <row r="207" spans="1:7" x14ac:dyDescent="0.25">
      <c r="A207" s="19" t="s">
        <v>37</v>
      </c>
      <c r="B207" s="20"/>
      <c r="C207" s="21"/>
      <c r="D207" s="62">
        <f>D206/(COUNT(B195:C205)*2)</f>
        <v>0.625</v>
      </c>
    </row>
    <row r="208" spans="1:7" x14ac:dyDescent="0.25">
      <c r="A208" s="9"/>
      <c r="B208" s="6"/>
      <c r="C208" s="7"/>
      <c r="D208" s="6"/>
    </row>
    <row r="209" spans="1:7" ht="18" x14ac:dyDescent="0.25">
      <c r="A209" s="313" t="s">
        <v>76</v>
      </c>
      <c r="B209" s="314"/>
      <c r="C209" s="314"/>
      <c r="D209" s="314"/>
      <c r="E209" s="314"/>
      <c r="F209" s="314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>
        <v>0</v>
      </c>
      <c r="C211" s="215">
        <f>IF(B211=0, -5, "0")</f>
        <v>-5</v>
      </c>
      <c r="D211" s="166" t="s">
        <v>441</v>
      </c>
      <c r="E211" s="166" t="s">
        <v>442</v>
      </c>
      <c r="F211" s="284">
        <v>42810</v>
      </c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>
        <v>2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>
        <v>2</v>
      </c>
      <c r="C215" s="151"/>
      <c r="D215" s="11"/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4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4"/>
      <c r="E217" s="145"/>
      <c r="F217" s="65"/>
    </row>
    <row r="218" spans="1:7" x14ac:dyDescent="0.25">
      <c r="A218" s="18" t="s">
        <v>188</v>
      </c>
      <c r="B218" s="168">
        <v>2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>
        <v>2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60" x14ac:dyDescent="0.25">
      <c r="A222" s="107" t="s">
        <v>72</v>
      </c>
      <c r="B222" s="168">
        <v>1</v>
      </c>
      <c r="C222" s="215" t="str">
        <f>IF(B222=0, -5, "0")</f>
        <v>0</v>
      </c>
      <c r="D222" s="166" t="s">
        <v>443</v>
      </c>
      <c r="E222" s="145"/>
      <c r="F222" s="284">
        <v>42810</v>
      </c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3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30</v>
      </c>
    </row>
    <row r="230" spans="1:6" x14ac:dyDescent="0.25">
      <c r="A230" s="19" t="s">
        <v>37</v>
      </c>
      <c r="B230" s="20"/>
      <c r="C230" s="21"/>
      <c r="D230" s="62">
        <f>D229/(COUNT(B210:C228)*2)</f>
        <v>0.75</v>
      </c>
    </row>
    <row r="231" spans="1:6" x14ac:dyDescent="0.25">
      <c r="A231" s="9"/>
      <c r="B231" s="6"/>
      <c r="C231" s="7"/>
      <c r="D231" s="6"/>
    </row>
    <row r="232" spans="1:6" ht="18" x14ac:dyDescent="0.25">
      <c r="A232" s="313" t="s">
        <v>191</v>
      </c>
      <c r="B232" s="314"/>
      <c r="C232" s="314"/>
      <c r="D232" s="314"/>
      <c r="E232" s="314"/>
      <c r="F232" s="314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x14ac:dyDescent="0.25">
      <c r="A240" s="17" t="s">
        <v>156</v>
      </c>
      <c r="B240" s="169">
        <v>2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5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61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0.76249999999999996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2" t="s">
        <v>78</v>
      </c>
      <c r="B248" s="312"/>
      <c r="C248" s="312"/>
      <c r="D248" s="312"/>
      <c r="E248" s="312"/>
      <c r="F248" s="312"/>
    </row>
    <row r="249" spans="1:6" s="3" customFormat="1" x14ac:dyDescent="0.25">
      <c r="A249" s="181">
        <f>B11</f>
        <v>42810</v>
      </c>
      <c r="B249" s="6"/>
      <c r="C249" s="7"/>
      <c r="D249" s="6"/>
    </row>
    <row r="250" spans="1:6" s="3" customFormat="1" ht="18" x14ac:dyDescent="0.25">
      <c r="A250" s="313" t="s">
        <v>79</v>
      </c>
      <c r="B250" s="314"/>
      <c r="C250" s="314"/>
      <c r="D250" s="314"/>
      <c r="E250" s="314"/>
      <c r="F250" s="314"/>
    </row>
    <row r="251" spans="1:6" s="3" customFormat="1" ht="36" x14ac:dyDescent="0.35">
      <c r="A251" s="82" t="s">
        <v>27</v>
      </c>
      <c r="B251" s="27">
        <v>2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>
        <v>2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>
        <v>2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>
        <v>2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>
        <v>2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>
        <v>2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>
        <v>2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>
        <v>2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>
        <v>2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>
        <v>2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3" t="s">
        <v>81</v>
      </c>
      <c r="B266" s="314"/>
      <c r="C266" s="314"/>
      <c r="D266" s="314"/>
      <c r="E266" s="314"/>
      <c r="F266" s="314"/>
    </row>
    <row r="267" spans="1:6" s="3" customFormat="1" x14ac:dyDescent="0.25">
      <c r="A267" s="150" t="s">
        <v>368</v>
      </c>
      <c r="B267" s="143">
        <v>2</v>
      </c>
      <c r="C267" s="143"/>
      <c r="E267" s="146"/>
      <c r="F267" s="66"/>
    </row>
    <row r="268" spans="1:6" s="3" customFormat="1" x14ac:dyDescent="0.25">
      <c r="A268" s="18" t="s">
        <v>206</v>
      </c>
      <c r="B268" s="169">
        <v>2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>
        <v>2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>
        <v>2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>
        <v>2</v>
      </c>
      <c r="C272" s="27"/>
      <c r="D272" s="11"/>
      <c r="E272" s="66"/>
      <c r="F272" s="66"/>
    </row>
    <row r="273" spans="1:6" s="3" customFormat="1" ht="45.75" x14ac:dyDescent="0.3">
      <c r="A273" s="48" t="s">
        <v>80</v>
      </c>
      <c r="B273" s="169">
        <v>0</v>
      </c>
      <c r="C273" s="27"/>
      <c r="D273" s="11" t="s">
        <v>448</v>
      </c>
      <c r="E273" s="30" t="s">
        <v>449</v>
      </c>
      <c r="F273" s="284">
        <v>42810</v>
      </c>
    </row>
    <row r="274" spans="1:6" s="3" customFormat="1" ht="30" x14ac:dyDescent="0.25">
      <c r="A274" s="17" t="s">
        <v>302</v>
      </c>
      <c r="B274" s="169">
        <v>2</v>
      </c>
      <c r="C274" s="27"/>
      <c r="D274" s="11"/>
      <c r="E274" s="66"/>
      <c r="F274" s="66"/>
    </row>
    <row r="275" spans="1:6" s="3" customFormat="1" ht="30" x14ac:dyDescent="0.25">
      <c r="A275" s="17" t="s">
        <v>188</v>
      </c>
      <c r="B275" s="169">
        <v>0</v>
      </c>
      <c r="C275" s="27"/>
      <c r="D275" s="11" t="s">
        <v>446</v>
      </c>
      <c r="E275" s="30" t="s">
        <v>447</v>
      </c>
      <c r="F275" s="284">
        <v>42810</v>
      </c>
    </row>
    <row r="276" spans="1:6" s="3" customFormat="1" x14ac:dyDescent="0.25">
      <c r="A276" s="17" t="s">
        <v>291</v>
      </c>
      <c r="B276" s="169">
        <v>2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>
        <v>2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>
        <v>2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>
        <v>2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>
        <v>2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>
        <v>2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>
        <v>2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>
        <v>2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28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0.875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52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0.9285714285714286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2" t="s">
        <v>4</v>
      </c>
      <c r="B291" s="312"/>
      <c r="C291" s="312"/>
      <c r="D291" s="312"/>
      <c r="E291" s="312"/>
      <c r="F291" s="312"/>
    </row>
    <row r="292" spans="1:7" x14ac:dyDescent="0.25">
      <c r="A292" s="190">
        <f>B11</f>
        <v>42810</v>
      </c>
      <c r="B292" s="6"/>
      <c r="C292" s="7"/>
      <c r="D292" s="59"/>
    </row>
    <row r="293" spans="1:7" ht="18" x14ac:dyDescent="0.25">
      <c r="A293" s="313" t="s">
        <v>19</v>
      </c>
      <c r="B293" s="314"/>
      <c r="C293" s="314"/>
      <c r="D293" s="314"/>
      <c r="E293" s="314"/>
      <c r="F293" s="314"/>
    </row>
    <row r="294" spans="1:7" ht="69.75" customHeight="1" x14ac:dyDescent="0.25">
      <c r="A294" s="32" t="s">
        <v>62</v>
      </c>
      <c r="B294" s="151">
        <v>0</v>
      </c>
      <c r="C294" s="151"/>
      <c r="D294" s="140" t="s">
        <v>452</v>
      </c>
      <c r="E294" s="166" t="s">
        <v>472</v>
      </c>
      <c r="F294" s="284">
        <v>42810</v>
      </c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3" t="s">
        <v>122</v>
      </c>
      <c r="B305" s="314"/>
      <c r="C305" s="314"/>
      <c r="D305" s="314"/>
      <c r="E305" s="314"/>
      <c r="F305" s="314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65"/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1</v>
      </c>
      <c r="C311" s="215" t="str">
        <f>IF(B311=0, -5, "0")</f>
        <v>0</v>
      </c>
      <c r="D311" s="155" t="s">
        <v>451</v>
      </c>
      <c r="E311" s="140"/>
      <c r="F311" s="284">
        <v>42810</v>
      </c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 t="s">
        <v>34</v>
      </c>
      <c r="C317" s="152"/>
      <c r="D317" s="132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21</v>
      </c>
    </row>
    <row r="319" spans="1:6" x14ac:dyDescent="0.25">
      <c r="A319" s="19" t="s">
        <v>37</v>
      </c>
      <c r="B319" s="20"/>
      <c r="C319" s="21"/>
      <c r="D319" s="62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35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312" t="s">
        <v>21</v>
      </c>
      <c r="B324" s="312"/>
      <c r="C324" s="312"/>
      <c r="D324" s="312"/>
      <c r="E324" s="312"/>
      <c r="F324" s="312"/>
    </row>
    <row r="325" spans="1:9" x14ac:dyDescent="0.25">
      <c r="A325" s="191">
        <f>B11</f>
        <v>42810</v>
      </c>
      <c r="B325" s="6"/>
      <c r="C325" s="7"/>
      <c r="D325" s="6"/>
    </row>
    <row r="326" spans="1:9" ht="18" x14ac:dyDescent="0.25">
      <c r="A326" s="313" t="s">
        <v>12</v>
      </c>
      <c r="B326" s="314"/>
      <c r="C326" s="314"/>
      <c r="D326" s="314"/>
      <c r="E326" s="314"/>
      <c r="F326" s="314"/>
    </row>
    <row r="327" spans="1:9" ht="47.25" customHeight="1" x14ac:dyDescent="0.25">
      <c r="A327" s="17" t="s">
        <v>109</v>
      </c>
      <c r="B327" s="151">
        <v>0</v>
      </c>
      <c r="C327" s="151"/>
      <c r="D327" s="141" t="s">
        <v>455</v>
      </c>
      <c r="E327" s="141" t="s">
        <v>473</v>
      </c>
      <c r="F327" s="284">
        <v>42810</v>
      </c>
    </row>
    <row r="328" spans="1:9" ht="90" x14ac:dyDescent="0.25">
      <c r="A328" s="17" t="s">
        <v>51</v>
      </c>
      <c r="B328" s="168">
        <v>0</v>
      </c>
      <c r="C328" s="151"/>
      <c r="D328" s="155" t="s">
        <v>453</v>
      </c>
      <c r="E328" s="155" t="s">
        <v>454</v>
      </c>
      <c r="F328" s="284">
        <v>42810</v>
      </c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14</v>
      </c>
    </row>
    <row r="337" spans="1:6" x14ac:dyDescent="0.25">
      <c r="A337" s="19" t="s">
        <v>37</v>
      </c>
      <c r="B337" s="20"/>
      <c r="C337" s="21"/>
      <c r="D337" s="62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313" t="s">
        <v>25</v>
      </c>
      <c r="B339" s="314"/>
      <c r="C339" s="314"/>
      <c r="D339" s="314"/>
      <c r="E339" s="314"/>
      <c r="F339" s="314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46.5" x14ac:dyDescent="0.35">
      <c r="A341" s="75" t="s">
        <v>7</v>
      </c>
      <c r="B341" s="168">
        <v>0</v>
      </c>
      <c r="C341" s="215">
        <f>IF(B341=0, -5, "0")</f>
        <v>-5</v>
      </c>
      <c r="D341" s="140" t="s">
        <v>456</v>
      </c>
      <c r="E341" s="166" t="s">
        <v>457</v>
      </c>
      <c r="F341" s="284">
        <v>42810</v>
      </c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 t="s">
        <v>34</v>
      </c>
      <c r="C345" s="152"/>
      <c r="D345" s="257"/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2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17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0.56666666666666665</v>
      </c>
    </row>
    <row r="351" spans="1:6" x14ac:dyDescent="0.25">
      <c r="A351" s="9"/>
      <c r="B351" s="6"/>
      <c r="C351" s="7"/>
      <c r="D351" s="6"/>
    </row>
    <row r="352" spans="1:6" ht="18" x14ac:dyDescent="0.35">
      <c r="A352" s="312" t="s">
        <v>8</v>
      </c>
      <c r="B352" s="312"/>
      <c r="C352" s="312"/>
      <c r="D352" s="312"/>
      <c r="E352" s="312"/>
      <c r="F352" s="312"/>
    </row>
    <row r="353" spans="1:6" x14ac:dyDescent="0.25">
      <c r="A353" s="181">
        <f>B11</f>
        <v>42810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313" t="s">
        <v>25</v>
      </c>
      <c r="B366" s="314"/>
      <c r="C366" s="314"/>
      <c r="D366" s="314"/>
      <c r="E366" s="314"/>
      <c r="F366" s="314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1</v>
      </c>
      <c r="C368" s="151"/>
      <c r="D368" s="141" t="s">
        <v>458</v>
      </c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3">
        <f>D379/(COUNT(B367:C378)*2)</f>
        <v>0.95833333333333337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13" t="s">
        <v>124</v>
      </c>
      <c r="B382" s="314"/>
      <c r="C382" s="314"/>
      <c r="D382" s="314"/>
      <c r="E382" s="314"/>
      <c r="F382" s="314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3" t="s">
        <v>29</v>
      </c>
      <c r="B391" s="314"/>
      <c r="C391" s="314"/>
      <c r="D391" s="314"/>
      <c r="E391" s="314"/>
      <c r="F391" s="314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 t="s">
        <v>34</v>
      </c>
      <c r="C398" s="152"/>
      <c r="D398" s="258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61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0.9838709677419355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2" t="s">
        <v>125</v>
      </c>
      <c r="B405" s="312"/>
      <c r="C405" s="312"/>
      <c r="D405" s="312"/>
      <c r="E405" s="312"/>
      <c r="F405" s="312"/>
    </row>
    <row r="406" spans="1:6" x14ac:dyDescent="0.25">
      <c r="A406" s="190">
        <f>B11</f>
        <v>42810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ht="30" x14ac:dyDescent="0.25">
      <c r="A412" s="32" t="s">
        <v>194</v>
      </c>
      <c r="B412" s="168">
        <v>1</v>
      </c>
      <c r="C412" s="27"/>
      <c r="D412" s="141" t="s">
        <v>459</v>
      </c>
      <c r="E412" s="65"/>
      <c r="F412" s="284">
        <v>42810</v>
      </c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2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45" x14ac:dyDescent="0.25">
      <c r="A419" s="106" t="s">
        <v>127</v>
      </c>
      <c r="B419" s="168">
        <v>0</v>
      </c>
      <c r="C419" s="215">
        <f>IF(B419=0, -5, "0")</f>
        <v>-5</v>
      </c>
      <c r="D419" s="141" t="s">
        <v>461</v>
      </c>
      <c r="E419" s="141" t="s">
        <v>460</v>
      </c>
      <c r="F419" s="284">
        <v>42810</v>
      </c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 t="s">
        <v>34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11</v>
      </c>
    </row>
    <row r="430" spans="1:6" x14ac:dyDescent="0.25">
      <c r="A430" s="19" t="s">
        <v>37</v>
      </c>
      <c r="B430" s="20"/>
      <c r="C430" s="21"/>
      <c r="D430" s="62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24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0.70588235294117652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312" t="s">
        <v>374</v>
      </c>
      <c r="B435" s="312"/>
      <c r="C435" s="312"/>
      <c r="D435" s="312"/>
      <c r="E435" s="312"/>
      <c r="F435" s="312"/>
    </row>
    <row r="436" spans="1:7" s="165" customFormat="1" x14ac:dyDescent="0.25">
      <c r="A436" s="193">
        <f>+B11</f>
        <v>42810</v>
      </c>
      <c r="B436" s="6"/>
      <c r="C436" s="7"/>
      <c r="D436" s="6"/>
    </row>
    <row r="437" spans="1:7" ht="18" x14ac:dyDescent="0.25">
      <c r="A437" s="313" t="s">
        <v>375</v>
      </c>
      <c r="B437" s="314"/>
      <c r="C437" s="314"/>
      <c r="D437" s="314"/>
      <c r="E437" s="314"/>
      <c r="F437" s="314"/>
    </row>
    <row r="438" spans="1:7" ht="45" x14ac:dyDescent="0.25">
      <c r="A438" s="18" t="s">
        <v>305</v>
      </c>
      <c r="B438" s="151">
        <v>0</v>
      </c>
      <c r="C438" s="151"/>
      <c r="D438" s="140" t="s">
        <v>462</v>
      </c>
      <c r="E438" s="166" t="s">
        <v>463</v>
      </c>
      <c r="F438" s="284">
        <v>42810</v>
      </c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6</v>
      </c>
    </row>
    <row r="443" spans="1:7" x14ac:dyDescent="0.25">
      <c r="A443" s="19" t="s">
        <v>37</v>
      </c>
      <c r="B443" s="20"/>
      <c r="C443" s="21"/>
      <c r="D443" s="62">
        <f>D442/(COUNT(B438:C441)*2)</f>
        <v>0.75</v>
      </c>
    </row>
    <row r="444" spans="1:7" ht="18" x14ac:dyDescent="0.25">
      <c r="A444" s="313" t="s">
        <v>31</v>
      </c>
      <c r="B444" s="314"/>
      <c r="C444" s="314"/>
      <c r="D444" s="314"/>
      <c r="E444" s="314"/>
      <c r="F444" s="314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 t="s">
        <v>34</v>
      </c>
      <c r="C447" s="152"/>
      <c r="D447" s="140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0.83333333333333337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2" t="s">
        <v>180</v>
      </c>
      <c r="B454" s="312"/>
      <c r="C454" s="312"/>
      <c r="D454" s="312"/>
      <c r="E454" s="312"/>
      <c r="F454" s="31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 t="s">
        <v>34</v>
      </c>
      <c r="C460" s="152"/>
      <c r="D460" s="255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2" t="s">
        <v>87</v>
      </c>
      <c r="B464" s="312"/>
      <c r="C464" s="312"/>
      <c r="D464" s="312"/>
      <c r="E464" s="312"/>
      <c r="F464" s="31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 t="s">
        <v>34</v>
      </c>
      <c r="C469" s="152"/>
      <c r="D469" s="257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2" t="s">
        <v>151</v>
      </c>
      <c r="B473" s="312"/>
      <c r="C473" s="312"/>
      <c r="D473" s="312"/>
      <c r="E473" s="312"/>
      <c r="F473" s="31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ht="45" x14ac:dyDescent="0.25">
      <c r="A481" s="18" t="s">
        <v>258</v>
      </c>
      <c r="B481" s="168">
        <v>1</v>
      </c>
      <c r="C481" s="151"/>
      <c r="D481" s="140" t="s">
        <v>474</v>
      </c>
      <c r="E481" s="65"/>
      <c r="F481" s="284">
        <v>42810</v>
      </c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 t="s">
        <v>34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27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0.9642857142857143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312" t="s">
        <v>152</v>
      </c>
      <c r="B494" s="312"/>
      <c r="C494" s="312"/>
      <c r="D494" s="312"/>
      <c r="E494" s="312"/>
      <c r="F494" s="312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1</v>
      </c>
      <c r="C496" s="151"/>
      <c r="D496" s="166" t="s">
        <v>464</v>
      </c>
      <c r="E496" s="65"/>
      <c r="F496" s="284">
        <v>42810</v>
      </c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 t="s">
        <v>34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5</v>
      </c>
    </row>
    <row r="501" spans="1:6" x14ac:dyDescent="0.25">
      <c r="A501" s="19" t="s">
        <v>37</v>
      </c>
      <c r="B501" s="25"/>
      <c r="C501" s="26"/>
      <c r="D501" s="64">
        <f>D500/(COUNT(B496:C498)*2)</f>
        <v>0.83333333333333337</v>
      </c>
    </row>
    <row r="503" spans="1:6" ht="18.75" x14ac:dyDescent="0.3">
      <c r="A503" s="117" t="s">
        <v>283</v>
      </c>
      <c r="B503" s="118"/>
      <c r="C503" s="118"/>
      <c r="D503" s="217" t="e">
        <f>AVERAGE(D36,D92,D145,D185,D241,D284,D317,D345,D398,D428,D447,D460,D469,D490,D499)</f>
        <v>#DIV/0!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483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0.82989690721649489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B1" zoomScaleNormal="100" workbookViewId="0">
      <selection activeCell="I189" sqref="I18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2" customWidth="1"/>
    <col min="3" max="3" width="8.5703125" style="37" customWidth="1"/>
    <col min="4" max="4" width="40.85546875" style="37" customWidth="1"/>
    <col min="5" max="5" width="23" style="37" customWidth="1"/>
    <col min="6" max="6" width="13.42578125" style="37" bestFit="1" customWidth="1"/>
    <col min="7" max="16384" width="11.42578125" style="37"/>
  </cols>
  <sheetData>
    <row r="1" spans="1:9" s="36" customFormat="1" ht="24.75" x14ac:dyDescent="0.5">
      <c r="A1" s="35"/>
      <c r="B1" s="272">
        <v>0</v>
      </c>
      <c r="D1" s="342"/>
      <c r="E1" s="342"/>
      <c r="F1" s="342"/>
      <c r="G1" s="342"/>
      <c r="H1" s="342"/>
      <c r="I1" s="342"/>
    </row>
    <row r="2" spans="1:9" s="36" customFormat="1" ht="24.75" x14ac:dyDescent="0.5">
      <c r="A2" s="35"/>
      <c r="B2" s="272">
        <v>1</v>
      </c>
      <c r="D2" s="125"/>
      <c r="E2" s="125"/>
      <c r="F2" s="125"/>
      <c r="G2" s="125"/>
      <c r="H2" s="125"/>
      <c r="I2" s="125"/>
    </row>
    <row r="3" spans="1:9" s="36" customFormat="1" ht="24.75" x14ac:dyDescent="0.5">
      <c r="A3" s="35"/>
      <c r="B3" s="272">
        <v>2</v>
      </c>
      <c r="D3" s="125"/>
      <c r="E3" s="125"/>
      <c r="F3" s="125"/>
      <c r="G3" s="125"/>
      <c r="H3" s="125"/>
      <c r="I3" s="125"/>
    </row>
    <row r="4" spans="1:9" s="36" customFormat="1" ht="16.5" customHeight="1" x14ac:dyDescent="0.5">
      <c r="A4" s="35"/>
      <c r="B4" s="272" t="s">
        <v>34</v>
      </c>
      <c r="D4" s="37"/>
      <c r="E4" s="125"/>
      <c r="F4" s="125"/>
      <c r="G4" s="125"/>
      <c r="H4" s="125"/>
      <c r="I4" s="125"/>
    </row>
    <row r="5" spans="1:9" s="36" customFormat="1" ht="16.5" customHeight="1" x14ac:dyDescent="0.5">
      <c r="A5" s="35"/>
      <c r="B5" s="273"/>
      <c r="D5" s="125"/>
      <c r="E5" s="125"/>
      <c r="F5" s="125"/>
      <c r="G5" s="125"/>
      <c r="H5" s="125"/>
      <c r="I5" s="125"/>
    </row>
    <row r="6" spans="1:9" s="36" customFormat="1" ht="37.5" customHeight="1" x14ac:dyDescent="0.5">
      <c r="A6" s="326" t="s">
        <v>52</v>
      </c>
      <c r="B6" s="326"/>
      <c r="C6" s="326"/>
      <c r="D6" s="326"/>
      <c r="E6" s="326"/>
      <c r="F6" s="326"/>
      <c r="G6" s="125"/>
      <c r="H6" s="125"/>
      <c r="I6" s="125"/>
    </row>
    <row r="7" spans="1:9" s="36" customFormat="1" ht="21.75" customHeight="1" x14ac:dyDescent="0.5">
      <c r="A7" s="327" t="str">
        <f>'A1 Exploitation'!A8:F8</f>
        <v>CM TOZEUR</v>
      </c>
      <c r="B7" s="327"/>
      <c r="C7" s="327"/>
      <c r="D7" s="327"/>
      <c r="E7" s="327"/>
      <c r="F7" s="327"/>
      <c r="G7" s="125"/>
      <c r="H7" s="125"/>
      <c r="I7" s="125"/>
    </row>
    <row r="8" spans="1:9" s="36" customFormat="1" ht="24.75" x14ac:dyDescent="0.5">
      <c r="A8" s="38" t="s">
        <v>44</v>
      </c>
      <c r="B8" s="343" t="str">
        <f>'A1 Exploitation'!B9:F9</f>
        <v>Dr Hatem KARAA</v>
      </c>
      <c r="C8" s="343"/>
      <c r="D8" s="343"/>
      <c r="E8" s="343"/>
      <c r="F8" s="343"/>
      <c r="G8" s="125"/>
      <c r="H8" s="125"/>
      <c r="I8" s="125"/>
    </row>
    <row r="9" spans="1:9" s="36" customFormat="1" ht="24.75" x14ac:dyDescent="0.5">
      <c r="A9" s="39" t="s">
        <v>46</v>
      </c>
      <c r="B9" s="344" t="str">
        <f>'A1 Exploitation'!B10:F10</f>
        <v>Mr Walid Kadri et Mr Belgacem Kraïem</v>
      </c>
      <c r="C9" s="344"/>
      <c r="D9" s="344"/>
      <c r="E9" s="344"/>
      <c r="F9" s="344"/>
      <c r="G9" s="125"/>
      <c r="H9" s="125"/>
      <c r="I9" s="125"/>
    </row>
    <row r="10" spans="1:9" s="36" customFormat="1" ht="24.75" x14ac:dyDescent="0.5">
      <c r="A10" s="38" t="s">
        <v>45</v>
      </c>
      <c r="B10" s="341">
        <f>'A1 Exploitation'!B11:F11</f>
        <v>42810</v>
      </c>
      <c r="C10" s="341"/>
      <c r="D10" s="341"/>
      <c r="E10" s="341"/>
      <c r="F10" s="341"/>
      <c r="G10" s="125"/>
      <c r="H10" s="125"/>
      <c r="I10" s="125"/>
    </row>
    <row r="11" spans="1:9" s="36" customFormat="1" ht="24.75" x14ac:dyDescent="0.5">
      <c r="A11" s="38" t="s">
        <v>341</v>
      </c>
      <c r="B11" s="345">
        <f>D198</f>
        <v>0.94247787610619471</v>
      </c>
      <c r="C11" s="345"/>
      <c r="D11" s="345"/>
      <c r="E11" s="345"/>
      <c r="F11" s="345"/>
      <c r="G11" s="125"/>
      <c r="H11" s="125"/>
      <c r="I11" s="125"/>
    </row>
    <row r="12" spans="1:9" s="36" customFormat="1" ht="22.5" x14ac:dyDescent="0.45">
      <c r="A12" s="35"/>
      <c r="B12" s="273"/>
      <c r="D12" s="318"/>
      <c r="E12" s="318"/>
      <c r="F12" s="318"/>
      <c r="G12" s="318"/>
      <c r="H12" s="318"/>
      <c r="I12" s="40"/>
    </row>
    <row r="13" spans="1:9" s="36" customFormat="1" ht="11.25" customHeight="1" x14ac:dyDescent="0.3">
      <c r="A13" s="319" t="s">
        <v>32</v>
      </c>
      <c r="B13" s="320" t="s">
        <v>33</v>
      </c>
      <c r="C13" s="320"/>
      <c r="D13" s="320" t="s">
        <v>48</v>
      </c>
      <c r="E13" s="320" t="s">
        <v>213</v>
      </c>
      <c r="F13" s="320" t="s">
        <v>214</v>
      </c>
    </row>
    <row r="14" spans="1:9" s="36" customFormat="1" ht="12.75" customHeight="1" x14ac:dyDescent="0.3">
      <c r="A14" s="319"/>
      <c r="B14" s="69" t="s">
        <v>36</v>
      </c>
      <c r="C14" s="69" t="s">
        <v>35</v>
      </c>
      <c r="D14" s="320"/>
      <c r="E14" s="320"/>
      <c r="F14" s="320"/>
    </row>
    <row r="15" spans="1:9" x14ac:dyDescent="0.3">
      <c r="A15" s="41"/>
      <c r="B15" s="274"/>
      <c r="C15" s="41"/>
      <c r="D15" s="41"/>
    </row>
    <row r="16" spans="1:9" ht="19.5" x14ac:dyDescent="0.4">
      <c r="A16" s="346" t="s">
        <v>0</v>
      </c>
      <c r="B16" s="347"/>
      <c r="C16" s="347"/>
      <c r="D16" s="347"/>
      <c r="E16" s="347"/>
      <c r="F16" s="347"/>
    </row>
    <row r="17" spans="1:6" ht="30.75" x14ac:dyDescent="0.3">
      <c r="A17" s="41" t="s">
        <v>316</v>
      </c>
      <c r="B17" s="275">
        <v>0</v>
      </c>
      <c r="C17" s="219"/>
      <c r="D17" s="232" t="s">
        <v>465</v>
      </c>
      <c r="E17" s="232" t="s">
        <v>469</v>
      </c>
      <c r="F17" s="283">
        <v>42810</v>
      </c>
    </row>
    <row r="18" spans="1:6" x14ac:dyDescent="0.3">
      <c r="A18" s="48" t="s">
        <v>89</v>
      </c>
      <c r="B18" s="275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75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75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75">
        <v>2</v>
      </c>
      <c r="C21" s="219"/>
      <c r="D21" s="222"/>
      <c r="E21" s="219"/>
      <c r="F21" s="219"/>
    </row>
    <row r="22" spans="1:6" x14ac:dyDescent="0.3">
      <c r="A22" s="348" t="s">
        <v>38</v>
      </c>
      <c r="B22" s="335"/>
      <c r="C22" s="336"/>
      <c r="D22" s="126">
        <f>SUM(B17:C21)</f>
        <v>8</v>
      </c>
    </row>
    <row r="23" spans="1:6" x14ac:dyDescent="0.3">
      <c r="A23" s="332" t="s">
        <v>342</v>
      </c>
      <c r="B23" s="333"/>
      <c r="C23" s="334"/>
      <c r="D23" s="64">
        <f>D22/(COUNT(B17:C21)*2)</f>
        <v>0.8</v>
      </c>
    </row>
    <row r="24" spans="1:6" s="50" customFormat="1" x14ac:dyDescent="0.3">
      <c r="A24" s="54"/>
      <c r="B24" s="276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75">
        <v>2</v>
      </c>
      <c r="C26" s="246" t="str">
        <f>IF(B26=0, -5, "0")</f>
        <v>0</v>
      </c>
      <c r="D26" s="232" t="s">
        <v>466</v>
      </c>
      <c r="E26" s="220"/>
      <c r="F26" s="283">
        <v>42810</v>
      </c>
    </row>
    <row r="27" spans="1:6" x14ac:dyDescent="0.3">
      <c r="A27" s="41" t="s">
        <v>99</v>
      </c>
      <c r="B27" s="275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75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75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75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75">
        <v>2</v>
      </c>
      <c r="C31" s="219"/>
      <c r="D31" s="223"/>
      <c r="E31" s="219"/>
      <c r="F31" s="219"/>
    </row>
    <row r="32" spans="1:6" x14ac:dyDescent="0.3">
      <c r="A32" s="332" t="s">
        <v>38</v>
      </c>
      <c r="B32" s="333"/>
      <c r="C32" s="334"/>
      <c r="D32" s="124">
        <f>SUM(B26:C31)</f>
        <v>12</v>
      </c>
    </row>
    <row r="33" spans="1:6" x14ac:dyDescent="0.3">
      <c r="A33" s="332" t="s">
        <v>342</v>
      </c>
      <c r="B33" s="333"/>
      <c r="C33" s="334"/>
      <c r="D33" s="64">
        <f>D32/(COUNT(B26:C31)*2)</f>
        <v>1</v>
      </c>
    </row>
    <row r="34" spans="1:6" s="50" customFormat="1" x14ac:dyDescent="0.3">
      <c r="A34" s="54"/>
      <c r="B34" s="276"/>
      <c r="C34" s="55"/>
      <c r="D34" s="56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18" x14ac:dyDescent="0.35">
      <c r="A36" s="75" t="s">
        <v>107</v>
      </c>
      <c r="B36" s="275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75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75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75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75">
        <v>2</v>
      </c>
      <c r="C40" s="219"/>
      <c r="D40" s="223"/>
      <c r="E40" s="219"/>
      <c r="F40" s="219"/>
    </row>
    <row r="41" spans="1:6" s="50" customFormat="1" x14ac:dyDescent="0.3">
      <c r="A41" s="332" t="s">
        <v>38</v>
      </c>
      <c r="B41" s="333"/>
      <c r="C41" s="334"/>
      <c r="D41" s="124">
        <f>SUM(B36:C40)</f>
        <v>10</v>
      </c>
      <c r="E41" s="37"/>
      <c r="F41" s="37"/>
    </row>
    <row r="42" spans="1:6" s="50" customFormat="1" x14ac:dyDescent="0.3">
      <c r="A42" s="332" t="s">
        <v>342</v>
      </c>
      <c r="B42" s="333"/>
      <c r="C42" s="334"/>
      <c r="D42" s="64">
        <f>D41/(COUNT(B36:C40)*2)</f>
        <v>1</v>
      </c>
      <c r="E42" s="37"/>
      <c r="F42" s="37"/>
    </row>
    <row r="43" spans="1:6" s="50" customFormat="1" x14ac:dyDescent="0.3">
      <c r="A43" s="89"/>
      <c r="B43" s="277"/>
      <c r="C43" s="90"/>
      <c r="D43" s="91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75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75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75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75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75">
        <v>2</v>
      </c>
      <c r="C49" s="219"/>
      <c r="D49" s="259"/>
      <c r="E49" s="219"/>
      <c r="F49" s="219"/>
    </row>
    <row r="50" spans="1:6" ht="18" x14ac:dyDescent="0.35">
      <c r="A50" s="75" t="s">
        <v>343</v>
      </c>
      <c r="B50" s="275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32" t="s">
        <v>38</v>
      </c>
      <c r="B51" s="333"/>
      <c r="C51" s="334"/>
      <c r="D51" s="124">
        <f>SUM(B45:C50)</f>
        <v>12</v>
      </c>
    </row>
    <row r="52" spans="1:6" x14ac:dyDescent="0.3">
      <c r="A52" s="332" t="s">
        <v>342</v>
      </c>
      <c r="B52" s="333"/>
      <c r="C52" s="334"/>
      <c r="D52" s="64">
        <f>D51/(COUNT(B45:C50)*2)</f>
        <v>1</v>
      </c>
    </row>
    <row r="53" spans="1:6" s="50" customFormat="1" x14ac:dyDescent="0.3">
      <c r="A53" s="54"/>
      <c r="B53" s="276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78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7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7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7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79">
        <v>2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75">
        <v>2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75">
        <v>2</v>
      </c>
      <c r="C61" s="219"/>
      <c r="D61" s="223"/>
      <c r="E61" s="219"/>
      <c r="F61" s="219"/>
    </row>
    <row r="62" spans="1:6" x14ac:dyDescent="0.3">
      <c r="A62" s="332" t="s">
        <v>38</v>
      </c>
      <c r="B62" s="333"/>
      <c r="C62" s="334"/>
      <c r="D62" s="124">
        <f>SUM(B55:C61)</f>
        <v>14</v>
      </c>
    </row>
    <row r="63" spans="1:6" x14ac:dyDescent="0.3">
      <c r="A63" s="332" t="s">
        <v>342</v>
      </c>
      <c r="B63" s="333"/>
      <c r="C63" s="334"/>
      <c r="D63" s="64">
        <f>D62/(COUNT(B55:C61)*2)</f>
        <v>1</v>
      </c>
    </row>
    <row r="64" spans="1:6" s="50" customFormat="1" x14ac:dyDescent="0.3">
      <c r="A64" s="54"/>
      <c r="B64" s="276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78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79">
        <v>2</v>
      </c>
      <c r="C67" s="226"/>
      <c r="D67" s="230"/>
      <c r="E67" s="227"/>
      <c r="F67" s="219"/>
    </row>
    <row r="68" spans="1:6" ht="19.5" x14ac:dyDescent="0.4">
      <c r="A68" s="41" t="s">
        <v>340</v>
      </c>
      <c r="B68" s="279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79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79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78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79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79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79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79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32" t="s">
        <v>38</v>
      </c>
      <c r="B83" s="333"/>
      <c r="C83" s="334"/>
      <c r="D83" s="124">
        <f>SUM(B66:C82)</f>
        <v>26</v>
      </c>
    </row>
    <row r="84" spans="1:6" x14ac:dyDescent="0.3">
      <c r="A84" s="332" t="s">
        <v>342</v>
      </c>
      <c r="B84" s="333"/>
      <c r="C84" s="334"/>
      <c r="D84" s="64">
        <f>D83/(COUNT(B66:C82)*2)</f>
        <v>1</v>
      </c>
    </row>
    <row r="85" spans="1:6" s="50" customFormat="1" x14ac:dyDescent="0.3">
      <c r="A85" s="54"/>
      <c r="B85" s="276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80">
        <v>1</v>
      </c>
      <c r="C87" s="226"/>
      <c r="D87" s="245" t="s">
        <v>426</v>
      </c>
      <c r="E87" s="220"/>
      <c r="F87" s="284">
        <v>42810</v>
      </c>
    </row>
    <row r="88" spans="1:6" ht="19.5" x14ac:dyDescent="0.4">
      <c r="A88" s="41" t="s">
        <v>319</v>
      </c>
      <c r="B88" s="280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80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80">
        <v>0</v>
      </c>
      <c r="C90" s="226"/>
      <c r="D90" s="232" t="s">
        <v>428</v>
      </c>
      <c r="E90" s="232" t="s">
        <v>429</v>
      </c>
      <c r="F90" s="284">
        <v>42810</v>
      </c>
    </row>
    <row r="91" spans="1:6" ht="19.5" x14ac:dyDescent="0.4">
      <c r="A91" s="48" t="s">
        <v>286</v>
      </c>
      <c r="B91" s="280">
        <v>2</v>
      </c>
      <c r="C91" s="226"/>
      <c r="D91" s="261"/>
      <c r="E91" s="219"/>
      <c r="F91" s="219"/>
    </row>
    <row r="92" spans="1:6" ht="36" x14ac:dyDescent="0.35">
      <c r="A92" s="88" t="s">
        <v>261</v>
      </c>
      <c r="B92" s="280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80">
        <v>2</v>
      </c>
      <c r="C93" s="236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80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80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80">
        <v>1</v>
      </c>
      <c r="C96" s="219"/>
      <c r="D96" s="245" t="s">
        <v>427</v>
      </c>
      <c r="E96" s="219"/>
      <c r="F96" s="284">
        <v>42810</v>
      </c>
    </row>
    <row r="97" spans="1:6" x14ac:dyDescent="0.3">
      <c r="A97" s="41" t="s">
        <v>147</v>
      </c>
      <c r="B97" s="280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80">
        <v>2</v>
      </c>
      <c r="C98" s="246" t="str">
        <f>IF(B98=0, -5, "0")</f>
        <v>0</v>
      </c>
      <c r="D98" s="233"/>
      <c r="E98" s="219"/>
      <c r="F98" s="219"/>
    </row>
    <row r="99" spans="1:6" ht="18" x14ac:dyDescent="0.35">
      <c r="A99" s="87" t="s">
        <v>344</v>
      </c>
      <c r="B99" s="280">
        <v>2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80">
        <v>2</v>
      </c>
      <c r="C100" s="219"/>
      <c r="D100" s="220"/>
      <c r="E100" s="219"/>
      <c r="F100" s="219"/>
    </row>
    <row r="101" spans="1:6" x14ac:dyDescent="0.3">
      <c r="A101" s="332" t="s">
        <v>38</v>
      </c>
      <c r="B101" s="333"/>
      <c r="C101" s="334"/>
      <c r="D101" s="124">
        <f>SUM(B87:C100)</f>
        <v>24</v>
      </c>
    </row>
    <row r="102" spans="1:6" x14ac:dyDescent="0.3">
      <c r="A102" s="332" t="s">
        <v>342</v>
      </c>
      <c r="B102" s="333"/>
      <c r="C102" s="334"/>
      <c r="D102" s="64">
        <f>D101/(COUNT(B87:C100)*2)</f>
        <v>0.8571428571428571</v>
      </c>
    </row>
    <row r="103" spans="1:6" s="50" customFormat="1" x14ac:dyDescent="0.3">
      <c r="A103" s="54"/>
      <c r="B103" s="276"/>
      <c r="C103" s="55"/>
      <c r="D103" s="56"/>
    </row>
    <row r="104" spans="1:6" s="50" customFormat="1" x14ac:dyDescent="0.3">
      <c r="A104" s="89"/>
      <c r="B104" s="277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78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79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79">
        <v>2</v>
      </c>
      <c r="C108" s="226"/>
      <c r="D108" s="232"/>
      <c r="E108" s="219"/>
      <c r="F108" s="219"/>
    </row>
    <row r="109" spans="1:6" s="50" customFormat="1" ht="47.25" x14ac:dyDescent="0.4">
      <c r="A109" s="121" t="s">
        <v>338</v>
      </c>
      <c r="B109" s="279">
        <v>2</v>
      </c>
      <c r="C109" s="226"/>
      <c r="D109" s="232" t="s">
        <v>428</v>
      </c>
      <c r="E109" s="232" t="s">
        <v>430</v>
      </c>
      <c r="F109" s="232" t="s">
        <v>470</v>
      </c>
    </row>
    <row r="110" spans="1:6" s="50" customFormat="1" ht="34.5" x14ac:dyDescent="0.4">
      <c r="A110" s="49" t="s">
        <v>286</v>
      </c>
      <c r="B110" s="279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78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79">
        <v>2</v>
      </c>
      <c r="C112" s="219"/>
      <c r="D112" s="253"/>
      <c r="E112" s="219"/>
      <c r="F112" s="219"/>
    </row>
    <row r="113" spans="1:6" s="50" customFormat="1" x14ac:dyDescent="0.3">
      <c r="A113" s="121" t="s">
        <v>329</v>
      </c>
      <c r="B113" s="279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79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79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80">
        <v>2</v>
      </c>
      <c r="C116" s="219"/>
      <c r="D116" s="232"/>
      <c r="E116" s="219"/>
      <c r="F116" s="219"/>
    </row>
    <row r="117" spans="1:6" s="50" customFormat="1" x14ac:dyDescent="0.3">
      <c r="A117" s="332" t="s">
        <v>38</v>
      </c>
      <c r="B117" s="333"/>
      <c r="C117" s="334"/>
      <c r="D117" s="124">
        <f>SUM(B106:C116)</f>
        <v>22</v>
      </c>
      <c r="E117" s="37"/>
      <c r="F117" s="37"/>
    </row>
    <row r="118" spans="1:6" s="50" customFormat="1" x14ac:dyDescent="0.3">
      <c r="A118" s="332" t="s">
        <v>342</v>
      </c>
      <c r="B118" s="333"/>
      <c r="C118" s="334"/>
      <c r="D118" s="64">
        <f>D117/(COUNT(B106:C116)*2)</f>
        <v>1</v>
      </c>
      <c r="E118" s="37"/>
      <c r="F118" s="37"/>
    </row>
    <row r="119" spans="1:6" s="50" customFormat="1" x14ac:dyDescent="0.3">
      <c r="A119" s="54"/>
      <c r="B119" s="276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75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75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75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75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75">
        <v>2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75">
        <v>2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75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75">
        <v>2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75">
        <v>2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75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75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2" t="s">
        <v>38</v>
      </c>
      <c r="B132" s="333"/>
      <c r="C132" s="334"/>
      <c r="D132" s="124">
        <f>SUM(B121:C131)</f>
        <v>22</v>
      </c>
    </row>
    <row r="133" spans="1:6" x14ac:dyDescent="0.3">
      <c r="A133" s="332" t="s">
        <v>342</v>
      </c>
      <c r="B133" s="333"/>
      <c r="C133" s="334"/>
      <c r="D133" s="62">
        <f>D132/(COUNT(B121:C131)*2)</f>
        <v>1</v>
      </c>
    </row>
    <row r="134" spans="1:6" s="50" customFormat="1" x14ac:dyDescent="0.3">
      <c r="A134" s="54"/>
      <c r="B134" s="276"/>
      <c r="C134" s="55"/>
      <c r="D134" s="61"/>
    </row>
    <row r="135" spans="1:6" ht="24.75" customHeight="1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80">
        <v>2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80">
        <v>2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80">
        <v>2</v>
      </c>
      <c r="C138" s="220"/>
      <c r="D138" s="240"/>
      <c r="E138" s="219"/>
      <c r="F138" s="219"/>
    </row>
    <row r="139" spans="1:6" x14ac:dyDescent="0.3">
      <c r="A139" s="94" t="s">
        <v>325</v>
      </c>
      <c r="B139" s="280">
        <v>2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80">
        <v>2</v>
      </c>
      <c r="C140" s="242"/>
      <c r="D140" s="231"/>
      <c r="E140" s="231"/>
      <c r="F140" s="231"/>
    </row>
    <row r="141" spans="1:6" x14ac:dyDescent="0.3">
      <c r="A141" s="51" t="s">
        <v>331</v>
      </c>
      <c r="B141" s="280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80">
        <v>2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80">
        <v>2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80">
        <v>2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80">
        <v>2</v>
      </c>
      <c r="C145" s="220"/>
      <c r="D145" s="223"/>
      <c r="E145" s="219"/>
      <c r="F145" s="219"/>
    </row>
    <row r="146" spans="1:6" x14ac:dyDescent="0.3">
      <c r="A146" s="92" t="s">
        <v>240</v>
      </c>
      <c r="B146" s="280">
        <v>2</v>
      </c>
      <c r="C146" s="220"/>
      <c r="D146" s="223"/>
      <c r="E146" s="219"/>
      <c r="F146" s="219"/>
    </row>
    <row r="147" spans="1:6" x14ac:dyDescent="0.3">
      <c r="A147" s="41" t="s">
        <v>352</v>
      </c>
      <c r="B147" s="280">
        <v>2</v>
      </c>
      <c r="C147" s="220"/>
      <c r="D147" s="241"/>
      <c r="E147" s="219"/>
      <c r="F147" s="219"/>
    </row>
    <row r="148" spans="1:6" x14ac:dyDescent="0.3">
      <c r="A148" s="332" t="s">
        <v>38</v>
      </c>
      <c r="B148" s="333"/>
      <c r="C148" s="334"/>
      <c r="D148" s="124">
        <f>SUM(B136:C147)</f>
        <v>24</v>
      </c>
    </row>
    <row r="149" spans="1:6" x14ac:dyDescent="0.3">
      <c r="A149" s="332" t="s">
        <v>342</v>
      </c>
      <c r="B149" s="333"/>
      <c r="C149" s="334"/>
      <c r="D149" s="64">
        <f>D148/(COUNT(B136:C147)*2)</f>
        <v>1</v>
      </c>
    </row>
    <row r="150" spans="1:6" s="50" customFormat="1" x14ac:dyDescent="0.3">
      <c r="A150" s="54"/>
      <c r="B150" s="276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75">
        <v>2</v>
      </c>
      <c r="C152" s="219"/>
      <c r="D152" s="220"/>
      <c r="E152" s="219"/>
      <c r="F152" s="219"/>
    </row>
    <row r="153" spans="1:6" x14ac:dyDescent="0.3">
      <c r="A153" s="41" t="s">
        <v>162</v>
      </c>
      <c r="B153" s="275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75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75">
        <v>2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75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75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75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75">
        <v>2</v>
      </c>
      <c r="C159" s="219"/>
      <c r="D159" s="244"/>
      <c r="E159" s="219"/>
      <c r="F159" s="219"/>
    </row>
    <row r="160" spans="1:6" x14ac:dyDescent="0.3">
      <c r="A160" s="332" t="s">
        <v>38</v>
      </c>
      <c r="B160" s="335"/>
      <c r="C160" s="336"/>
      <c r="D160" s="186">
        <f>SUM(B152:C159)</f>
        <v>16</v>
      </c>
    </row>
    <row r="161" spans="1:6" x14ac:dyDescent="0.3">
      <c r="A161" s="332" t="s">
        <v>342</v>
      </c>
      <c r="B161" s="333"/>
      <c r="C161" s="334"/>
      <c r="D161" s="64">
        <f>D160/(COUNT(B152:C159)*2)</f>
        <v>1</v>
      </c>
    </row>
    <row r="162" spans="1:6" s="50" customFormat="1" ht="28.15" customHeight="1" x14ac:dyDescent="0.3">
      <c r="A162" s="54"/>
      <c r="B162" s="276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31.5" x14ac:dyDescent="0.35">
      <c r="A164" s="177" t="s">
        <v>333</v>
      </c>
      <c r="B164" s="275">
        <v>1</v>
      </c>
      <c r="C164" s="246" t="str">
        <f>IF(B164=0, -5, "0")</f>
        <v>0</v>
      </c>
      <c r="D164" s="245" t="s">
        <v>450</v>
      </c>
      <c r="E164" s="219"/>
      <c r="F164" s="245" t="s">
        <v>470</v>
      </c>
    </row>
    <row r="165" spans="1:6" x14ac:dyDescent="0.3">
      <c r="A165" s="41" t="s">
        <v>334</v>
      </c>
      <c r="B165" s="275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75">
        <v>2</v>
      </c>
      <c r="C166" s="219"/>
      <c r="D166" s="220"/>
      <c r="E166" s="219"/>
      <c r="F166" s="219"/>
    </row>
    <row r="167" spans="1:6" ht="19.5" customHeight="1" x14ac:dyDescent="0.3">
      <c r="A167" s="41" t="s">
        <v>95</v>
      </c>
      <c r="B167" s="275">
        <v>2</v>
      </c>
      <c r="C167" s="219"/>
      <c r="D167" s="219"/>
      <c r="E167" s="220"/>
      <c r="F167" s="219"/>
    </row>
    <row r="168" spans="1:6" ht="17.25" customHeight="1" x14ac:dyDescent="0.3">
      <c r="A168" s="332" t="s">
        <v>38</v>
      </c>
      <c r="B168" s="333"/>
      <c r="C168" s="334"/>
      <c r="D168" s="124">
        <f>SUM(B164:C167)</f>
        <v>7</v>
      </c>
    </row>
    <row r="169" spans="1:6" x14ac:dyDescent="0.3">
      <c r="A169" s="332" t="s">
        <v>342</v>
      </c>
      <c r="B169" s="333"/>
      <c r="C169" s="334"/>
      <c r="D169" s="64">
        <f>D168/(COUNT(B164:C167)*2)</f>
        <v>0.875</v>
      </c>
    </row>
    <row r="170" spans="1:6" s="50" customFormat="1" x14ac:dyDescent="0.3">
      <c r="A170" s="54"/>
      <c r="B170" s="276"/>
      <c r="C170" s="55"/>
      <c r="D170" s="56"/>
    </row>
    <row r="171" spans="1:6" ht="19.5" x14ac:dyDescent="0.4">
      <c r="A171" s="337" t="s">
        <v>17</v>
      </c>
      <c r="B171" s="338"/>
      <c r="C171" s="338"/>
      <c r="D171" s="338"/>
      <c r="E171" s="338"/>
      <c r="F171" s="338"/>
    </row>
    <row r="172" spans="1:6" ht="30.75" x14ac:dyDescent="0.3">
      <c r="A172" s="48" t="s">
        <v>202</v>
      </c>
      <c r="B172" s="275">
        <v>0</v>
      </c>
      <c r="C172" s="219"/>
      <c r="D172" s="245" t="s">
        <v>421</v>
      </c>
      <c r="E172" s="245" t="s">
        <v>422</v>
      </c>
      <c r="F172" s="284">
        <v>42810</v>
      </c>
    </row>
    <row r="173" spans="1:6" ht="45.75" x14ac:dyDescent="0.3">
      <c r="A173" s="41" t="s">
        <v>96</v>
      </c>
      <c r="B173" s="275">
        <v>0</v>
      </c>
      <c r="C173" s="219"/>
      <c r="D173" s="245" t="s">
        <v>423</v>
      </c>
      <c r="E173" s="245" t="s">
        <v>424</v>
      </c>
      <c r="F173" s="284">
        <v>42810</v>
      </c>
    </row>
    <row r="174" spans="1:6" x14ac:dyDescent="0.3">
      <c r="A174" s="86" t="s">
        <v>220</v>
      </c>
      <c r="B174" s="275">
        <v>2</v>
      </c>
      <c r="C174" s="219"/>
      <c r="D174" s="220"/>
      <c r="E174" s="219"/>
      <c r="F174" s="219"/>
    </row>
    <row r="175" spans="1:6" ht="48.75" customHeight="1" x14ac:dyDescent="0.3">
      <c r="A175" s="41" t="s">
        <v>163</v>
      </c>
      <c r="B175" s="275">
        <v>2</v>
      </c>
      <c r="C175" s="219"/>
      <c r="D175" s="220"/>
      <c r="E175" s="220"/>
      <c r="F175" s="219"/>
    </row>
    <row r="176" spans="1:6" x14ac:dyDescent="0.3">
      <c r="A176" s="332" t="s">
        <v>38</v>
      </c>
      <c r="B176" s="333"/>
      <c r="C176" s="334"/>
      <c r="D176" s="124">
        <f>SUM(B172:C175)</f>
        <v>4</v>
      </c>
    </row>
    <row r="177" spans="1:6" x14ac:dyDescent="0.3">
      <c r="A177" s="332" t="s">
        <v>342</v>
      </c>
      <c r="B177" s="333"/>
      <c r="C177" s="334"/>
      <c r="D177" s="64">
        <f>D176/(COUNT(B172:C175)*2)</f>
        <v>0.5</v>
      </c>
    </row>
    <row r="178" spans="1:6" s="50" customFormat="1" x14ac:dyDescent="0.3">
      <c r="A178" s="54"/>
      <c r="B178" s="276"/>
      <c r="C178" s="55"/>
      <c r="D178" s="56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ht="30.75" x14ac:dyDescent="0.3">
      <c r="A180" s="86" t="s">
        <v>364</v>
      </c>
      <c r="B180" s="275">
        <v>1</v>
      </c>
      <c r="C180" s="219"/>
      <c r="D180" s="245" t="s">
        <v>425</v>
      </c>
      <c r="E180" s="245"/>
      <c r="F180" s="284">
        <v>42810</v>
      </c>
    </row>
    <row r="181" spans="1:6" ht="30.75" x14ac:dyDescent="0.3">
      <c r="A181" s="94" t="s">
        <v>247</v>
      </c>
      <c r="B181" s="275">
        <v>1</v>
      </c>
      <c r="C181" s="219"/>
      <c r="D181" s="245" t="s">
        <v>467</v>
      </c>
      <c r="E181" s="166"/>
      <c r="F181" s="284">
        <v>42810</v>
      </c>
    </row>
    <row r="182" spans="1:6" x14ac:dyDescent="0.3">
      <c r="A182" s="41" t="s">
        <v>97</v>
      </c>
      <c r="B182" s="275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75">
        <v>2</v>
      </c>
      <c r="C183" s="219"/>
      <c r="D183" s="220"/>
      <c r="E183" s="219"/>
      <c r="F183" s="219"/>
    </row>
    <row r="184" spans="1:6" ht="45.75" x14ac:dyDescent="0.3">
      <c r="A184" s="41" t="s">
        <v>356</v>
      </c>
      <c r="B184" s="275">
        <v>2</v>
      </c>
      <c r="C184" s="219"/>
      <c r="D184" s="245" t="s">
        <v>468</v>
      </c>
      <c r="E184" s="219"/>
      <c r="F184" s="284">
        <v>42810</v>
      </c>
    </row>
    <row r="185" spans="1:6" x14ac:dyDescent="0.3">
      <c r="A185" s="332" t="s">
        <v>38</v>
      </c>
      <c r="B185" s="333"/>
      <c r="C185" s="334"/>
      <c r="D185" s="124">
        <f>SUM(B180:C184)</f>
        <v>8</v>
      </c>
    </row>
    <row r="186" spans="1:6" x14ac:dyDescent="0.3">
      <c r="A186" s="332" t="s">
        <v>342</v>
      </c>
      <c r="B186" s="333"/>
      <c r="C186" s="334"/>
      <c r="D186" s="64">
        <f>D185/(COUNT(B180:C184)*2)</f>
        <v>0.8</v>
      </c>
    </row>
    <row r="187" spans="1:6" s="50" customFormat="1" x14ac:dyDescent="0.3">
      <c r="A187" s="54"/>
      <c r="B187" s="276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75" t="s">
        <v>34</v>
      </c>
      <c r="C189" s="219"/>
      <c r="D189" s="219"/>
      <c r="E189" s="219"/>
      <c r="F189" s="219"/>
    </row>
    <row r="190" spans="1:6" ht="18" x14ac:dyDescent="0.35">
      <c r="A190" s="177" t="s">
        <v>365</v>
      </c>
      <c r="B190" s="275">
        <v>2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75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75" t="s">
        <v>34</v>
      </c>
      <c r="C192" s="219"/>
      <c r="D192" s="219"/>
      <c r="E192" s="219"/>
      <c r="F192" s="219"/>
    </row>
    <row r="193" spans="1:4" x14ac:dyDescent="0.3">
      <c r="A193" s="332" t="s">
        <v>38</v>
      </c>
      <c r="B193" s="333"/>
      <c r="C193" s="334"/>
      <c r="D193" s="96">
        <f>SUM(B189:C192)</f>
        <v>4</v>
      </c>
    </row>
    <row r="194" spans="1:4" x14ac:dyDescent="0.3">
      <c r="A194" s="332" t="s">
        <v>342</v>
      </c>
      <c r="B194" s="333"/>
      <c r="C194" s="334"/>
      <c r="D194" s="64">
        <f>D193/(COUNT(B189:C192)*2)</f>
        <v>1</v>
      </c>
    </row>
    <row r="196" spans="1:4" ht="18" x14ac:dyDescent="0.35">
      <c r="A196" s="120" t="s">
        <v>284</v>
      </c>
      <c r="B196" s="281"/>
      <c r="C196" s="119"/>
      <c r="D196" s="218"/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213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0.94247787610619471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zoomScaleNormal="10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6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5"/>
      <c r="E1" s="325"/>
      <c r="F1" s="325"/>
      <c r="G1" s="325"/>
      <c r="H1" s="325"/>
      <c r="I1" s="325"/>
    </row>
    <row r="2" spans="1:9" ht="20.25" x14ac:dyDescent="0.3">
      <c r="C2" s="42">
        <v>1</v>
      </c>
      <c r="D2" s="211"/>
      <c r="E2" s="287"/>
      <c r="F2" s="211"/>
      <c r="G2" s="211"/>
      <c r="H2" s="211"/>
      <c r="I2" s="211"/>
    </row>
    <row r="3" spans="1:9" ht="20.25" x14ac:dyDescent="0.3">
      <c r="C3" s="42">
        <v>2</v>
      </c>
      <c r="D3" s="211"/>
      <c r="E3" s="287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87"/>
      <c r="F4" s="211"/>
      <c r="G4" s="211"/>
      <c r="H4" s="211"/>
      <c r="I4" s="211"/>
    </row>
    <row r="5" spans="1:9" ht="20.25" x14ac:dyDescent="0.3">
      <c r="D5" s="211"/>
      <c r="E5" s="287"/>
      <c r="F5" s="211"/>
      <c r="G5" s="211"/>
      <c r="H5" s="211"/>
      <c r="I5" s="211"/>
    </row>
    <row r="6" spans="1:9" ht="20.25" x14ac:dyDescent="0.3">
      <c r="D6" s="211"/>
      <c r="E6" s="287"/>
      <c r="F6" s="211"/>
      <c r="G6" s="211"/>
      <c r="H6" s="211"/>
      <c r="I6" s="211"/>
    </row>
    <row r="7" spans="1:9" ht="21" x14ac:dyDescent="0.3">
      <c r="A7" s="326" t="s">
        <v>201</v>
      </c>
      <c r="B7" s="326"/>
      <c r="C7" s="326"/>
      <c r="D7" s="326"/>
      <c r="E7" s="326"/>
      <c r="F7" s="326"/>
      <c r="G7" s="211"/>
      <c r="H7" s="211"/>
      <c r="I7" s="211"/>
    </row>
    <row r="8" spans="1:9" ht="29.25" x14ac:dyDescent="0.5">
      <c r="A8" s="327" t="str">
        <f>'Page de garde'!D18</f>
        <v>CM Tozeur</v>
      </c>
      <c r="B8" s="327"/>
      <c r="C8" s="327"/>
      <c r="D8" s="327"/>
      <c r="E8" s="327"/>
      <c r="F8" s="327"/>
      <c r="G8" s="214"/>
      <c r="H8" s="214"/>
      <c r="I8" s="211"/>
    </row>
    <row r="9" spans="1:9" ht="24.75" x14ac:dyDescent="0.5">
      <c r="A9" s="38" t="s">
        <v>44</v>
      </c>
      <c r="B9" s="328" t="s">
        <v>411</v>
      </c>
      <c r="C9" s="328"/>
      <c r="D9" s="328"/>
      <c r="E9" s="328"/>
      <c r="F9" s="328"/>
      <c r="G9" s="214"/>
      <c r="H9" s="214"/>
      <c r="I9" s="211"/>
    </row>
    <row r="10" spans="1:9" ht="24.75" x14ac:dyDescent="0.5">
      <c r="A10" s="39" t="s">
        <v>46</v>
      </c>
      <c r="B10" s="329" t="s">
        <v>502</v>
      </c>
      <c r="C10" s="329"/>
      <c r="D10" s="329"/>
      <c r="E10" s="329"/>
      <c r="F10" s="329"/>
      <c r="G10" s="214"/>
      <c r="H10" s="214"/>
      <c r="I10" s="211"/>
    </row>
    <row r="11" spans="1:9" ht="24.75" x14ac:dyDescent="0.5">
      <c r="A11" s="38" t="s">
        <v>45</v>
      </c>
      <c r="B11" s="324">
        <v>42874</v>
      </c>
      <c r="C11" s="324"/>
      <c r="D11" s="324"/>
      <c r="E11" s="324"/>
      <c r="F11" s="324"/>
      <c r="G11" s="214"/>
      <c r="H11" s="214"/>
      <c r="I11" s="211"/>
    </row>
    <row r="12" spans="1:9" ht="24.75" x14ac:dyDescent="0.5">
      <c r="A12" s="38" t="s">
        <v>276</v>
      </c>
      <c r="B12" s="317">
        <f>D505</f>
        <v>0.92361111111111116</v>
      </c>
      <c r="C12" s="317"/>
      <c r="D12" s="317"/>
      <c r="E12" s="317"/>
      <c r="F12" s="317"/>
      <c r="G12" s="214"/>
      <c r="H12" s="214"/>
      <c r="I12" s="211"/>
    </row>
    <row r="13" spans="1:9" ht="22.5" x14ac:dyDescent="0.45">
      <c r="A13" s="35"/>
      <c r="B13" s="36"/>
      <c r="C13" s="36"/>
      <c r="D13" s="318"/>
      <c r="E13" s="318"/>
      <c r="F13" s="318"/>
      <c r="G13" s="318"/>
      <c r="H13" s="318"/>
      <c r="I13" s="3"/>
    </row>
    <row r="14" spans="1:9" ht="16.5" customHeight="1" x14ac:dyDescent="0.3">
      <c r="A14" s="319" t="s">
        <v>32</v>
      </c>
      <c r="B14" s="320" t="s">
        <v>33</v>
      </c>
      <c r="C14" s="320"/>
      <c r="D14" s="320" t="s">
        <v>48</v>
      </c>
      <c r="E14" s="321" t="s">
        <v>358</v>
      </c>
      <c r="F14" s="320" t="s">
        <v>214</v>
      </c>
      <c r="G14" s="36"/>
      <c r="H14" s="36"/>
    </row>
    <row r="15" spans="1:9" ht="16.5" customHeight="1" x14ac:dyDescent="0.3">
      <c r="A15" s="319"/>
      <c r="B15" s="76" t="s">
        <v>36</v>
      </c>
      <c r="C15" s="76" t="s">
        <v>35</v>
      </c>
      <c r="D15" s="320"/>
      <c r="E15" s="321"/>
      <c r="F15" s="320"/>
      <c r="G15" s="36"/>
      <c r="H15" s="36"/>
    </row>
    <row r="16" spans="1:9" ht="18" x14ac:dyDescent="0.35">
      <c r="A16" s="312" t="s">
        <v>0</v>
      </c>
      <c r="B16" s="312"/>
      <c r="C16" s="312"/>
      <c r="D16" s="312"/>
      <c r="E16" s="312"/>
      <c r="F16" s="312"/>
      <c r="G16" s="36"/>
      <c r="H16" s="36"/>
    </row>
    <row r="17" spans="1:8" ht="18" x14ac:dyDescent="0.3">
      <c r="A17" s="180">
        <f>B11</f>
        <v>42874</v>
      </c>
      <c r="B17" s="36"/>
      <c r="C17" s="36"/>
      <c r="D17" s="36"/>
      <c r="E17" s="288"/>
      <c r="F17" s="36"/>
      <c r="G17" s="36"/>
      <c r="H17" s="36"/>
    </row>
    <row r="18" spans="1:8" ht="18" x14ac:dyDescent="0.25">
      <c r="A18" s="322" t="s">
        <v>1</v>
      </c>
      <c r="B18" s="323"/>
      <c r="C18" s="323"/>
      <c r="D18" s="323"/>
      <c r="E18" s="323"/>
      <c r="F18" s="323"/>
    </row>
    <row r="19" spans="1:8" x14ac:dyDescent="0.25">
      <c r="A19" s="167" t="s">
        <v>10</v>
      </c>
      <c r="B19" s="168">
        <v>2</v>
      </c>
      <c r="C19" s="168"/>
      <c r="D19" s="166"/>
      <c r="E19" s="166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66"/>
      <c r="F20" s="145"/>
    </row>
    <row r="21" spans="1:8" ht="30" x14ac:dyDescent="0.25">
      <c r="A21" s="167" t="s">
        <v>98</v>
      </c>
      <c r="B21" s="168">
        <v>0</v>
      </c>
      <c r="C21" s="168"/>
      <c r="D21" s="166" t="s">
        <v>477</v>
      </c>
      <c r="E21" s="166" t="s">
        <v>503</v>
      </c>
      <c r="F21" s="14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313" t="s">
        <v>18</v>
      </c>
      <c r="B26" s="314"/>
      <c r="C26" s="314"/>
      <c r="D26" s="314"/>
      <c r="E26" s="314"/>
      <c r="F26" s="314"/>
    </row>
    <row r="27" spans="1:8" x14ac:dyDescent="0.25">
      <c r="A27" s="18" t="s">
        <v>2</v>
      </c>
      <c r="B27" s="168">
        <v>2</v>
      </c>
      <c r="C27" s="168"/>
      <c r="D27" s="166"/>
      <c r="E27" s="166"/>
      <c r="F27" s="14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66"/>
      <c r="E28" s="166"/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66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66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66"/>
      <c r="F31" s="145"/>
    </row>
    <row r="32" spans="1:8" ht="75" x14ac:dyDescent="0.25">
      <c r="A32" s="167" t="s">
        <v>166</v>
      </c>
      <c r="B32" s="168">
        <v>2</v>
      </c>
      <c r="C32" s="168"/>
      <c r="D32" s="154"/>
      <c r="E32" s="166"/>
      <c r="F32" s="145"/>
      <c r="G32" s="170"/>
    </row>
    <row r="33" spans="1:7" ht="36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166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44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66"/>
      <c r="F35" s="145"/>
    </row>
    <row r="36" spans="1:7" ht="45" x14ac:dyDescent="0.25">
      <c r="A36" s="108" t="s">
        <v>287</v>
      </c>
      <c r="B36" s="168" t="s">
        <v>34</v>
      </c>
      <c r="C36" s="152"/>
      <c r="D36" s="132"/>
      <c r="E36" s="7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312" t="s">
        <v>137</v>
      </c>
      <c r="B43" s="312"/>
      <c r="C43" s="312"/>
      <c r="D43" s="312"/>
      <c r="E43" s="312"/>
      <c r="F43" s="312"/>
    </row>
    <row r="44" spans="1:7" x14ac:dyDescent="0.25">
      <c r="A44" s="181">
        <f>B11</f>
        <v>42874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8">
        <v>2</v>
      </c>
      <c r="C46" s="168"/>
      <c r="D46" s="154"/>
      <c r="E46" s="166"/>
      <c r="F46" s="145"/>
    </row>
    <row r="47" spans="1:7" ht="45" x14ac:dyDescent="0.25">
      <c r="A47" s="43" t="s">
        <v>259</v>
      </c>
      <c r="B47" s="168">
        <v>0</v>
      </c>
      <c r="C47" s="168"/>
      <c r="D47" s="154" t="s">
        <v>478</v>
      </c>
      <c r="E47" s="166" t="s">
        <v>479</v>
      </c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44"/>
      <c r="F48" s="145"/>
    </row>
    <row r="49" spans="1:6" x14ac:dyDescent="0.25">
      <c r="A49" s="33" t="s">
        <v>28</v>
      </c>
      <c r="B49" s="168">
        <v>2</v>
      </c>
      <c r="C49" s="168"/>
      <c r="D49" s="154"/>
      <c r="E49" s="166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66"/>
      <c r="F50" s="14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55"/>
      <c r="E51" s="166"/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66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66"/>
      <c r="F53" s="14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0.875</v>
      </c>
    </row>
    <row r="56" spans="1:6" x14ac:dyDescent="0.25">
      <c r="A56" s="9"/>
      <c r="B56" s="6"/>
      <c r="C56" s="7"/>
      <c r="D56" s="6"/>
    </row>
    <row r="57" spans="1:6" ht="18" x14ac:dyDescent="0.25">
      <c r="A57" s="313" t="s">
        <v>65</v>
      </c>
      <c r="B57" s="314"/>
      <c r="C57" s="314"/>
      <c r="D57" s="314"/>
      <c r="E57" s="314"/>
      <c r="F57" s="314"/>
    </row>
    <row r="58" spans="1:6" x14ac:dyDescent="0.25">
      <c r="A58" s="167" t="s">
        <v>314</v>
      </c>
      <c r="B58" s="168">
        <v>2</v>
      </c>
      <c r="C58" s="168"/>
      <c r="D58" s="166"/>
      <c r="E58" s="166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2</v>
      </c>
      <c r="C60" s="168"/>
      <c r="D60" s="141"/>
      <c r="E60" s="166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66"/>
      <c r="F61" s="14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66"/>
      <c r="E62" s="166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66"/>
      <c r="F63" s="145"/>
    </row>
    <row r="64" spans="1:6" ht="60" x14ac:dyDescent="0.25">
      <c r="A64" s="107" t="s">
        <v>272</v>
      </c>
      <c r="B64" s="168">
        <v>0</v>
      </c>
      <c r="C64" s="215">
        <f>IF(B64=0, -5, "0")</f>
        <v>-5</v>
      </c>
      <c r="D64" s="166" t="s">
        <v>480</v>
      </c>
      <c r="E64" s="166" t="s">
        <v>481</v>
      </c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44"/>
      <c r="F65" s="145"/>
    </row>
    <row r="66" spans="1:6" x14ac:dyDescent="0.25">
      <c r="A66" s="167" t="s">
        <v>308</v>
      </c>
      <c r="B66" s="168">
        <v>2</v>
      </c>
      <c r="C66" s="168"/>
      <c r="D66" s="155"/>
      <c r="E66" s="144"/>
      <c r="F66" s="145"/>
    </row>
    <row r="67" spans="1:6" x14ac:dyDescent="0.25">
      <c r="A67" s="167" t="s">
        <v>187</v>
      </c>
      <c r="B67" s="168">
        <v>2</v>
      </c>
      <c r="C67" s="168"/>
      <c r="D67" s="155"/>
      <c r="E67" s="166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2</v>
      </c>
      <c r="C71" s="169"/>
      <c r="D71" s="150"/>
      <c r="E71" s="144"/>
      <c r="F71" s="171"/>
    </row>
    <row r="72" spans="1:6" s="170" customFormat="1" ht="16.5" x14ac:dyDescent="0.3">
      <c r="A72" s="49" t="s">
        <v>270</v>
      </c>
      <c r="B72" s="168">
        <v>2</v>
      </c>
      <c r="C72" s="169"/>
      <c r="D72" s="150"/>
      <c r="E72" s="144"/>
      <c r="F72" s="171"/>
    </row>
    <row r="73" spans="1:6" s="170" customFormat="1" x14ac:dyDescent="0.25">
      <c r="A73" s="167" t="s">
        <v>172</v>
      </c>
      <c r="B73" s="168">
        <v>2</v>
      </c>
      <c r="C73" s="169"/>
      <c r="D73" s="154"/>
      <c r="E73" s="144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44"/>
      <c r="F74" s="171"/>
    </row>
    <row r="75" spans="1:6" s="170" customFormat="1" ht="18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289"/>
      <c r="F75" s="171"/>
    </row>
    <row r="76" spans="1:6" s="170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4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44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44"/>
      <c r="F78" s="171"/>
    </row>
    <row r="79" spans="1:6" s="170" customFormat="1" x14ac:dyDescent="0.25">
      <c r="A79" s="167" t="s">
        <v>292</v>
      </c>
      <c r="B79" s="168">
        <v>2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44"/>
      <c r="F80" s="171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2">
        <f>D81/(COUNT(B58:C80)*2)</f>
        <v>0.79545454545454541</v>
      </c>
    </row>
    <row r="83" spans="1:6" x14ac:dyDescent="0.25">
      <c r="A83" s="9"/>
      <c r="B83" s="6"/>
      <c r="C83" s="7"/>
      <c r="D83" s="6"/>
    </row>
    <row r="84" spans="1:6" ht="18" x14ac:dyDescent="0.25">
      <c r="A84" s="313" t="s">
        <v>25</v>
      </c>
      <c r="B84" s="314"/>
      <c r="C84" s="314"/>
      <c r="D84" s="314"/>
      <c r="E84" s="314"/>
      <c r="F84" s="314"/>
    </row>
    <row r="85" spans="1:6" x14ac:dyDescent="0.25">
      <c r="A85" s="167" t="s">
        <v>314</v>
      </c>
      <c r="B85" s="168">
        <v>2</v>
      </c>
      <c r="C85" s="168"/>
      <c r="D85" s="155"/>
      <c r="E85" s="166"/>
      <c r="F85" s="145"/>
    </row>
    <row r="86" spans="1:6" x14ac:dyDescent="0.25">
      <c r="A86" s="18" t="s">
        <v>105</v>
      </c>
      <c r="B86" s="168">
        <v>2</v>
      </c>
      <c r="C86" s="168"/>
      <c r="D86" s="153"/>
      <c r="E86" s="166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66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66"/>
      <c r="F88" s="145"/>
    </row>
    <row r="89" spans="1:6" x14ac:dyDescent="0.25">
      <c r="A89" s="18" t="s">
        <v>55</v>
      </c>
      <c r="B89" s="168">
        <v>2</v>
      </c>
      <c r="C89" s="168"/>
      <c r="D89" s="156"/>
      <c r="E89" s="166"/>
      <c r="F89" s="145"/>
    </row>
    <row r="90" spans="1:6" x14ac:dyDescent="0.25">
      <c r="A90" s="167" t="s">
        <v>293</v>
      </c>
      <c r="B90" s="168">
        <v>2</v>
      </c>
      <c r="C90" s="168"/>
      <c r="D90" s="154"/>
      <c r="E90" s="144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66"/>
      <c r="F91" s="145"/>
    </row>
    <row r="92" spans="1:6" ht="45" x14ac:dyDescent="0.25">
      <c r="A92" s="108" t="s">
        <v>287</v>
      </c>
      <c r="B92" s="168">
        <v>2</v>
      </c>
      <c r="C92" s="152"/>
      <c r="D92" s="258">
        <v>1</v>
      </c>
      <c r="E92" s="7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63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0.85135135135135132</v>
      </c>
    </row>
    <row r="98" spans="1:6" x14ac:dyDescent="0.25">
      <c r="A98" s="5"/>
      <c r="B98" s="6"/>
      <c r="C98" s="7"/>
      <c r="D98" s="6"/>
    </row>
    <row r="99" spans="1:6" ht="18" x14ac:dyDescent="0.35">
      <c r="A99" s="312" t="s">
        <v>129</v>
      </c>
      <c r="B99" s="312"/>
      <c r="C99" s="312"/>
      <c r="D99" s="312"/>
      <c r="E99" s="312"/>
      <c r="F99" s="312"/>
    </row>
    <row r="100" spans="1:6" x14ac:dyDescent="0.25">
      <c r="A100" s="181">
        <f>B11</f>
        <v>42874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ht="60" x14ac:dyDescent="0.25">
      <c r="A102" s="23" t="s">
        <v>57</v>
      </c>
      <c r="B102" s="168">
        <v>0</v>
      </c>
      <c r="C102" s="168"/>
      <c r="D102" s="166" t="s">
        <v>485</v>
      </c>
      <c r="E102" s="166" t="s">
        <v>482</v>
      </c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66"/>
      <c r="F103" s="145"/>
    </row>
    <row r="104" spans="1:6" x14ac:dyDescent="0.25">
      <c r="A104" s="33" t="s">
        <v>100</v>
      </c>
      <c r="B104" s="168">
        <v>2</v>
      </c>
      <c r="C104" s="169"/>
      <c r="D104" s="144"/>
      <c r="E104" s="144"/>
      <c r="F104" s="145"/>
    </row>
    <row r="105" spans="1:6" x14ac:dyDescent="0.25">
      <c r="A105" s="33" t="s">
        <v>28</v>
      </c>
      <c r="B105" s="168">
        <v>2</v>
      </c>
      <c r="C105" s="168"/>
      <c r="D105" s="147"/>
      <c r="E105" s="166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66"/>
      <c r="F106" s="14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66"/>
      <c r="E107" s="166"/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66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66"/>
      <c r="F109" s="145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2">
        <f>D110/(COUNT(B102:C109)*2)</f>
        <v>0.875</v>
      </c>
    </row>
    <row r="112" spans="1:6" x14ac:dyDescent="0.25">
      <c r="A112" s="9"/>
      <c r="B112" s="6"/>
      <c r="C112" s="7"/>
      <c r="D112" s="6"/>
    </row>
    <row r="113" spans="1:6" ht="18" x14ac:dyDescent="0.25">
      <c r="A113" s="313" t="s">
        <v>133</v>
      </c>
      <c r="B113" s="314"/>
      <c r="C113" s="314"/>
      <c r="D113" s="314"/>
      <c r="E113" s="314"/>
      <c r="F113" s="314"/>
    </row>
    <row r="114" spans="1:6" x14ac:dyDescent="0.25">
      <c r="A114" s="167" t="s">
        <v>314</v>
      </c>
      <c r="B114" s="168">
        <v>2</v>
      </c>
      <c r="C114" s="168"/>
      <c r="D114" s="166"/>
      <c r="E114" s="166"/>
      <c r="F114" s="145"/>
    </row>
    <row r="115" spans="1:6" ht="30" x14ac:dyDescent="0.25">
      <c r="A115" s="18" t="s">
        <v>294</v>
      </c>
      <c r="B115" s="168">
        <v>1</v>
      </c>
      <c r="C115" s="168"/>
      <c r="D115" s="141" t="s">
        <v>483</v>
      </c>
      <c r="E115" s="141"/>
      <c r="F115" s="145"/>
    </row>
    <row r="116" spans="1:6" ht="60" x14ac:dyDescent="0.25">
      <c r="A116" s="18" t="s">
        <v>71</v>
      </c>
      <c r="B116" s="168">
        <v>1</v>
      </c>
      <c r="C116" s="168"/>
      <c r="D116" s="141" t="s">
        <v>484</v>
      </c>
      <c r="E116" s="144"/>
      <c r="F116" s="145"/>
    </row>
    <row r="117" spans="1:6" x14ac:dyDescent="0.25">
      <c r="A117" s="167" t="s">
        <v>295</v>
      </c>
      <c r="B117" s="168">
        <v>2</v>
      </c>
      <c r="C117" s="168"/>
      <c r="D117" s="11"/>
      <c r="E117" s="144"/>
      <c r="F117" s="145"/>
    </row>
    <row r="118" spans="1:6" x14ac:dyDescent="0.25">
      <c r="A118" s="18" t="s">
        <v>64</v>
      </c>
      <c r="B118" s="168">
        <v>2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2</v>
      </c>
      <c r="C119" s="168"/>
      <c r="D119" s="12"/>
      <c r="E119" s="166"/>
      <c r="F119" s="145"/>
    </row>
    <row r="120" spans="1:6" x14ac:dyDescent="0.25">
      <c r="A120" s="167" t="s">
        <v>291</v>
      </c>
      <c r="B120" s="168">
        <v>2</v>
      </c>
      <c r="C120" s="168"/>
      <c r="D120" s="12"/>
      <c r="E120" s="166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66"/>
      <c r="E121" s="166"/>
      <c r="F121" s="145"/>
    </row>
    <row r="122" spans="1:6" x14ac:dyDescent="0.25">
      <c r="A122" s="18" t="s">
        <v>188</v>
      </c>
      <c r="B122" s="168">
        <v>2</v>
      </c>
      <c r="C122" s="168"/>
      <c r="D122" s="166"/>
      <c r="E122" s="166"/>
      <c r="F122" s="145"/>
    </row>
    <row r="123" spans="1:6" ht="16.5" x14ac:dyDescent="0.3">
      <c r="A123" s="48" t="s">
        <v>189</v>
      </c>
      <c r="B123" s="168">
        <v>2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2</v>
      </c>
      <c r="C124" s="168"/>
      <c r="D124" s="147"/>
      <c r="E124" s="144"/>
      <c r="F124" s="145"/>
    </row>
    <row r="125" spans="1:6" ht="36" x14ac:dyDescent="0.25">
      <c r="A125" s="107" t="s">
        <v>272</v>
      </c>
      <c r="B125" s="168">
        <v>2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>
        <v>2</v>
      </c>
      <c r="C126" s="175"/>
      <c r="D126" s="182" t="s">
        <v>371</v>
      </c>
      <c r="E126" s="166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2</v>
      </c>
      <c r="C128" s="168"/>
      <c r="D128" s="166"/>
      <c r="E128" s="289"/>
      <c r="F128" s="145"/>
    </row>
    <row r="129" spans="1:6" ht="16.5" x14ac:dyDescent="0.25">
      <c r="A129" s="183" t="s">
        <v>168</v>
      </c>
      <c r="B129" s="168">
        <v>2</v>
      </c>
      <c r="C129" s="216" t="str">
        <f>IF(B129=0, -5, "0")</f>
        <v>0</v>
      </c>
      <c r="D129" s="144"/>
      <c r="E129" s="144"/>
      <c r="F129" s="171"/>
    </row>
    <row r="130" spans="1:6" x14ac:dyDescent="0.25">
      <c r="A130" s="24" t="s">
        <v>83</v>
      </c>
      <c r="B130" s="168">
        <v>2</v>
      </c>
      <c r="C130" s="168"/>
      <c r="D130" s="166"/>
      <c r="E130" s="166"/>
      <c r="F130" s="145"/>
    </row>
    <row r="131" spans="1:6" ht="60.75" x14ac:dyDescent="0.3">
      <c r="A131" s="49" t="s">
        <v>222</v>
      </c>
      <c r="B131" s="168">
        <v>0</v>
      </c>
      <c r="C131" s="168"/>
      <c r="D131" s="166" t="s">
        <v>491</v>
      </c>
      <c r="E131" s="166" t="s">
        <v>492</v>
      </c>
      <c r="F131" s="145"/>
    </row>
    <row r="132" spans="1:6" x14ac:dyDescent="0.25">
      <c r="A132" s="24" t="s">
        <v>248</v>
      </c>
      <c r="B132" s="168">
        <v>2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>
        <v>2</v>
      </c>
      <c r="C133" s="168"/>
      <c r="D133" s="166"/>
      <c r="E133" s="166"/>
      <c r="F133" s="145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2">
        <f>D134/(COUNT(B114:C133)*2)</f>
        <v>0.9</v>
      </c>
    </row>
    <row r="136" spans="1:6" x14ac:dyDescent="0.25">
      <c r="A136" s="9"/>
      <c r="B136" s="6"/>
      <c r="C136" s="7"/>
      <c r="D136" s="6"/>
    </row>
    <row r="137" spans="1:6" ht="18" x14ac:dyDescent="0.25">
      <c r="A137" s="313" t="s">
        <v>73</v>
      </c>
      <c r="B137" s="314"/>
      <c r="C137" s="314"/>
      <c r="D137" s="314"/>
      <c r="E137" s="314"/>
      <c r="F137" s="314"/>
    </row>
    <row r="138" spans="1:6" ht="30" x14ac:dyDescent="0.25">
      <c r="A138" s="167" t="s">
        <v>372</v>
      </c>
      <c r="B138" s="168">
        <v>2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2</v>
      </c>
      <c r="C139" s="168"/>
      <c r="D139" s="141"/>
      <c r="E139" s="166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2</v>
      </c>
      <c r="C142" s="168"/>
      <c r="D142" s="147"/>
      <c r="E142" s="166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1</v>
      </c>
      <c r="C145" s="152"/>
      <c r="D145" s="132">
        <v>0.75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64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0.91428571428571426</v>
      </c>
    </row>
    <row r="151" spans="1:6" x14ac:dyDescent="0.25">
      <c r="A151" s="9"/>
      <c r="B151" s="6"/>
      <c r="C151" s="7"/>
      <c r="D151" s="6"/>
    </row>
    <row r="152" spans="1:6" ht="18" x14ac:dyDescent="0.35">
      <c r="A152" s="312" t="s">
        <v>130</v>
      </c>
      <c r="B152" s="312"/>
      <c r="C152" s="312"/>
      <c r="D152" s="312"/>
      <c r="E152" s="312"/>
      <c r="F152" s="312"/>
    </row>
    <row r="153" spans="1:6" x14ac:dyDescent="0.25">
      <c r="A153" s="181">
        <f>B11</f>
        <v>42874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8">
        <v>2</v>
      </c>
      <c r="C155" s="168"/>
      <c r="D155" s="166"/>
      <c r="E155" s="166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66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66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66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66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66"/>
      <c r="F160" s="145"/>
    </row>
    <row r="161" spans="1:6" ht="45" x14ac:dyDescent="0.25">
      <c r="A161" s="23" t="s">
        <v>145</v>
      </c>
      <c r="B161" s="168">
        <v>0</v>
      </c>
      <c r="C161" s="136"/>
      <c r="D161" s="166" t="s">
        <v>504</v>
      </c>
      <c r="E161" s="166" t="s">
        <v>486</v>
      </c>
      <c r="F161" s="145"/>
    </row>
    <row r="162" spans="1:6" x14ac:dyDescent="0.25">
      <c r="A162" s="23" t="s">
        <v>27</v>
      </c>
      <c r="B162" s="168">
        <v>2</v>
      </c>
      <c r="C162" s="168"/>
      <c r="D162" s="10"/>
      <c r="E162" s="166"/>
      <c r="F162" s="145"/>
    </row>
    <row r="163" spans="1:6" x14ac:dyDescent="0.25">
      <c r="A163" s="19" t="s">
        <v>38</v>
      </c>
      <c r="B163" s="19"/>
      <c r="C163" s="19"/>
      <c r="D163" s="19">
        <f>SUM(B155:C162)</f>
        <v>14</v>
      </c>
    </row>
    <row r="164" spans="1:6" x14ac:dyDescent="0.25">
      <c r="A164" s="19" t="s">
        <v>37</v>
      </c>
      <c r="B164" s="20"/>
      <c r="C164" s="21"/>
      <c r="D164" s="62">
        <f>D163/(COUNT(B155:C162)*2)</f>
        <v>0.875</v>
      </c>
    </row>
    <row r="165" spans="1:6" x14ac:dyDescent="0.25">
      <c r="A165" s="9"/>
      <c r="B165" s="6"/>
      <c r="C165" s="7"/>
      <c r="D165" s="6"/>
    </row>
    <row r="166" spans="1:6" ht="18" x14ac:dyDescent="0.25">
      <c r="A166" s="313" t="s">
        <v>134</v>
      </c>
      <c r="B166" s="314"/>
      <c r="C166" s="314"/>
      <c r="D166" s="314"/>
      <c r="E166" s="314"/>
      <c r="F166" s="314"/>
    </row>
    <row r="167" spans="1:6" x14ac:dyDescent="0.25">
      <c r="A167" s="167" t="s">
        <v>314</v>
      </c>
      <c r="B167" s="168">
        <v>2</v>
      </c>
      <c r="C167" s="168"/>
      <c r="D167" s="141"/>
      <c r="E167" s="166"/>
      <c r="F167" s="145"/>
    </row>
    <row r="168" spans="1:6" ht="30" x14ac:dyDescent="0.25">
      <c r="A168" s="18" t="s">
        <v>102</v>
      </c>
      <c r="B168" s="168">
        <v>0</v>
      </c>
      <c r="C168" s="168"/>
      <c r="D168" s="141" t="s">
        <v>487</v>
      </c>
      <c r="E168" s="166" t="s">
        <v>488</v>
      </c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66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66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66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66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44"/>
      <c r="F173" s="14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66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66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66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2</v>
      </c>
      <c r="C179" s="168"/>
      <c r="D179" s="166"/>
      <c r="E179" s="289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44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66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66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66"/>
      <c r="F184" s="145"/>
    </row>
    <row r="185" spans="1:7" ht="45" x14ac:dyDescent="0.25">
      <c r="A185" s="100" t="s">
        <v>287</v>
      </c>
      <c r="B185" s="168">
        <v>2</v>
      </c>
      <c r="C185" s="152"/>
      <c r="D185" s="132">
        <v>1</v>
      </c>
      <c r="E185" s="7"/>
      <c r="F185" s="101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2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48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312" t="s">
        <v>167</v>
      </c>
      <c r="B192" s="312"/>
      <c r="C192" s="312"/>
      <c r="D192" s="312"/>
      <c r="E192" s="312"/>
      <c r="F192" s="312"/>
    </row>
    <row r="193" spans="1:7" x14ac:dyDescent="0.25">
      <c r="A193" s="187">
        <f>B11</f>
        <v>42874</v>
      </c>
      <c r="B193" s="6"/>
      <c r="C193" s="7"/>
      <c r="D193" s="6"/>
    </row>
    <row r="194" spans="1:7" ht="18" x14ac:dyDescent="0.25">
      <c r="A194" s="313" t="s">
        <v>158</v>
      </c>
      <c r="B194" s="314"/>
      <c r="C194" s="314"/>
      <c r="D194" s="314"/>
      <c r="E194" s="314"/>
      <c r="F194" s="314"/>
    </row>
    <row r="195" spans="1:7" ht="36" x14ac:dyDescent="0.35">
      <c r="A195" s="82" t="s">
        <v>27</v>
      </c>
      <c r="B195" s="168">
        <v>2</v>
      </c>
      <c r="C195" s="215" t="str">
        <f>IF(B195=0, -5, "0")</f>
        <v>0</v>
      </c>
      <c r="D195" s="166"/>
      <c r="E195" s="166"/>
      <c r="F195" s="145"/>
    </row>
    <row r="196" spans="1:7" x14ac:dyDescent="0.25">
      <c r="A196" s="23" t="s">
        <v>57</v>
      </c>
      <c r="B196" s="168">
        <v>2</v>
      </c>
      <c r="C196" s="168"/>
      <c r="D196" s="166"/>
      <c r="E196" s="166"/>
      <c r="F196" s="145"/>
    </row>
    <row r="197" spans="1:7" x14ac:dyDescent="0.25">
      <c r="A197" s="33" t="s">
        <v>297</v>
      </c>
      <c r="B197" s="168">
        <v>2</v>
      </c>
      <c r="C197" s="168"/>
      <c r="D197" s="166"/>
      <c r="E197" s="144"/>
      <c r="F197" s="145"/>
    </row>
    <row r="198" spans="1:7" x14ac:dyDescent="0.25">
      <c r="A198" s="23" t="s">
        <v>100</v>
      </c>
      <c r="B198" s="168">
        <v>2</v>
      </c>
      <c r="C198" s="168"/>
      <c r="D198" s="166"/>
      <c r="E198" s="166"/>
      <c r="F198" s="145"/>
    </row>
    <row r="199" spans="1:7" x14ac:dyDescent="0.25">
      <c r="A199" s="23" t="s">
        <v>154</v>
      </c>
      <c r="B199" s="168">
        <v>2</v>
      </c>
      <c r="C199" s="168"/>
      <c r="D199" s="166"/>
      <c r="E199" s="166"/>
      <c r="F199" s="145"/>
    </row>
    <row r="200" spans="1:7" x14ac:dyDescent="0.25">
      <c r="A200" s="33" t="s">
        <v>153</v>
      </c>
      <c r="B200" s="168">
        <v>2</v>
      </c>
      <c r="C200" s="168"/>
      <c r="D200" s="166"/>
      <c r="E200" s="166"/>
      <c r="F200" s="145"/>
    </row>
    <row r="201" spans="1:7" x14ac:dyDescent="0.25">
      <c r="A201" s="33" t="s">
        <v>28</v>
      </c>
      <c r="B201" s="168">
        <v>2</v>
      </c>
      <c r="C201" s="168"/>
      <c r="D201" s="166"/>
      <c r="E201" s="166"/>
      <c r="F201" s="145"/>
    </row>
    <row r="202" spans="1:7" x14ac:dyDescent="0.25">
      <c r="A202" s="33" t="s">
        <v>155</v>
      </c>
      <c r="B202" s="168">
        <v>2</v>
      </c>
      <c r="C202" s="168"/>
      <c r="D202" s="147"/>
      <c r="E202" s="166"/>
      <c r="F202" s="14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66"/>
      <c r="E203" s="166"/>
      <c r="F203" s="14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66"/>
      <c r="F204" s="145"/>
      <c r="G204" s="170"/>
    </row>
    <row r="205" spans="1:7" x14ac:dyDescent="0.25">
      <c r="A205" s="172" t="s">
        <v>145</v>
      </c>
      <c r="B205" s="168">
        <v>2</v>
      </c>
      <c r="C205" s="168"/>
      <c r="D205" s="166"/>
      <c r="E205" s="166"/>
      <c r="F205" s="145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13" t="s">
        <v>76</v>
      </c>
      <c r="B209" s="314"/>
      <c r="C209" s="314"/>
      <c r="D209" s="314"/>
      <c r="E209" s="314"/>
      <c r="F209" s="314"/>
    </row>
    <row r="210" spans="1:7" x14ac:dyDescent="0.25">
      <c r="A210" s="167" t="s">
        <v>314</v>
      </c>
      <c r="B210" s="168">
        <v>2</v>
      </c>
      <c r="C210" s="168"/>
      <c r="D210" s="166"/>
      <c r="E210" s="144"/>
      <c r="F210" s="145"/>
    </row>
    <row r="211" spans="1:7" ht="54" x14ac:dyDescent="0.35">
      <c r="A211" s="82" t="s">
        <v>363</v>
      </c>
      <c r="B211" s="168">
        <v>2</v>
      </c>
      <c r="C211" s="215" t="str">
        <f>IF(B211=0, -5, "0")</f>
        <v>0</v>
      </c>
      <c r="D211" s="166"/>
      <c r="E211" s="166"/>
      <c r="F211" s="145"/>
    </row>
    <row r="212" spans="1:7" ht="30" x14ac:dyDescent="0.25">
      <c r="A212" s="18" t="s">
        <v>192</v>
      </c>
      <c r="B212" s="168">
        <v>0</v>
      </c>
      <c r="C212" s="168"/>
      <c r="D212" s="141" t="s">
        <v>489</v>
      </c>
      <c r="E212" s="166" t="s">
        <v>490</v>
      </c>
      <c r="F212" s="145"/>
    </row>
    <row r="213" spans="1:7" ht="75" x14ac:dyDescent="0.25">
      <c r="A213" s="167" t="s">
        <v>176</v>
      </c>
      <c r="B213" s="168">
        <v>0</v>
      </c>
      <c r="C213" s="168"/>
      <c r="D213" s="141" t="s">
        <v>505</v>
      </c>
      <c r="E213" s="166" t="s">
        <v>493</v>
      </c>
      <c r="F213" s="14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66"/>
      <c r="F214" s="145"/>
    </row>
    <row r="215" spans="1:7" x14ac:dyDescent="0.25">
      <c r="A215" s="167" t="s">
        <v>64</v>
      </c>
      <c r="B215" s="168">
        <v>2</v>
      </c>
      <c r="C215" s="168"/>
      <c r="D215" s="147"/>
      <c r="E215" s="166"/>
      <c r="F215" s="145"/>
    </row>
    <row r="216" spans="1:7" x14ac:dyDescent="0.25">
      <c r="A216" s="18" t="s">
        <v>70</v>
      </c>
      <c r="B216" s="168">
        <v>2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2</v>
      </c>
      <c r="C217" s="168"/>
      <c r="D217" s="12"/>
      <c r="E217" s="166"/>
      <c r="F217" s="145"/>
    </row>
    <row r="218" spans="1:7" x14ac:dyDescent="0.25">
      <c r="A218" s="18" t="s">
        <v>188</v>
      </c>
      <c r="B218" s="168">
        <v>2</v>
      </c>
      <c r="C218" s="168"/>
      <c r="D218" s="166"/>
      <c r="E218" s="166"/>
      <c r="F218" s="145"/>
    </row>
    <row r="219" spans="1:7" ht="33" x14ac:dyDescent="0.3">
      <c r="A219" s="49" t="s">
        <v>178</v>
      </c>
      <c r="B219" s="168">
        <v>2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2</v>
      </c>
      <c r="C220" s="168"/>
      <c r="D220" s="147"/>
      <c r="E220" s="166"/>
      <c r="F220" s="145"/>
    </row>
    <row r="221" spans="1:7" x14ac:dyDescent="0.25">
      <c r="A221" s="24" t="s">
        <v>159</v>
      </c>
      <c r="B221" s="168">
        <v>2</v>
      </c>
      <c r="C221" s="168"/>
      <c r="D221" s="166"/>
      <c r="E221" s="166"/>
      <c r="F221" s="145"/>
    </row>
    <row r="222" spans="1:7" ht="18" x14ac:dyDescent="0.25">
      <c r="A222" s="107" t="s">
        <v>72</v>
      </c>
      <c r="B222" s="168">
        <v>2</v>
      </c>
      <c r="C222" s="215" t="str">
        <f>IF(B222=0, -5, "0")</f>
        <v>0</v>
      </c>
      <c r="D222" s="166"/>
      <c r="E222" s="166"/>
      <c r="F222" s="145"/>
    </row>
    <row r="223" spans="1:7" ht="18" x14ac:dyDescent="0.35">
      <c r="A223" s="48" t="s">
        <v>289</v>
      </c>
      <c r="B223" s="168">
        <v>2</v>
      </c>
      <c r="C223" s="168"/>
      <c r="D223" s="166"/>
      <c r="E223" s="289"/>
      <c r="F223" s="14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66"/>
      <c r="F224" s="145"/>
    </row>
    <row r="225" spans="1:6" x14ac:dyDescent="0.25">
      <c r="A225" s="24" t="s">
        <v>83</v>
      </c>
      <c r="B225" s="168">
        <v>2</v>
      </c>
      <c r="C225" s="168"/>
      <c r="D225" s="166"/>
      <c r="E225" s="166"/>
      <c r="F225" s="145"/>
    </row>
    <row r="226" spans="1:6" ht="30" x14ac:dyDescent="0.25">
      <c r="A226" s="24" t="s">
        <v>244</v>
      </c>
      <c r="B226" s="168">
        <v>2</v>
      </c>
      <c r="C226" s="168"/>
      <c r="D226" s="68"/>
      <c r="E226" s="166"/>
      <c r="F226" s="145"/>
    </row>
    <row r="227" spans="1:6" x14ac:dyDescent="0.25">
      <c r="A227" s="24" t="s">
        <v>248</v>
      </c>
      <c r="B227" s="168">
        <v>2</v>
      </c>
      <c r="C227" s="168"/>
      <c r="D227" s="166"/>
      <c r="E227" s="166"/>
      <c r="F227" s="145"/>
    </row>
    <row r="228" spans="1:6" ht="30" x14ac:dyDescent="0.25">
      <c r="A228" s="24" t="s">
        <v>199</v>
      </c>
      <c r="B228" s="168">
        <v>2</v>
      </c>
      <c r="C228" s="24"/>
      <c r="D228" s="60"/>
      <c r="E228" s="166"/>
      <c r="F228" s="145"/>
    </row>
    <row r="229" spans="1:6" x14ac:dyDescent="0.25">
      <c r="A229" s="19" t="s">
        <v>38</v>
      </c>
      <c r="B229" s="19"/>
      <c r="C229" s="19"/>
      <c r="D229" s="19">
        <f>SUM(B210:C228)</f>
        <v>34</v>
      </c>
    </row>
    <row r="230" spans="1:6" x14ac:dyDescent="0.25">
      <c r="A230" s="19" t="s">
        <v>37</v>
      </c>
      <c r="B230" s="20"/>
      <c r="C230" s="21"/>
      <c r="D230" s="62">
        <f>D229/(COUNT(B210:C228)*2)</f>
        <v>0.89473684210526316</v>
      </c>
    </row>
    <row r="231" spans="1:6" x14ac:dyDescent="0.25">
      <c r="A231" s="9"/>
      <c r="B231" s="6"/>
      <c r="C231" s="7"/>
      <c r="D231" s="6"/>
    </row>
    <row r="232" spans="1:6" ht="18" x14ac:dyDescent="0.25">
      <c r="A232" s="313" t="s">
        <v>191</v>
      </c>
      <c r="B232" s="314"/>
      <c r="C232" s="314"/>
      <c r="D232" s="314"/>
      <c r="E232" s="314"/>
      <c r="F232" s="314"/>
    </row>
    <row r="233" spans="1:6" x14ac:dyDescent="0.25">
      <c r="A233" s="167" t="s">
        <v>314</v>
      </c>
      <c r="B233" s="169">
        <v>2</v>
      </c>
      <c r="C233" s="169"/>
      <c r="D233" s="150"/>
      <c r="E233" s="166"/>
      <c r="F233" s="145"/>
    </row>
    <row r="234" spans="1:6" ht="30" x14ac:dyDescent="0.25">
      <c r="A234" s="18" t="s">
        <v>205</v>
      </c>
      <c r="B234" s="169">
        <v>2</v>
      </c>
      <c r="C234" s="168"/>
      <c r="D234" s="153"/>
      <c r="E234" s="166"/>
      <c r="F234" s="14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166"/>
      <c r="F235" s="14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166"/>
      <c r="F236" s="145"/>
    </row>
    <row r="237" spans="1:6" x14ac:dyDescent="0.25">
      <c r="A237" s="18" t="s">
        <v>252</v>
      </c>
      <c r="B237" s="169">
        <v>2</v>
      </c>
      <c r="C237" s="168"/>
      <c r="D237" s="155"/>
      <c r="E237" s="166"/>
      <c r="F237" s="145"/>
    </row>
    <row r="238" spans="1:6" x14ac:dyDescent="0.25">
      <c r="A238" s="18" t="s">
        <v>55</v>
      </c>
      <c r="B238" s="169">
        <v>2</v>
      </c>
      <c r="C238" s="168"/>
      <c r="D238" s="156"/>
      <c r="E238" s="166"/>
      <c r="F238" s="145"/>
    </row>
    <row r="239" spans="1:6" x14ac:dyDescent="0.25">
      <c r="A239" s="167" t="s">
        <v>299</v>
      </c>
      <c r="B239" s="169">
        <v>2</v>
      </c>
      <c r="C239" s="169"/>
      <c r="D239" s="163"/>
      <c r="E239" s="144"/>
      <c r="F239" s="145"/>
    </row>
    <row r="240" spans="1:6" x14ac:dyDescent="0.25">
      <c r="A240" s="167" t="s">
        <v>156</v>
      </c>
      <c r="B240" s="169">
        <v>2</v>
      </c>
      <c r="C240" s="168"/>
      <c r="D240" s="154"/>
      <c r="E240" s="166"/>
      <c r="F240" s="145"/>
    </row>
    <row r="241" spans="1:6" ht="45" x14ac:dyDescent="0.25">
      <c r="A241" s="99" t="s">
        <v>287</v>
      </c>
      <c r="B241" s="169">
        <v>2</v>
      </c>
      <c r="C241" s="152"/>
      <c r="D241" s="255">
        <v>1</v>
      </c>
      <c r="E241" s="7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72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0.94736842105263153</v>
      </c>
    </row>
    <row r="247" spans="1:6" s="3" customFormat="1" ht="18" x14ac:dyDescent="0.25">
      <c r="A247" s="45"/>
      <c r="B247" s="46"/>
      <c r="C247" s="46"/>
      <c r="D247" s="47"/>
      <c r="E247" s="290"/>
    </row>
    <row r="248" spans="1:6" s="3" customFormat="1" ht="18" x14ac:dyDescent="0.35">
      <c r="A248" s="312" t="s">
        <v>78</v>
      </c>
      <c r="B248" s="312"/>
      <c r="C248" s="312"/>
      <c r="D248" s="312"/>
      <c r="E248" s="312"/>
      <c r="F248" s="312"/>
    </row>
    <row r="249" spans="1:6" s="3" customFormat="1" x14ac:dyDescent="0.25">
      <c r="A249" s="181">
        <f>B11</f>
        <v>42874</v>
      </c>
      <c r="B249" s="6"/>
      <c r="C249" s="7"/>
      <c r="D249" s="6"/>
      <c r="E249" s="290"/>
    </row>
    <row r="250" spans="1:6" s="3" customFormat="1" ht="18" x14ac:dyDescent="0.25">
      <c r="A250" s="313" t="s">
        <v>79</v>
      </c>
      <c r="B250" s="314"/>
      <c r="C250" s="314"/>
      <c r="D250" s="314"/>
      <c r="E250" s="314"/>
      <c r="F250" s="314"/>
    </row>
    <row r="251" spans="1:6" s="3" customFormat="1" ht="36" x14ac:dyDescent="0.35">
      <c r="A251" s="82" t="s">
        <v>27</v>
      </c>
      <c r="B251" s="168">
        <v>2</v>
      </c>
      <c r="C251" s="215" t="str">
        <f>IF(B251=0, -5, "0")</f>
        <v>0</v>
      </c>
      <c r="D251" s="166"/>
      <c r="E251" s="144"/>
      <c r="F251" s="171"/>
    </row>
    <row r="252" spans="1:6" s="3" customFormat="1" x14ac:dyDescent="0.25">
      <c r="A252" s="23" t="s">
        <v>148</v>
      </c>
      <c r="B252" s="168">
        <v>2</v>
      </c>
      <c r="C252" s="168"/>
      <c r="D252" s="166"/>
      <c r="E252" s="144"/>
      <c r="F252" s="171"/>
    </row>
    <row r="253" spans="1:6" s="3" customFormat="1" x14ac:dyDescent="0.25">
      <c r="A253" s="33" t="s">
        <v>300</v>
      </c>
      <c r="B253" s="168">
        <v>2</v>
      </c>
      <c r="C253" s="168"/>
      <c r="D253" s="144"/>
      <c r="E253" s="144"/>
      <c r="F253" s="171"/>
    </row>
    <row r="254" spans="1:6" s="3" customFormat="1" x14ac:dyDescent="0.25">
      <c r="A254" s="33" t="s">
        <v>301</v>
      </c>
      <c r="B254" s="168">
        <v>2</v>
      </c>
      <c r="C254" s="168"/>
      <c r="D254" s="144"/>
      <c r="E254" s="144"/>
      <c r="F254" s="171"/>
    </row>
    <row r="255" spans="1:6" s="3" customFormat="1" x14ac:dyDescent="0.25">
      <c r="A255" s="33" t="s">
        <v>28</v>
      </c>
      <c r="B255" s="168">
        <v>2</v>
      </c>
      <c r="C255" s="168"/>
      <c r="D255" s="147"/>
      <c r="E255" s="144"/>
      <c r="F255" s="171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166"/>
      <c r="E256" s="144"/>
      <c r="F256" s="171"/>
    </row>
    <row r="257" spans="1:6" s="3" customFormat="1" ht="30" x14ac:dyDescent="0.25">
      <c r="A257" s="33" t="s">
        <v>193</v>
      </c>
      <c r="B257" s="168">
        <v>2</v>
      </c>
      <c r="C257" s="168"/>
      <c r="D257" s="147"/>
      <c r="E257" s="144"/>
      <c r="F257" s="171"/>
    </row>
    <row r="258" spans="1:6" s="3" customFormat="1" x14ac:dyDescent="0.25">
      <c r="A258" s="33" t="s">
        <v>160</v>
      </c>
      <c r="B258" s="168">
        <v>2</v>
      </c>
      <c r="C258" s="168"/>
      <c r="D258" s="147"/>
      <c r="E258" s="144"/>
      <c r="F258" s="171"/>
    </row>
    <row r="259" spans="1:6" s="3" customFormat="1" x14ac:dyDescent="0.25">
      <c r="A259" s="23" t="s">
        <v>68</v>
      </c>
      <c r="B259" s="168">
        <v>2</v>
      </c>
      <c r="C259" s="168"/>
      <c r="D259" s="166"/>
      <c r="E259" s="144"/>
      <c r="F259" s="171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166"/>
      <c r="E260" s="144"/>
      <c r="F260" s="171"/>
    </row>
    <row r="261" spans="1:6" s="3" customFormat="1" x14ac:dyDescent="0.25">
      <c r="A261" s="23" t="s">
        <v>145</v>
      </c>
      <c r="B261" s="168">
        <v>2</v>
      </c>
      <c r="C261" s="168"/>
      <c r="D261" s="166"/>
      <c r="E261" s="144"/>
      <c r="F261" s="171"/>
    </row>
    <row r="262" spans="1:6" s="3" customFormat="1" x14ac:dyDescent="0.25">
      <c r="A262" s="23" t="s">
        <v>153</v>
      </c>
      <c r="B262" s="168">
        <v>2</v>
      </c>
      <c r="C262" s="168"/>
      <c r="D262" s="10"/>
      <c r="E262" s="144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  <c r="E263" s="290"/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1</v>
      </c>
      <c r="E264" s="290"/>
    </row>
    <row r="265" spans="1:6" s="3" customFormat="1" x14ac:dyDescent="0.25">
      <c r="A265" s="9"/>
      <c r="B265" s="6"/>
      <c r="C265" s="7"/>
      <c r="D265" s="6"/>
      <c r="E265" s="290"/>
    </row>
    <row r="266" spans="1:6" s="3" customFormat="1" ht="18" x14ac:dyDescent="0.25">
      <c r="A266" s="313" t="s">
        <v>81</v>
      </c>
      <c r="B266" s="314"/>
      <c r="C266" s="314"/>
      <c r="D266" s="314"/>
      <c r="E266" s="314"/>
      <c r="F266" s="314"/>
    </row>
    <row r="267" spans="1:6" s="3" customFormat="1" x14ac:dyDescent="0.25">
      <c r="A267" s="150" t="s">
        <v>368</v>
      </c>
      <c r="B267" s="169">
        <v>2</v>
      </c>
      <c r="C267" s="169"/>
      <c r="E267" s="144"/>
      <c r="F267" s="171"/>
    </row>
    <row r="268" spans="1:6" s="3" customFormat="1" x14ac:dyDescent="0.25">
      <c r="A268" s="18" t="s">
        <v>206</v>
      </c>
      <c r="B268" s="169">
        <v>2</v>
      </c>
      <c r="C268" s="168"/>
      <c r="D268" s="11"/>
      <c r="E268" s="144"/>
      <c r="F268" s="171"/>
    </row>
    <row r="269" spans="1:6" s="3" customFormat="1" x14ac:dyDescent="0.25">
      <c r="A269" s="167" t="s">
        <v>312</v>
      </c>
      <c r="B269" s="169">
        <v>2</v>
      </c>
      <c r="C269" s="168"/>
      <c r="D269" s="162"/>
      <c r="E269" s="144"/>
      <c r="F269" s="171"/>
    </row>
    <row r="270" spans="1:6" s="3" customFormat="1" x14ac:dyDescent="0.25">
      <c r="A270" s="167" t="s">
        <v>149</v>
      </c>
      <c r="B270" s="169">
        <v>2</v>
      </c>
      <c r="C270" s="168"/>
      <c r="D270" s="11"/>
      <c r="E270" s="144"/>
      <c r="F270" s="171"/>
    </row>
    <row r="271" spans="1:6" s="3" customFormat="1" ht="18" x14ac:dyDescent="0.35">
      <c r="A271" s="75" t="s">
        <v>7</v>
      </c>
      <c r="B271" s="169">
        <v>2</v>
      </c>
      <c r="C271" s="215" t="str">
        <f>IF(B271=0, -5, "0")</f>
        <v>0</v>
      </c>
      <c r="D271" s="11"/>
      <c r="E271" s="144"/>
      <c r="F271" s="171"/>
    </row>
    <row r="272" spans="1:6" s="3" customFormat="1" x14ac:dyDescent="0.25">
      <c r="A272" s="18" t="s">
        <v>253</v>
      </c>
      <c r="B272" s="169">
        <v>2</v>
      </c>
      <c r="C272" s="168"/>
      <c r="D272" s="11"/>
      <c r="E272" s="144"/>
      <c r="F272" s="171"/>
    </row>
    <row r="273" spans="1:6" s="3" customFormat="1" ht="16.5" x14ac:dyDescent="0.3">
      <c r="A273" s="48" t="s">
        <v>80</v>
      </c>
      <c r="B273" s="169">
        <v>2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2</v>
      </c>
      <c r="C274" s="168"/>
      <c r="D274" s="11"/>
      <c r="E274" s="144"/>
      <c r="F274" s="171"/>
    </row>
    <row r="275" spans="1:6" s="3" customFormat="1" x14ac:dyDescent="0.25">
      <c r="A275" s="167" t="s">
        <v>188</v>
      </c>
      <c r="B275" s="169">
        <v>2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2</v>
      </c>
      <c r="C276" s="169"/>
      <c r="D276" s="162"/>
      <c r="E276" s="144"/>
      <c r="F276" s="171"/>
    </row>
    <row r="277" spans="1:6" s="3" customFormat="1" ht="18" x14ac:dyDescent="0.25">
      <c r="A277" s="107" t="s">
        <v>173</v>
      </c>
      <c r="B277" s="169">
        <v>2</v>
      </c>
      <c r="C277" s="216" t="str">
        <f>IF(B277=0, -5, "0")</f>
        <v>0</v>
      </c>
      <c r="D277" s="162"/>
      <c r="E277" s="144"/>
      <c r="F277" s="171"/>
    </row>
    <row r="278" spans="1:6" s="3" customFormat="1" ht="18" x14ac:dyDescent="0.35">
      <c r="A278" s="48" t="s">
        <v>289</v>
      </c>
      <c r="B278" s="169">
        <v>2</v>
      </c>
      <c r="C278" s="169"/>
      <c r="D278" s="162"/>
      <c r="E278" s="289"/>
      <c r="F278" s="171"/>
    </row>
    <row r="279" spans="1:6" s="3" customFormat="1" ht="16.5" x14ac:dyDescent="0.25">
      <c r="A279" s="106" t="s">
        <v>168</v>
      </c>
      <c r="B279" s="169">
        <v>2</v>
      </c>
      <c r="C279" s="216" t="str">
        <f>IF(B279=0, -5, "0")</f>
        <v>0</v>
      </c>
      <c r="D279" s="162"/>
      <c r="E279" s="144"/>
      <c r="F279" s="171"/>
    </row>
    <row r="280" spans="1:6" s="3" customFormat="1" x14ac:dyDescent="0.25">
      <c r="A280" s="24" t="s">
        <v>83</v>
      </c>
      <c r="B280" s="169">
        <v>2</v>
      </c>
      <c r="C280" s="168"/>
      <c r="D280" s="11"/>
      <c r="E280" s="144"/>
      <c r="F280" s="171"/>
    </row>
    <row r="281" spans="1:6" s="3" customFormat="1" ht="60" x14ac:dyDescent="0.25">
      <c r="A281" s="24" t="s">
        <v>234</v>
      </c>
      <c r="B281" s="169">
        <v>0</v>
      </c>
      <c r="C281" s="168"/>
      <c r="D281" s="11" t="s">
        <v>494</v>
      </c>
      <c r="E281" s="11" t="s">
        <v>495</v>
      </c>
      <c r="F281" s="171"/>
    </row>
    <row r="282" spans="1:6" s="3" customFormat="1" x14ac:dyDescent="0.25">
      <c r="A282" s="24" t="s">
        <v>248</v>
      </c>
      <c r="B282" s="169">
        <v>2</v>
      </c>
      <c r="C282" s="168"/>
      <c r="D282" s="11"/>
      <c r="E282" s="144"/>
      <c r="F282" s="171"/>
    </row>
    <row r="283" spans="1:6" s="3" customFormat="1" ht="30" x14ac:dyDescent="0.25">
      <c r="A283" s="24" t="s">
        <v>199</v>
      </c>
      <c r="B283" s="169">
        <v>2</v>
      </c>
      <c r="C283" s="168"/>
      <c r="D283" s="11"/>
      <c r="E283" s="144"/>
      <c r="F283" s="171"/>
    </row>
    <row r="284" spans="1:6" s="3" customFormat="1" ht="45" x14ac:dyDescent="0.25">
      <c r="A284" s="100" t="s">
        <v>287</v>
      </c>
      <c r="B284" s="169">
        <v>2</v>
      </c>
      <c r="C284" s="152"/>
      <c r="D284" s="291">
        <v>1</v>
      </c>
      <c r="E284" s="290"/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  <c r="E285" s="290"/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0.94117647058823528</v>
      </c>
      <c r="E286" s="290"/>
    </row>
    <row r="287" spans="1:6" s="3" customFormat="1" x14ac:dyDescent="0.25">
      <c r="A287" s="9"/>
      <c r="B287" s="6"/>
      <c r="C287" s="7"/>
      <c r="D287" s="6"/>
      <c r="E287" s="290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56</v>
      </c>
      <c r="E288" s="290"/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0.96551724137931039</v>
      </c>
      <c r="E289" s="290"/>
    </row>
    <row r="290" spans="1:7" s="3" customFormat="1" ht="18" x14ac:dyDescent="0.25">
      <c r="A290" s="45"/>
      <c r="B290" s="46"/>
      <c r="C290" s="46"/>
      <c r="D290" s="47"/>
      <c r="E290" s="290"/>
    </row>
    <row r="291" spans="1:7" ht="18" x14ac:dyDescent="0.35">
      <c r="A291" s="312" t="s">
        <v>4</v>
      </c>
      <c r="B291" s="312"/>
      <c r="C291" s="312"/>
      <c r="D291" s="312"/>
      <c r="E291" s="312"/>
      <c r="F291" s="312"/>
    </row>
    <row r="292" spans="1:7" x14ac:dyDescent="0.25">
      <c r="A292" s="190">
        <f>B11</f>
        <v>42874</v>
      </c>
      <c r="B292" s="6"/>
      <c r="C292" s="7"/>
      <c r="D292" s="59"/>
    </row>
    <row r="293" spans="1:7" ht="18" x14ac:dyDescent="0.25">
      <c r="A293" s="313" t="s">
        <v>19</v>
      </c>
      <c r="B293" s="314"/>
      <c r="C293" s="314"/>
      <c r="D293" s="314"/>
      <c r="E293" s="314"/>
      <c r="F293" s="314"/>
    </row>
    <row r="294" spans="1:7" x14ac:dyDescent="0.25">
      <c r="A294" s="32" t="s">
        <v>62</v>
      </c>
      <c r="B294" s="168">
        <v>2</v>
      </c>
      <c r="C294" s="168"/>
      <c r="D294" s="166"/>
      <c r="E294" s="166"/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66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66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66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66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66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66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66"/>
      <c r="F301" s="14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3" t="s">
        <v>122</v>
      </c>
      <c r="B305" s="314"/>
      <c r="C305" s="314"/>
      <c r="D305" s="314"/>
      <c r="E305" s="314"/>
      <c r="F305" s="314"/>
    </row>
    <row r="306" spans="1:6" x14ac:dyDescent="0.25">
      <c r="A306" s="167" t="s">
        <v>303</v>
      </c>
      <c r="B306" s="169">
        <v>2</v>
      </c>
      <c r="C306" s="169"/>
      <c r="D306" s="144"/>
      <c r="E306" s="144"/>
      <c r="F306" s="171"/>
    </row>
    <row r="307" spans="1:6" ht="45" x14ac:dyDescent="0.25">
      <c r="A307" s="167" t="s">
        <v>373</v>
      </c>
      <c r="B307" s="169">
        <v>0</v>
      </c>
      <c r="C307" s="168"/>
      <c r="D307" s="166" t="s">
        <v>496</v>
      </c>
      <c r="E307" s="166"/>
      <c r="F307" s="145"/>
    </row>
    <row r="308" spans="1:6" x14ac:dyDescent="0.25">
      <c r="A308" s="18" t="s">
        <v>5</v>
      </c>
      <c r="B308" s="169">
        <v>2</v>
      </c>
      <c r="C308" s="168"/>
      <c r="D308" s="155"/>
      <c r="E308" s="166"/>
      <c r="F308" s="14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66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66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66"/>
      <c r="F313" s="145"/>
    </row>
    <row r="314" spans="1:6" x14ac:dyDescent="0.25">
      <c r="A314" s="18" t="s">
        <v>248</v>
      </c>
      <c r="B314" s="169">
        <v>2</v>
      </c>
      <c r="C314" s="168"/>
      <c r="D314" s="166"/>
      <c r="E314" s="166"/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66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66"/>
      <c r="F316" s="14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7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20</v>
      </c>
    </row>
    <row r="319" spans="1:6" x14ac:dyDescent="0.25">
      <c r="A319" s="19" t="s">
        <v>37</v>
      </c>
      <c r="B319" s="20"/>
      <c r="C319" s="21"/>
      <c r="D319" s="62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36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312" t="s">
        <v>21</v>
      </c>
      <c r="B324" s="312"/>
      <c r="C324" s="312"/>
      <c r="D324" s="312"/>
      <c r="E324" s="312"/>
      <c r="F324" s="312"/>
    </row>
    <row r="325" spans="1:9" x14ac:dyDescent="0.25">
      <c r="A325" s="191">
        <f>B11</f>
        <v>42874</v>
      </c>
      <c r="B325" s="6"/>
      <c r="C325" s="7"/>
      <c r="D325" s="6"/>
    </row>
    <row r="326" spans="1:9" ht="18" x14ac:dyDescent="0.25">
      <c r="A326" s="313" t="s">
        <v>12</v>
      </c>
      <c r="B326" s="314"/>
      <c r="C326" s="314"/>
      <c r="D326" s="314"/>
      <c r="E326" s="314"/>
      <c r="F326" s="314"/>
    </row>
    <row r="327" spans="1:9" x14ac:dyDescent="0.25">
      <c r="A327" s="167" t="s">
        <v>109</v>
      </c>
      <c r="B327" s="168">
        <v>0</v>
      </c>
      <c r="C327" s="168"/>
      <c r="D327" s="141" t="s">
        <v>497</v>
      </c>
      <c r="E327" s="166"/>
      <c r="F327" s="145"/>
    </row>
    <row r="328" spans="1:9" x14ac:dyDescent="0.25">
      <c r="A328" s="167" t="s">
        <v>51</v>
      </c>
      <c r="B328" s="168">
        <v>2</v>
      </c>
      <c r="C328" s="168"/>
      <c r="E328" s="166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66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66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66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66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66"/>
      <c r="F333" s="145"/>
    </row>
    <row r="334" spans="1:9" ht="30" x14ac:dyDescent="0.25">
      <c r="A334" s="167" t="s">
        <v>304</v>
      </c>
      <c r="B334" s="168">
        <v>2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66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313" t="s">
        <v>25</v>
      </c>
      <c r="B339" s="314"/>
      <c r="C339" s="314"/>
      <c r="D339" s="314"/>
      <c r="E339" s="314"/>
      <c r="F339" s="314"/>
    </row>
    <row r="340" spans="1:6" x14ac:dyDescent="0.25">
      <c r="A340" s="167" t="s">
        <v>110</v>
      </c>
      <c r="B340" s="168">
        <v>0</v>
      </c>
      <c r="C340" s="168"/>
      <c r="D340" s="166" t="s">
        <v>498</v>
      </c>
      <c r="E340" s="166"/>
      <c r="F340" s="14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66"/>
      <c r="E341" s="144"/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66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66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66"/>
      <c r="F344" s="145"/>
    </row>
    <row r="345" spans="1:6" ht="45" x14ac:dyDescent="0.25">
      <c r="A345" s="100" t="s">
        <v>287</v>
      </c>
      <c r="B345" s="168">
        <v>0</v>
      </c>
      <c r="C345" s="152"/>
      <c r="D345" s="291">
        <v>0</v>
      </c>
      <c r="E345" s="7"/>
      <c r="F345" s="101"/>
    </row>
    <row r="346" spans="1:6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24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312" t="s">
        <v>8</v>
      </c>
      <c r="B352" s="312"/>
      <c r="C352" s="312"/>
      <c r="D352" s="312"/>
      <c r="E352" s="312"/>
      <c r="F352" s="312"/>
    </row>
    <row r="353" spans="1:6" x14ac:dyDescent="0.25">
      <c r="A353" s="181">
        <f>B11</f>
        <v>42874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8">
        <v>2</v>
      </c>
      <c r="C355" s="168"/>
      <c r="D355" s="166"/>
      <c r="E355" s="166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68"/>
      <c r="F356" s="145"/>
    </row>
    <row r="357" spans="1:6" x14ac:dyDescent="0.25">
      <c r="A357" s="33" t="s">
        <v>28</v>
      </c>
      <c r="B357" s="168">
        <v>2</v>
      </c>
      <c r="C357" s="168"/>
      <c r="D357" s="147"/>
      <c r="E357" s="166"/>
      <c r="F357" s="145"/>
    </row>
    <row r="358" spans="1:6" ht="30" x14ac:dyDescent="0.25">
      <c r="A358" s="23" t="s">
        <v>13</v>
      </c>
      <c r="B358" s="168">
        <v>0</v>
      </c>
      <c r="C358" s="168"/>
      <c r="D358" s="166" t="s">
        <v>499</v>
      </c>
      <c r="E358" s="166" t="s">
        <v>500</v>
      </c>
      <c r="F358" s="14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166"/>
      <c r="E359" s="166"/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66"/>
      <c r="F360" s="145"/>
    </row>
    <row r="361" spans="1:6" x14ac:dyDescent="0.25">
      <c r="A361" s="23" t="s">
        <v>280</v>
      </c>
      <c r="B361" s="168">
        <v>2</v>
      </c>
      <c r="C361" s="136"/>
      <c r="D361" s="10"/>
      <c r="E361" s="166"/>
      <c r="F361" s="145"/>
    </row>
    <row r="362" spans="1:6" x14ac:dyDescent="0.25">
      <c r="A362" s="23" t="s">
        <v>27</v>
      </c>
      <c r="B362" s="168">
        <v>2</v>
      </c>
      <c r="C362" s="168"/>
      <c r="D362" s="10"/>
      <c r="E362" s="166"/>
      <c r="F362" s="14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13" t="s">
        <v>25</v>
      </c>
      <c r="B366" s="314"/>
      <c r="C366" s="314"/>
      <c r="D366" s="314"/>
      <c r="E366" s="314"/>
      <c r="F366" s="314"/>
    </row>
    <row r="367" spans="1:6" x14ac:dyDescent="0.25">
      <c r="A367" s="167" t="s">
        <v>314</v>
      </c>
      <c r="B367" s="169">
        <v>2</v>
      </c>
      <c r="C367" s="169"/>
      <c r="D367" s="150"/>
      <c r="E367" s="166"/>
      <c r="F367" s="145"/>
    </row>
    <row r="368" spans="1:6" x14ac:dyDescent="0.25">
      <c r="A368" s="18" t="s">
        <v>105</v>
      </c>
      <c r="B368" s="169">
        <v>2</v>
      </c>
      <c r="C368" s="168"/>
      <c r="D368" s="141"/>
      <c r="E368" s="166"/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66"/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66"/>
      <c r="F370" s="145"/>
    </row>
    <row r="371" spans="1:6" x14ac:dyDescent="0.25">
      <c r="A371" s="18" t="s">
        <v>55</v>
      </c>
      <c r="B371" s="169">
        <v>2</v>
      </c>
      <c r="C371" s="168"/>
      <c r="D371" s="12"/>
      <c r="E371" s="166"/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66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66"/>
      <c r="F373" s="145"/>
    </row>
    <row r="374" spans="1:6" ht="18" x14ac:dyDescent="0.35">
      <c r="A374" s="75" t="s">
        <v>115</v>
      </c>
      <c r="B374" s="169">
        <v>2</v>
      </c>
      <c r="C374" s="215" t="str">
        <f>IF(B374=0, -5, "0")</f>
        <v>0</v>
      </c>
      <c r="D374" s="166"/>
      <c r="E374" s="166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66"/>
      <c r="F375" s="145"/>
    </row>
    <row r="376" spans="1:6" x14ac:dyDescent="0.25">
      <c r="A376" s="18" t="s">
        <v>248</v>
      </c>
      <c r="B376" s="169">
        <v>2</v>
      </c>
      <c r="C376" s="168"/>
      <c r="D376" s="166"/>
      <c r="E376" s="166"/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66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66"/>
      <c r="F378" s="14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3" t="s">
        <v>124</v>
      </c>
      <c r="B382" s="314"/>
      <c r="C382" s="314"/>
      <c r="D382" s="314"/>
      <c r="E382" s="314"/>
      <c r="F382" s="314"/>
    </row>
    <row r="383" spans="1:6" x14ac:dyDescent="0.25">
      <c r="A383" s="18" t="s">
        <v>105</v>
      </c>
      <c r="B383" s="168">
        <v>2</v>
      </c>
      <c r="C383" s="168"/>
      <c r="D383" s="166"/>
      <c r="E383" s="166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66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66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44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66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3" t="s">
        <v>29</v>
      </c>
      <c r="B391" s="314"/>
      <c r="C391" s="314"/>
      <c r="D391" s="314"/>
      <c r="E391" s="314"/>
      <c r="F391" s="314"/>
    </row>
    <row r="392" spans="1:16384" x14ac:dyDescent="0.25">
      <c r="A392" s="167" t="s">
        <v>314</v>
      </c>
      <c r="B392" s="169">
        <v>2</v>
      </c>
      <c r="C392" s="169"/>
      <c r="D392" s="150"/>
      <c r="E392" s="166"/>
      <c r="F392" s="145"/>
    </row>
    <row r="393" spans="1:16384" x14ac:dyDescent="0.25">
      <c r="A393" s="167" t="s">
        <v>56</v>
      </c>
      <c r="B393" s="169">
        <v>2</v>
      </c>
      <c r="C393" s="168"/>
      <c r="D393" s="155"/>
      <c r="E393" s="166"/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66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66"/>
      <c r="F396" s="145"/>
    </row>
    <row r="397" spans="1:16384" ht="32.25" customHeight="1" x14ac:dyDescent="0.25">
      <c r="A397" s="18" t="s">
        <v>256</v>
      </c>
      <c r="B397" s="169">
        <v>2</v>
      </c>
      <c r="C397" s="168"/>
      <c r="D397" s="155"/>
      <c r="E397" s="166"/>
      <c r="F397" s="145"/>
    </row>
    <row r="398" spans="1:16384" ht="27.75" customHeight="1" x14ac:dyDescent="0.25">
      <c r="A398" s="108" t="s">
        <v>287</v>
      </c>
      <c r="B398" s="169" t="s">
        <v>34</v>
      </c>
      <c r="C398" s="152"/>
      <c r="D398" s="155"/>
      <c r="E398" s="7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0.967741935483871</v>
      </c>
      <c r="E403" s="59"/>
    </row>
    <row r="404" spans="1:6" x14ac:dyDescent="0.25">
      <c r="A404" s="5"/>
      <c r="B404" s="6"/>
      <c r="C404" s="7"/>
      <c r="D404" s="6"/>
    </row>
    <row r="405" spans="1:6" ht="18" x14ac:dyDescent="0.35">
      <c r="A405" s="312" t="s">
        <v>125</v>
      </c>
      <c r="B405" s="312"/>
      <c r="C405" s="312"/>
      <c r="D405" s="312"/>
      <c r="E405" s="312"/>
      <c r="F405" s="312"/>
    </row>
    <row r="406" spans="1:6" x14ac:dyDescent="0.25">
      <c r="A406" s="190">
        <f>B11</f>
        <v>42874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8">
        <v>2</v>
      </c>
      <c r="C408" s="168"/>
      <c r="D408" s="166"/>
      <c r="E408" s="166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66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66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66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66"/>
      <c r="F412" s="14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166"/>
      <c r="E413" s="166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66"/>
      <c r="F414" s="14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30" x14ac:dyDescent="0.25">
      <c r="A419" s="106" t="s">
        <v>127</v>
      </c>
      <c r="B419" s="168">
        <v>0</v>
      </c>
      <c r="C419" s="215">
        <f>IF(B419=0, -5, "0")</f>
        <v>-5</v>
      </c>
      <c r="D419" s="166" t="s">
        <v>501</v>
      </c>
      <c r="E419" s="166"/>
      <c r="F419" s="145"/>
    </row>
    <row r="420" spans="1:6" ht="30" x14ac:dyDescent="0.25">
      <c r="A420" s="167" t="s">
        <v>281</v>
      </c>
      <c r="B420" s="168">
        <v>2</v>
      </c>
      <c r="C420" s="168"/>
      <c r="D420" s="166"/>
      <c r="E420" s="166"/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66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66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66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66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66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44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66"/>
      <c r="F427" s="145"/>
    </row>
    <row r="428" spans="1:6" ht="45" x14ac:dyDescent="0.25">
      <c r="A428" s="100" t="s">
        <v>287</v>
      </c>
      <c r="B428" s="168">
        <v>2</v>
      </c>
      <c r="C428" s="152"/>
      <c r="D428" s="132">
        <v>1</v>
      </c>
      <c r="E428" s="7"/>
      <c r="F428" s="101"/>
    </row>
    <row r="429" spans="1:6" x14ac:dyDescent="0.25">
      <c r="A429" s="19" t="s">
        <v>38</v>
      </c>
      <c r="B429" s="19"/>
      <c r="C429" s="19"/>
      <c r="D429" s="96">
        <f>SUM(B419:C427)</f>
        <v>11</v>
      </c>
    </row>
    <row r="430" spans="1:6" x14ac:dyDescent="0.25">
      <c r="A430" s="19" t="s">
        <v>37</v>
      </c>
      <c r="B430" s="20"/>
      <c r="C430" s="21"/>
      <c r="D430" s="62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25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ht="18" x14ac:dyDescent="0.35">
      <c r="A435" s="312" t="s">
        <v>374</v>
      </c>
      <c r="B435" s="312"/>
      <c r="C435" s="312"/>
      <c r="D435" s="312"/>
      <c r="E435" s="312"/>
      <c r="F435" s="312"/>
    </row>
    <row r="436" spans="1:7" x14ac:dyDescent="0.25">
      <c r="A436" s="193">
        <f>+B11</f>
        <v>42874</v>
      </c>
      <c r="B436" s="6"/>
      <c r="C436" s="7"/>
      <c r="D436" s="6"/>
    </row>
    <row r="437" spans="1:7" ht="18" x14ac:dyDescent="0.25">
      <c r="A437" s="313" t="s">
        <v>375</v>
      </c>
      <c r="B437" s="314"/>
      <c r="C437" s="314"/>
      <c r="D437" s="314"/>
      <c r="E437" s="314"/>
      <c r="F437" s="314"/>
    </row>
    <row r="438" spans="1:7" ht="30" x14ac:dyDescent="0.25">
      <c r="A438" s="18" t="s">
        <v>305</v>
      </c>
      <c r="B438" s="168">
        <v>2</v>
      </c>
      <c r="C438" s="168"/>
      <c r="D438" s="166"/>
      <c r="E438" s="166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66"/>
      <c r="F439" s="145"/>
    </row>
    <row r="440" spans="1:7" x14ac:dyDescent="0.25">
      <c r="A440" s="167" t="s">
        <v>315</v>
      </c>
      <c r="B440" s="168">
        <v>2</v>
      </c>
      <c r="C440" s="169"/>
      <c r="D440" s="145"/>
      <c r="E440" s="144"/>
      <c r="F440" s="145"/>
    </row>
    <row r="441" spans="1:7" ht="16.5" x14ac:dyDescent="0.3">
      <c r="A441" s="48" t="s">
        <v>195</v>
      </c>
      <c r="B441" s="168">
        <v>2</v>
      </c>
      <c r="C441" s="169"/>
      <c r="D441" s="144"/>
      <c r="E441" s="144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313" t="s">
        <v>31</v>
      </c>
      <c r="B444" s="314"/>
      <c r="C444" s="314"/>
      <c r="D444" s="314"/>
      <c r="E444" s="314"/>
      <c r="F444" s="314"/>
    </row>
    <row r="445" spans="1:7" x14ac:dyDescent="0.25">
      <c r="A445" s="22" t="s">
        <v>3</v>
      </c>
      <c r="B445" s="168">
        <v>2</v>
      </c>
      <c r="C445" s="168"/>
      <c r="D445" s="166"/>
      <c r="E445" s="166"/>
      <c r="F445" s="145"/>
    </row>
    <row r="446" spans="1:7" x14ac:dyDescent="0.25">
      <c r="A446" s="32" t="s">
        <v>30</v>
      </c>
      <c r="B446" s="168">
        <v>2</v>
      </c>
      <c r="C446" s="168"/>
      <c r="D446" s="166"/>
      <c r="E446" s="166"/>
      <c r="F446" s="145"/>
    </row>
    <row r="447" spans="1:7" ht="45" x14ac:dyDescent="0.25">
      <c r="A447" s="115" t="s">
        <v>287</v>
      </c>
      <c r="B447" s="168">
        <v>2</v>
      </c>
      <c r="C447" s="152"/>
      <c r="D447" s="132">
        <v>1</v>
      </c>
      <c r="E447" s="7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12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2" t="s">
        <v>180</v>
      </c>
      <c r="B454" s="312"/>
      <c r="C454" s="312"/>
      <c r="D454" s="312"/>
      <c r="E454" s="312"/>
      <c r="F454" s="31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66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66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44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66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7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2" t="s">
        <v>87</v>
      </c>
      <c r="B464" s="312"/>
      <c r="C464" s="312"/>
      <c r="D464" s="312"/>
      <c r="E464" s="312"/>
      <c r="F464" s="31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2</v>
      </c>
      <c r="C466" s="169"/>
      <c r="D466" s="144"/>
      <c r="E466" s="144"/>
      <c r="F466" s="145"/>
    </row>
    <row r="467" spans="1:7" ht="15.75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59"/>
      <c r="F467" s="145"/>
      <c r="G467" s="170"/>
    </row>
    <row r="468" spans="1:7" ht="30" x14ac:dyDescent="0.25">
      <c r="A468" s="32" t="s">
        <v>196</v>
      </c>
      <c r="B468" s="169">
        <v>2</v>
      </c>
      <c r="C468" s="169"/>
      <c r="D468" s="160"/>
      <c r="E468" s="144"/>
      <c r="F468" s="145"/>
    </row>
    <row r="469" spans="1:7" ht="45" x14ac:dyDescent="0.25">
      <c r="A469" s="32" t="s">
        <v>287</v>
      </c>
      <c r="B469" s="169" t="s">
        <v>34</v>
      </c>
      <c r="C469" s="152"/>
      <c r="D469" s="141"/>
      <c r="E469" s="7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2" t="s">
        <v>151</v>
      </c>
      <c r="B473" s="312"/>
      <c r="C473" s="312"/>
      <c r="D473" s="312"/>
      <c r="E473" s="312"/>
      <c r="F473" s="31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66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66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66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66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2</v>
      </c>
      <c r="C480" s="168"/>
      <c r="D480" s="166"/>
      <c r="E480" s="166"/>
      <c r="F480" s="145"/>
    </row>
    <row r="481" spans="1:7" x14ac:dyDescent="0.25">
      <c r="A481" s="18" t="s">
        <v>258</v>
      </c>
      <c r="B481" s="168">
        <v>2</v>
      </c>
      <c r="C481" s="168"/>
      <c r="D481" s="166"/>
      <c r="E481" s="166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66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66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66"/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66"/>
      <c r="F485" s="145"/>
    </row>
    <row r="486" spans="1:7" x14ac:dyDescent="0.25">
      <c r="A486" s="192" t="s">
        <v>370</v>
      </c>
      <c r="B486" s="168">
        <v>2</v>
      </c>
      <c r="C486" s="168"/>
      <c r="D486" s="166"/>
      <c r="E486" s="166"/>
      <c r="F486" s="145"/>
    </row>
    <row r="487" spans="1:7" x14ac:dyDescent="0.25">
      <c r="A487" s="99" t="s">
        <v>408</v>
      </c>
      <c r="B487" s="168">
        <v>2</v>
      </c>
      <c r="C487" s="145"/>
      <c r="D487" s="145"/>
      <c r="E487" s="166"/>
      <c r="F487" s="145"/>
      <c r="G487" s="170"/>
    </row>
    <row r="488" spans="1:7" ht="30" x14ac:dyDescent="0.25">
      <c r="A488" s="99" t="s">
        <v>409</v>
      </c>
      <c r="B488" s="168">
        <v>2</v>
      </c>
      <c r="C488" s="175"/>
      <c r="D488" s="173"/>
      <c r="E488" s="182"/>
      <c r="F488" s="174"/>
    </row>
    <row r="489" spans="1:7" ht="45" x14ac:dyDescent="0.25">
      <c r="A489" s="99" t="s">
        <v>410</v>
      </c>
      <c r="B489" s="168">
        <v>2</v>
      </c>
      <c r="C489" s="152"/>
      <c r="D489" s="173"/>
      <c r="E489" s="166"/>
      <c r="F489" s="145"/>
    </row>
    <row r="490" spans="1:7" ht="45" x14ac:dyDescent="0.25">
      <c r="A490" s="99" t="s">
        <v>287</v>
      </c>
      <c r="B490" s="168">
        <v>2</v>
      </c>
      <c r="C490" s="152"/>
      <c r="D490" s="176">
        <v>1</v>
      </c>
      <c r="E490" s="7"/>
      <c r="F490" s="101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2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12" t="s">
        <v>152</v>
      </c>
      <c r="B494" s="312"/>
      <c r="C494" s="312"/>
      <c r="D494" s="312"/>
      <c r="E494" s="312"/>
      <c r="F494" s="31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250"/>
      <c r="E496" s="155"/>
      <c r="F496" s="251"/>
    </row>
    <row r="497" spans="1:6" x14ac:dyDescent="0.25">
      <c r="A497" s="18" t="s">
        <v>58</v>
      </c>
      <c r="B497" s="168">
        <v>2</v>
      </c>
      <c r="C497" s="168"/>
      <c r="D497" s="155"/>
      <c r="E497" s="155"/>
      <c r="F497" s="251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55"/>
      <c r="E498" s="155"/>
      <c r="F498" s="251"/>
    </row>
    <row r="499" spans="1:6" ht="45" x14ac:dyDescent="0.3">
      <c r="A499" s="122" t="s">
        <v>287</v>
      </c>
      <c r="B499" s="168">
        <v>2</v>
      </c>
      <c r="C499" s="168"/>
      <c r="D499" s="258">
        <v>1</v>
      </c>
      <c r="E499" s="7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0.88636363636363635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532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0.92361111111111116</v>
      </c>
    </row>
  </sheetData>
  <sheetProtection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466:B469 B392:B398 B27:B36 B46:B53 B85:B92 B58:B80 B102:B109 B114:B133 B155:B162 B138:B145 B167:B185 B195:B205 B233:B241 B210:B228 B251:B262 B267:B284 B294:B301 B327:B335 B306:B317 B340:B345 B367:B378 B355:B362 B383:B387 B419:B428 B438:B441 B408:B414 B445:B447 B456:B460 B475:B490 B496:B499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zoomScale="80" zoomScaleNormal="80" workbookViewId="0">
      <selection activeCell="G196" sqref="G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293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.75" x14ac:dyDescent="0.5">
      <c r="A2" s="35"/>
      <c r="B2" s="52">
        <v>1</v>
      </c>
      <c r="D2" s="292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92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293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92"/>
      <c r="E5" s="214"/>
      <c r="F5" s="214"/>
      <c r="G5" s="214"/>
      <c r="H5" s="214"/>
      <c r="I5" s="214"/>
    </row>
    <row r="6" spans="1:9" s="36" customFormat="1" ht="37.5" customHeight="1" x14ac:dyDescent="0.5">
      <c r="A6" s="326" t="s">
        <v>52</v>
      </c>
      <c r="B6" s="326"/>
      <c r="C6" s="326"/>
      <c r="D6" s="326"/>
      <c r="E6" s="326"/>
      <c r="F6" s="326"/>
      <c r="G6" s="214"/>
      <c r="H6" s="214"/>
      <c r="I6" s="214"/>
    </row>
    <row r="7" spans="1:9" s="36" customFormat="1" ht="21.75" customHeight="1" x14ac:dyDescent="0.5">
      <c r="A7" s="327" t="str">
        <f>'A1 Exploitation'!A8:F8</f>
        <v>CM TOZEUR</v>
      </c>
      <c r="B7" s="327"/>
      <c r="C7" s="327"/>
      <c r="D7" s="327"/>
      <c r="E7" s="327"/>
      <c r="F7" s="327"/>
      <c r="G7" s="214"/>
      <c r="H7" s="214"/>
      <c r="I7" s="214"/>
    </row>
    <row r="8" spans="1:9" s="36" customFormat="1" ht="24.75" x14ac:dyDescent="0.5">
      <c r="A8" s="38" t="s">
        <v>44</v>
      </c>
      <c r="B8" s="343" t="str">
        <f>'A2 Exploitation'!B9:F9</f>
        <v>Dr Hatem KARAA</v>
      </c>
      <c r="C8" s="343"/>
      <c r="D8" s="343"/>
      <c r="E8" s="343"/>
      <c r="F8" s="343"/>
      <c r="G8" s="214"/>
      <c r="H8" s="214"/>
      <c r="I8" s="214"/>
    </row>
    <row r="9" spans="1:9" s="36" customFormat="1" ht="24.75" x14ac:dyDescent="0.5">
      <c r="A9" s="39" t="s">
        <v>46</v>
      </c>
      <c r="B9" s="344" t="str">
        <f>'A2 Exploitation'!B10:F10</f>
        <v>Mr BelGacem Kraïem et chefs de rayons</v>
      </c>
      <c r="C9" s="344"/>
      <c r="D9" s="344"/>
      <c r="E9" s="344"/>
      <c r="F9" s="344"/>
      <c r="G9" s="214"/>
      <c r="H9" s="214"/>
      <c r="I9" s="214"/>
    </row>
    <row r="10" spans="1:9" s="36" customFormat="1" ht="24.75" x14ac:dyDescent="0.5">
      <c r="A10" s="38" t="s">
        <v>45</v>
      </c>
      <c r="B10" s="341">
        <f>'A2 Exploitation'!B11:F11</f>
        <v>42874</v>
      </c>
      <c r="C10" s="341"/>
      <c r="D10" s="341"/>
      <c r="E10" s="341"/>
      <c r="F10" s="341"/>
      <c r="G10" s="214"/>
      <c r="H10" s="214"/>
      <c r="I10" s="214"/>
    </row>
    <row r="11" spans="1:9" s="36" customFormat="1" ht="24.75" x14ac:dyDescent="0.5">
      <c r="A11" s="38" t="s">
        <v>341</v>
      </c>
      <c r="B11" s="345">
        <f>D198</f>
        <v>0.84070796460176989</v>
      </c>
      <c r="C11" s="345"/>
      <c r="D11" s="345"/>
      <c r="E11" s="345"/>
      <c r="F11" s="345"/>
      <c r="G11" s="214"/>
      <c r="H11" s="214"/>
      <c r="I11" s="214"/>
    </row>
    <row r="12" spans="1:9" s="36" customFormat="1" ht="22.5" x14ac:dyDescent="0.45">
      <c r="A12" s="35"/>
      <c r="D12" s="318"/>
      <c r="E12" s="318"/>
      <c r="F12" s="318"/>
      <c r="G12" s="318"/>
      <c r="H12" s="318"/>
      <c r="I12" s="40"/>
    </row>
    <row r="13" spans="1:9" s="36" customFormat="1" ht="11.25" customHeight="1" x14ac:dyDescent="0.3">
      <c r="A13" s="319" t="s">
        <v>32</v>
      </c>
      <c r="B13" s="320" t="s">
        <v>33</v>
      </c>
      <c r="C13" s="320"/>
      <c r="D13" s="349" t="s">
        <v>48</v>
      </c>
      <c r="E13" s="320" t="s">
        <v>213</v>
      </c>
      <c r="F13" s="320" t="s">
        <v>214</v>
      </c>
    </row>
    <row r="14" spans="1:9" s="36" customFormat="1" ht="12.75" customHeight="1" x14ac:dyDescent="0.3">
      <c r="A14" s="319"/>
      <c r="B14" s="69" t="s">
        <v>36</v>
      </c>
      <c r="C14" s="69" t="s">
        <v>35</v>
      </c>
      <c r="D14" s="349"/>
      <c r="E14" s="320"/>
      <c r="F14" s="320"/>
    </row>
    <row r="15" spans="1:9" x14ac:dyDescent="0.3">
      <c r="A15" s="41"/>
      <c r="B15" s="41"/>
      <c r="C15" s="41"/>
      <c r="D15" s="51"/>
    </row>
    <row r="16" spans="1:9" ht="19.5" x14ac:dyDescent="0.4">
      <c r="A16" s="346" t="s">
        <v>0</v>
      </c>
      <c r="B16" s="347"/>
      <c r="C16" s="347"/>
      <c r="D16" s="347"/>
      <c r="E16" s="347"/>
      <c r="F16" s="347"/>
    </row>
    <row r="17" spans="1:6" x14ac:dyDescent="0.3">
      <c r="A17" s="41" t="s">
        <v>316</v>
      </c>
      <c r="B17" s="219">
        <v>2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1"/>
      <c r="E21" s="219"/>
      <c r="F21" s="219"/>
    </row>
    <row r="22" spans="1:6" x14ac:dyDescent="0.3">
      <c r="A22" s="348" t="s">
        <v>38</v>
      </c>
      <c r="B22" s="335"/>
      <c r="C22" s="336"/>
      <c r="D22" s="286">
        <f>SUM(B17:C21)</f>
        <v>10</v>
      </c>
    </row>
    <row r="23" spans="1:6" x14ac:dyDescent="0.3">
      <c r="A23" s="332" t="s">
        <v>342</v>
      </c>
      <c r="B23" s="333"/>
      <c r="C23" s="334"/>
      <c r="D23" s="62">
        <f>D22/(COUNT(B17:C21)*2)</f>
        <v>1</v>
      </c>
    </row>
    <row r="24" spans="1:6" s="50" customFormat="1" x14ac:dyDescent="0.3">
      <c r="A24" s="54"/>
      <c r="B24" s="55"/>
      <c r="C24" s="55"/>
      <c r="D24" s="61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32" t="s">
        <v>38</v>
      </c>
      <c r="B32" s="333"/>
      <c r="C32" s="334"/>
      <c r="D32" s="285">
        <f>SUM(B26:C31)</f>
        <v>0</v>
      </c>
    </row>
    <row r="33" spans="1:6" x14ac:dyDescent="0.3">
      <c r="A33" s="332" t="s">
        <v>342</v>
      </c>
      <c r="B33" s="333"/>
      <c r="C33" s="334"/>
      <c r="D33" s="62">
        <f>D32/(COUNT(B26:C31)*2)</f>
        <v>0</v>
      </c>
    </row>
    <row r="34" spans="1:6" s="50" customFormat="1" x14ac:dyDescent="0.3">
      <c r="A34" s="54"/>
      <c r="B34" s="55"/>
      <c r="C34" s="55"/>
      <c r="D34" s="61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18" x14ac:dyDescent="0.35">
      <c r="A36" s="75" t="s">
        <v>107</v>
      </c>
      <c r="B36" s="219">
        <v>2</v>
      </c>
      <c r="C36" s="246" t="str">
        <f>IF(B36=0, -5, "0")</f>
        <v>0</v>
      </c>
      <c r="D36" s="220" t="s">
        <v>506</v>
      </c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332" t="s">
        <v>38</v>
      </c>
      <c r="B41" s="333"/>
      <c r="C41" s="334"/>
      <c r="D41" s="285">
        <f>SUM(B36:C40)</f>
        <v>10</v>
      </c>
      <c r="E41" s="37"/>
      <c r="F41" s="37"/>
    </row>
    <row r="42" spans="1:6" s="50" customFormat="1" x14ac:dyDescent="0.3">
      <c r="A42" s="332" t="s">
        <v>342</v>
      </c>
      <c r="B42" s="333"/>
      <c r="C42" s="334"/>
      <c r="D42" s="62">
        <f>D41/(COUNT(B36:C40)*2)</f>
        <v>1</v>
      </c>
      <c r="E42" s="37"/>
      <c r="F42" s="37"/>
    </row>
    <row r="43" spans="1:6" s="50" customFormat="1" x14ac:dyDescent="0.3">
      <c r="A43" s="89"/>
      <c r="B43" s="90"/>
      <c r="C43" s="90"/>
      <c r="D43" s="294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19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32" t="s">
        <v>38</v>
      </c>
      <c r="B51" s="333"/>
      <c r="C51" s="334"/>
      <c r="D51" s="285">
        <f>SUM(B45:C50)</f>
        <v>12</v>
      </c>
    </row>
    <row r="52" spans="1:6" x14ac:dyDescent="0.3">
      <c r="A52" s="332" t="s">
        <v>342</v>
      </c>
      <c r="B52" s="333"/>
      <c r="C52" s="334"/>
      <c r="D52" s="62">
        <f>D51/(COUNT(B45:C50)*2)</f>
        <v>1</v>
      </c>
    </row>
    <row r="53" spans="1:6" s="50" customFormat="1" x14ac:dyDescent="0.3">
      <c r="A53" s="54"/>
      <c r="B53" s="55"/>
      <c r="C53" s="55"/>
      <c r="D53" s="61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20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>
        <v>2</v>
      </c>
      <c r="C59" s="246" t="str">
        <f>IF(B59=0, -5, "0")</f>
        <v>0</v>
      </c>
      <c r="D59" s="220" t="s">
        <v>507</v>
      </c>
      <c r="E59" s="219"/>
      <c r="F59" s="219"/>
    </row>
    <row r="60" spans="1:6" ht="33.75" x14ac:dyDescent="0.35">
      <c r="A60" s="75" t="s">
        <v>344</v>
      </c>
      <c r="B60" s="219">
        <v>1</v>
      </c>
      <c r="C60" s="246" t="str">
        <f>IF(B60=0, -5, "0")</f>
        <v>0</v>
      </c>
      <c r="D60" s="220" t="s">
        <v>508</v>
      </c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32" t="s">
        <v>38</v>
      </c>
      <c r="B62" s="333"/>
      <c r="C62" s="334"/>
      <c r="D62" s="285">
        <f>SUM(B55:C61)</f>
        <v>13</v>
      </c>
    </row>
    <row r="63" spans="1:6" x14ac:dyDescent="0.3">
      <c r="A63" s="332" t="s">
        <v>342</v>
      </c>
      <c r="B63" s="333"/>
      <c r="C63" s="334"/>
      <c r="D63" s="62">
        <f>D62/(COUNT(B55:C61)*2)</f>
        <v>0.9285714285714286</v>
      </c>
    </row>
    <row r="64" spans="1:6" s="50" customFormat="1" x14ac:dyDescent="0.3">
      <c r="A64" s="54"/>
      <c r="B64" s="55"/>
      <c r="C64" s="55"/>
      <c r="D64" s="61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>
        <v>2</v>
      </c>
      <c r="C66" s="226"/>
      <c r="D66" s="227"/>
      <c r="E66" s="227"/>
      <c r="F66" s="219"/>
    </row>
    <row r="67" spans="1:6" ht="32.25" x14ac:dyDescent="0.4">
      <c r="A67" s="41" t="s">
        <v>319</v>
      </c>
      <c r="B67" s="225">
        <v>0</v>
      </c>
      <c r="C67" s="226"/>
      <c r="D67" s="228" t="s">
        <v>512</v>
      </c>
      <c r="E67" s="227"/>
      <c r="F67" s="219"/>
    </row>
    <row r="68" spans="1:6" ht="19.5" x14ac:dyDescent="0.4">
      <c r="A68" s="41" t="s">
        <v>340</v>
      </c>
      <c r="B68" s="225">
        <v>2</v>
      </c>
      <c r="C68" s="226"/>
      <c r="D68" s="228"/>
      <c r="E68" s="228"/>
      <c r="F68" s="219"/>
    </row>
    <row r="69" spans="1:6" ht="47.25" x14ac:dyDescent="0.4">
      <c r="A69" s="48" t="s">
        <v>285</v>
      </c>
      <c r="B69" s="225">
        <v>0</v>
      </c>
      <c r="C69" s="226"/>
      <c r="D69" s="228" t="s">
        <v>509</v>
      </c>
      <c r="E69" s="228"/>
      <c r="F69" s="219"/>
    </row>
    <row r="70" spans="1:6" ht="19.5" x14ac:dyDescent="0.4">
      <c r="A70" s="41" t="s">
        <v>93</v>
      </c>
      <c r="B70" s="225">
        <v>2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2</v>
      </c>
      <c r="C71" s="226"/>
      <c r="D71" s="295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20"/>
      <c r="E72" s="219"/>
      <c r="F72" s="219"/>
    </row>
    <row r="73" spans="1:6" x14ac:dyDescent="0.3">
      <c r="A73" s="48" t="s">
        <v>345</v>
      </c>
      <c r="B73" s="225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 t="s">
        <v>510</v>
      </c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 t="s">
        <v>511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32" t="s">
        <v>38</v>
      </c>
      <c r="B83" s="333"/>
      <c r="C83" s="334"/>
      <c r="D83" s="285">
        <f>SUM(B66:C82)</f>
        <v>26</v>
      </c>
    </row>
    <row r="84" spans="1:6" x14ac:dyDescent="0.3">
      <c r="A84" s="332" t="s">
        <v>342</v>
      </c>
      <c r="B84" s="333"/>
      <c r="C84" s="334"/>
      <c r="D84" s="62">
        <f>D83/(COUNT(B66:C82)*2)</f>
        <v>0.8666666666666667</v>
      </c>
    </row>
    <row r="85" spans="1:6" s="50" customFormat="1" x14ac:dyDescent="0.3">
      <c r="A85" s="54"/>
      <c r="B85" s="55"/>
      <c r="C85" s="55"/>
      <c r="D85" s="61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1</v>
      </c>
      <c r="C87" s="226"/>
      <c r="D87" s="232" t="s">
        <v>513</v>
      </c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32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1</v>
      </c>
      <c r="C90" s="226"/>
      <c r="D90" s="232" t="s">
        <v>515</v>
      </c>
      <c r="E90" s="219"/>
      <c r="F90" s="219"/>
    </row>
    <row r="91" spans="1:6" ht="19.5" x14ac:dyDescent="0.4">
      <c r="A91" s="48" t="s">
        <v>286</v>
      </c>
      <c r="B91" s="235">
        <v>2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>
        <v>2</v>
      </c>
      <c r="C92" s="246" t="str">
        <f>IF(B92=0, -5, "0")</f>
        <v>0</v>
      </c>
      <c r="D92" s="232" t="s">
        <v>516</v>
      </c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32" t="s">
        <v>514</v>
      </c>
      <c r="E93" s="219"/>
      <c r="F93" s="219"/>
    </row>
    <row r="94" spans="1:6" x14ac:dyDescent="0.3">
      <c r="A94" s="48" t="s">
        <v>182</v>
      </c>
      <c r="B94" s="235">
        <v>2</v>
      </c>
      <c r="C94" s="219"/>
      <c r="D94" s="232"/>
      <c r="E94" s="219"/>
      <c r="F94" s="219"/>
    </row>
    <row r="95" spans="1:6" x14ac:dyDescent="0.3">
      <c r="A95" s="53" t="s">
        <v>329</v>
      </c>
      <c r="B95" s="235">
        <v>2</v>
      </c>
      <c r="C95" s="219"/>
      <c r="D95" s="232"/>
      <c r="E95" s="219"/>
      <c r="F95" s="219"/>
    </row>
    <row r="96" spans="1:6" x14ac:dyDescent="0.3">
      <c r="A96" s="53" t="s">
        <v>330</v>
      </c>
      <c r="B96" s="235">
        <v>2</v>
      </c>
      <c r="C96" s="219"/>
      <c r="D96" s="232"/>
      <c r="E96" s="219"/>
      <c r="F96" s="219"/>
    </row>
    <row r="97" spans="1:6" x14ac:dyDescent="0.3">
      <c r="A97" s="41" t="s">
        <v>147</v>
      </c>
      <c r="B97" s="235">
        <v>2</v>
      </c>
      <c r="C97" s="219"/>
      <c r="D97" s="232"/>
      <c r="E97" s="219"/>
      <c r="F97" s="219"/>
    </row>
    <row r="98" spans="1:6" ht="36" x14ac:dyDescent="0.35">
      <c r="A98" s="88" t="s">
        <v>216</v>
      </c>
      <c r="B98" s="235">
        <v>2</v>
      </c>
      <c r="C98" s="246" t="str">
        <f>IF(B98=0, -5, "0")</f>
        <v>0</v>
      </c>
      <c r="D98" s="232"/>
      <c r="E98" s="219"/>
      <c r="F98" s="219"/>
    </row>
    <row r="99" spans="1:6" ht="18" x14ac:dyDescent="0.35">
      <c r="A99" s="87" t="s">
        <v>344</v>
      </c>
      <c r="B99" s="235">
        <v>2</v>
      </c>
      <c r="C99" s="246" t="str">
        <f>IF(B99=0, -5, "0")</f>
        <v>0</v>
      </c>
      <c r="D99" s="232"/>
      <c r="E99" s="219"/>
      <c r="F99" s="219"/>
    </row>
    <row r="100" spans="1:6" x14ac:dyDescent="0.3">
      <c r="A100" s="93" t="s">
        <v>263</v>
      </c>
      <c r="B100" s="235">
        <v>2</v>
      </c>
      <c r="C100" s="219"/>
      <c r="D100" s="232"/>
      <c r="E100" s="219"/>
      <c r="F100" s="219"/>
    </row>
    <row r="101" spans="1:6" x14ac:dyDescent="0.3">
      <c r="A101" s="332" t="s">
        <v>38</v>
      </c>
      <c r="B101" s="333"/>
      <c r="C101" s="334"/>
      <c r="D101" s="285">
        <f>SUM(B87:C100)</f>
        <v>24</v>
      </c>
    </row>
    <row r="102" spans="1:6" x14ac:dyDescent="0.3">
      <c r="A102" s="332" t="s">
        <v>342</v>
      </c>
      <c r="B102" s="333"/>
      <c r="C102" s="334"/>
      <c r="D102" s="62">
        <f>D101/(COUNT(B87:C100)*2)</f>
        <v>0.92307692307692313</v>
      </c>
    </row>
    <row r="103" spans="1:6" s="50" customFormat="1" x14ac:dyDescent="0.3">
      <c r="A103" s="54"/>
      <c r="B103" s="55"/>
      <c r="C103" s="55"/>
      <c r="D103" s="61"/>
    </row>
    <row r="104" spans="1:6" s="50" customFormat="1" x14ac:dyDescent="0.3">
      <c r="A104" s="89"/>
      <c r="B104" s="90"/>
      <c r="C104" s="90"/>
      <c r="D104" s="294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1</v>
      </c>
      <c r="C110" s="226"/>
      <c r="D110" s="232" t="s">
        <v>517</v>
      </c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296"/>
      <c r="E111" s="219"/>
      <c r="F111" s="219"/>
    </row>
    <row r="112" spans="1:6" s="50" customFormat="1" x14ac:dyDescent="0.3">
      <c r="A112" s="49" t="s">
        <v>182</v>
      </c>
      <c r="B112" s="235">
        <v>2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332" t="s">
        <v>38</v>
      </c>
      <c r="B117" s="333"/>
      <c r="C117" s="334"/>
      <c r="D117" s="285">
        <f>SUM(B106:C116)</f>
        <v>21</v>
      </c>
      <c r="E117" s="37"/>
      <c r="F117" s="37"/>
    </row>
    <row r="118" spans="1:6" s="50" customFormat="1" x14ac:dyDescent="0.3">
      <c r="A118" s="332" t="s">
        <v>342</v>
      </c>
      <c r="B118" s="333"/>
      <c r="C118" s="334"/>
      <c r="D118" s="62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61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2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>
        <v>2</v>
      </c>
      <c r="C126" s="247" t="str">
        <f>IF(B126=0, -5, "0")</f>
        <v>0</v>
      </c>
      <c r="D126" s="232" t="s">
        <v>518</v>
      </c>
      <c r="E126" s="227"/>
      <c r="F126" s="219"/>
    </row>
    <row r="127" spans="1:6" ht="18" x14ac:dyDescent="0.35">
      <c r="A127" s="75" t="s">
        <v>267</v>
      </c>
      <c r="B127" s="236">
        <v>2</v>
      </c>
      <c r="C127" s="247" t="str">
        <f>IF(B127=0, -5, "0")</f>
        <v>0</v>
      </c>
      <c r="D127" s="232" t="s">
        <v>518</v>
      </c>
      <c r="E127" s="220"/>
      <c r="F127" s="219"/>
    </row>
    <row r="128" spans="1:6" x14ac:dyDescent="0.3">
      <c r="A128" s="48" t="s">
        <v>183</v>
      </c>
      <c r="B128" s="236">
        <v>2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>
        <v>2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2" t="s">
        <v>38</v>
      </c>
      <c r="B132" s="333"/>
      <c r="C132" s="334"/>
      <c r="D132" s="285">
        <f>SUM(B121:C131)</f>
        <v>22</v>
      </c>
    </row>
    <row r="133" spans="1:6" x14ac:dyDescent="0.3">
      <c r="A133" s="332" t="s">
        <v>342</v>
      </c>
      <c r="B133" s="333"/>
      <c r="C133" s="334"/>
      <c r="D133" s="62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32.25" x14ac:dyDescent="0.4">
      <c r="A136" s="51" t="s">
        <v>349</v>
      </c>
      <c r="B136" s="235">
        <v>0</v>
      </c>
      <c r="C136" s="226"/>
      <c r="D136" s="228" t="s">
        <v>519</v>
      </c>
      <c r="E136" s="219"/>
      <c r="F136" s="219"/>
    </row>
    <row r="137" spans="1:6" ht="18" x14ac:dyDescent="0.35">
      <c r="A137" s="75" t="s">
        <v>140</v>
      </c>
      <c r="B137" s="235">
        <v>2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2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2</v>
      </c>
      <c r="C139" s="220"/>
      <c r="D139" s="297"/>
      <c r="E139" s="219"/>
      <c r="F139" s="219"/>
    </row>
    <row r="140" spans="1:6" s="50" customFormat="1" x14ac:dyDescent="0.3">
      <c r="A140" s="49" t="s">
        <v>350</v>
      </c>
      <c r="B140" s="235">
        <v>2</v>
      </c>
      <c r="C140" s="242"/>
      <c r="D140" s="242"/>
      <c r="E140" s="231"/>
      <c r="F140" s="231"/>
    </row>
    <row r="141" spans="1:6" x14ac:dyDescent="0.3">
      <c r="A141" s="51" t="s">
        <v>331</v>
      </c>
      <c r="B141" s="235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2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95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95"/>
      <c r="E144" s="219"/>
      <c r="F144" s="219"/>
    </row>
    <row r="145" spans="1:6" x14ac:dyDescent="0.3">
      <c r="A145" s="51" t="s">
        <v>104</v>
      </c>
      <c r="B145" s="235">
        <v>2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2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2</v>
      </c>
      <c r="C147" s="220"/>
      <c r="D147" s="297"/>
      <c r="E147" s="219"/>
      <c r="F147" s="219"/>
    </row>
    <row r="148" spans="1:6" x14ac:dyDescent="0.3">
      <c r="A148" s="332" t="s">
        <v>38</v>
      </c>
      <c r="B148" s="333"/>
      <c r="C148" s="334"/>
      <c r="D148" s="285">
        <f>SUM(B136:C147)</f>
        <v>18</v>
      </c>
    </row>
    <row r="149" spans="1:6" x14ac:dyDescent="0.3">
      <c r="A149" s="332" t="s">
        <v>342</v>
      </c>
      <c r="B149" s="333"/>
      <c r="C149" s="334"/>
      <c r="D149" s="62">
        <f>D148/(COUNT(B136:C147)*2)</f>
        <v>0.9</v>
      </c>
    </row>
    <row r="150" spans="1:6" s="50" customFormat="1" x14ac:dyDescent="0.3">
      <c r="A150" s="54"/>
      <c r="B150" s="55"/>
      <c r="C150" s="55"/>
      <c r="D150" s="61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19">
        <v>2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>
        <v>2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98"/>
      <c r="E157" s="219"/>
      <c r="F157" s="219"/>
    </row>
    <row r="158" spans="1:6" x14ac:dyDescent="0.3">
      <c r="A158" s="194" t="s">
        <v>376</v>
      </c>
      <c r="B158" s="219">
        <v>2</v>
      </c>
      <c r="C158" s="219"/>
      <c r="D158" s="299"/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99"/>
      <c r="E159" s="219"/>
      <c r="F159" s="219"/>
    </row>
    <row r="160" spans="1:6" x14ac:dyDescent="0.3">
      <c r="A160" s="332" t="s">
        <v>38</v>
      </c>
      <c r="B160" s="335"/>
      <c r="C160" s="336"/>
      <c r="D160" s="286">
        <f>SUM(B152:C159)</f>
        <v>16</v>
      </c>
    </row>
    <row r="161" spans="1:6" x14ac:dyDescent="0.3">
      <c r="A161" s="332" t="s">
        <v>342</v>
      </c>
      <c r="B161" s="333"/>
      <c r="C161" s="334"/>
      <c r="D161" s="62">
        <f>D160/(COUNT(B152:C159)*2)</f>
        <v>1</v>
      </c>
    </row>
    <row r="162" spans="1:6" s="50" customFormat="1" x14ac:dyDescent="0.3">
      <c r="A162" s="54"/>
      <c r="B162" s="55"/>
      <c r="C162" s="57"/>
      <c r="D162" s="300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31.5" x14ac:dyDescent="0.35">
      <c r="A164" s="75" t="s">
        <v>333</v>
      </c>
      <c r="B164" s="219">
        <v>0</v>
      </c>
      <c r="C164" s="246">
        <f>IF(B164=0, -5, "0")</f>
        <v>-5</v>
      </c>
      <c r="D164" s="232" t="s">
        <v>520</v>
      </c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2</v>
      </c>
      <c r="C167" s="219"/>
      <c r="D167" s="220"/>
      <c r="E167" s="220"/>
      <c r="F167" s="219"/>
    </row>
    <row r="168" spans="1:6" x14ac:dyDescent="0.3">
      <c r="A168" s="332" t="s">
        <v>38</v>
      </c>
      <c r="B168" s="333"/>
      <c r="C168" s="334"/>
      <c r="D168" s="285">
        <f>SUM(B164:C167)</f>
        <v>1</v>
      </c>
    </row>
    <row r="169" spans="1:6" x14ac:dyDescent="0.3">
      <c r="A169" s="332" t="s">
        <v>342</v>
      </c>
      <c r="B169" s="333"/>
      <c r="C169" s="334"/>
      <c r="D169" s="62">
        <f>D168/(COUNT(B164:C167)*2)</f>
        <v>0.1</v>
      </c>
    </row>
    <row r="170" spans="1:6" s="50" customFormat="1" x14ac:dyDescent="0.3">
      <c r="A170" s="54"/>
      <c r="B170" s="55"/>
      <c r="C170" s="55"/>
      <c r="D170" s="61"/>
    </row>
    <row r="171" spans="1:6" ht="19.5" x14ac:dyDescent="0.4">
      <c r="A171" s="337" t="s">
        <v>17</v>
      </c>
      <c r="B171" s="338"/>
      <c r="C171" s="338"/>
      <c r="D171" s="338"/>
      <c r="E171" s="338"/>
      <c r="F171" s="338"/>
    </row>
    <row r="172" spans="1:6" x14ac:dyDescent="0.3">
      <c r="A172" s="48" t="s">
        <v>202</v>
      </c>
      <c r="B172" s="219">
        <v>0</v>
      </c>
      <c r="C172" s="219"/>
      <c r="D172" s="245" t="s">
        <v>421</v>
      </c>
      <c r="E172" s="219"/>
      <c r="F172" s="219"/>
    </row>
    <row r="173" spans="1:6" ht="30.75" x14ac:dyDescent="0.3">
      <c r="A173" s="41" t="s">
        <v>96</v>
      </c>
      <c r="B173" s="219">
        <v>0</v>
      </c>
      <c r="C173" s="219"/>
      <c r="D173" s="245" t="s">
        <v>521</v>
      </c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32" t="s">
        <v>38</v>
      </c>
      <c r="B176" s="333"/>
      <c r="C176" s="334"/>
      <c r="D176" s="285">
        <f>SUM(B172:C175)</f>
        <v>4</v>
      </c>
    </row>
    <row r="177" spans="1:6" x14ac:dyDescent="0.3">
      <c r="A177" s="332" t="s">
        <v>342</v>
      </c>
      <c r="B177" s="333"/>
      <c r="C177" s="334"/>
      <c r="D177" s="62">
        <f>D176/(COUNT(B172:C175)*2)</f>
        <v>0.5</v>
      </c>
    </row>
    <row r="178" spans="1:6" s="50" customFormat="1" x14ac:dyDescent="0.3">
      <c r="A178" s="54"/>
      <c r="B178" s="55"/>
      <c r="C178" s="55"/>
      <c r="D178" s="61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x14ac:dyDescent="0.3">
      <c r="A180" s="86" t="s">
        <v>364</v>
      </c>
      <c r="B180" s="219">
        <v>2</v>
      </c>
      <c r="C180" s="219"/>
      <c r="D180" s="220"/>
      <c r="E180" s="220"/>
      <c r="F180" s="219"/>
    </row>
    <row r="181" spans="1:6" ht="30.75" x14ac:dyDescent="0.3">
      <c r="A181" s="94" t="s">
        <v>247</v>
      </c>
      <c r="B181" s="219">
        <v>0</v>
      </c>
      <c r="C181" s="219"/>
      <c r="D181" s="245" t="s">
        <v>522</v>
      </c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ht="45.75" x14ac:dyDescent="0.3">
      <c r="A184" s="41" t="s">
        <v>356</v>
      </c>
      <c r="B184" s="219">
        <v>1</v>
      </c>
      <c r="C184" s="219"/>
      <c r="D184" s="245" t="s">
        <v>523</v>
      </c>
      <c r="E184" s="219"/>
      <c r="F184" s="219"/>
    </row>
    <row r="185" spans="1:6" x14ac:dyDescent="0.3">
      <c r="A185" s="332" t="s">
        <v>38</v>
      </c>
      <c r="B185" s="333"/>
      <c r="C185" s="334"/>
      <c r="D185" s="285">
        <f>SUM(B180:C184)</f>
        <v>7</v>
      </c>
    </row>
    <row r="186" spans="1:6" x14ac:dyDescent="0.3">
      <c r="A186" s="332" t="s">
        <v>342</v>
      </c>
      <c r="B186" s="333"/>
      <c r="C186" s="334"/>
      <c r="D186" s="62">
        <f>D185/(COUNT(B180:C184)*2)</f>
        <v>0.7</v>
      </c>
    </row>
    <row r="187" spans="1:6" s="50" customFormat="1" x14ac:dyDescent="0.3">
      <c r="A187" s="54"/>
      <c r="B187" s="55"/>
      <c r="C187" s="55"/>
      <c r="D187" s="61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>
        <v>2</v>
      </c>
      <c r="C189" s="219"/>
      <c r="D189" s="220"/>
      <c r="E189" s="219"/>
      <c r="F189" s="219"/>
    </row>
    <row r="190" spans="1:6" ht="18" x14ac:dyDescent="0.35">
      <c r="A190" s="158" t="s">
        <v>365</v>
      </c>
      <c r="B190" s="219">
        <v>2</v>
      </c>
      <c r="C190" s="246" t="str">
        <f>IF(B190=0, -5, "0")</f>
        <v>0</v>
      </c>
      <c r="D190" s="220"/>
      <c r="E190" s="219"/>
      <c r="F190" s="231"/>
    </row>
    <row r="191" spans="1:6" x14ac:dyDescent="0.3">
      <c r="A191" s="48" t="s">
        <v>360</v>
      </c>
      <c r="B191" s="219">
        <v>2</v>
      </c>
      <c r="C191" s="219"/>
      <c r="D191" s="220"/>
      <c r="E191" s="219"/>
      <c r="F191" s="219"/>
    </row>
    <row r="192" spans="1:6" x14ac:dyDescent="0.3">
      <c r="A192" s="95" t="s">
        <v>212</v>
      </c>
      <c r="B192" s="219" t="s">
        <v>34</v>
      </c>
      <c r="C192" s="219"/>
      <c r="D192" s="220"/>
      <c r="E192" s="219"/>
      <c r="F192" s="219"/>
    </row>
    <row r="193" spans="1:4" x14ac:dyDescent="0.3">
      <c r="A193" s="332" t="s">
        <v>38</v>
      </c>
      <c r="B193" s="333"/>
      <c r="C193" s="334"/>
      <c r="D193" s="96">
        <f>SUM(B189:C192)</f>
        <v>6</v>
      </c>
    </row>
    <row r="194" spans="1:4" x14ac:dyDescent="0.3">
      <c r="A194" s="332" t="s">
        <v>342</v>
      </c>
      <c r="B194" s="333"/>
      <c r="C194" s="334"/>
      <c r="D194" s="62">
        <f>D193/(COUNT(B189:C192)*2)</f>
        <v>1</v>
      </c>
    </row>
    <row r="196" spans="1:4" ht="18" x14ac:dyDescent="0.35">
      <c r="A196" s="120" t="s">
        <v>284</v>
      </c>
      <c r="B196" s="119"/>
      <c r="C196" s="119"/>
      <c r="D196" s="301">
        <v>0.38</v>
      </c>
    </row>
    <row r="197" spans="1:4" ht="22.5" x14ac:dyDescent="0.3">
      <c r="A197" s="70" t="s">
        <v>377</v>
      </c>
      <c r="B197" s="71"/>
      <c r="C197" s="72"/>
      <c r="D197" s="302">
        <f>SUM(D193,D185,D176,D168,D160,D62,D51,D32,D22,D117,D148,D132,D101,D83,D41)</f>
        <v>190</v>
      </c>
    </row>
    <row r="198" spans="1:4" ht="22.5" x14ac:dyDescent="0.3">
      <c r="A198" s="70" t="s">
        <v>378</v>
      </c>
      <c r="B198" s="71"/>
      <c r="C198" s="72"/>
      <c r="D198" s="303">
        <f>D197/(COUNT(B189:C192,B180:C184,B172:C175,B164:C167,B152:C159,B55:C61,B45:C50,B26:C31,B17:C21,B106:C116,B136:C147,B121:C131,B87:C100,B66:C82,B36:C40)*2)</f>
        <v>0.84070796460176989</v>
      </c>
    </row>
  </sheetData>
  <sheetProtection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36:B147 B26:B31 B17:B21 B36:B40 B45:B50 B189:B192 B66:B82 B87:B100 B106:B116 B55:B61 B121:B131 B152:B159 B172:B175 B164:B167 B180:B184">
      <formula1>$B$1:$B$4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5"/>
      <c r="E1" s="325"/>
      <c r="F1" s="325"/>
      <c r="G1" s="325"/>
      <c r="H1" s="325"/>
      <c r="I1" s="325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26" t="s">
        <v>201</v>
      </c>
      <c r="B7" s="326"/>
      <c r="C7" s="326"/>
      <c r="D7" s="326"/>
      <c r="E7" s="326"/>
      <c r="F7" s="326"/>
      <c r="G7" s="211"/>
      <c r="H7" s="211"/>
      <c r="I7" s="211"/>
    </row>
    <row r="8" spans="1:9" ht="29.25" x14ac:dyDescent="0.5">
      <c r="A8" s="327" t="str">
        <f>'Page de garde'!D18</f>
        <v>CM Tozeur</v>
      </c>
      <c r="B8" s="327"/>
      <c r="C8" s="327"/>
      <c r="D8" s="327"/>
      <c r="E8" s="327"/>
      <c r="F8" s="327"/>
      <c r="G8" s="214"/>
      <c r="H8" s="214"/>
      <c r="I8" s="211"/>
    </row>
    <row r="9" spans="1:9" ht="24.75" x14ac:dyDescent="0.5">
      <c r="A9" s="38" t="s">
        <v>44</v>
      </c>
      <c r="B9" s="328"/>
      <c r="C9" s="328"/>
      <c r="D9" s="328"/>
      <c r="E9" s="328"/>
      <c r="F9" s="328"/>
      <c r="G9" s="214"/>
      <c r="H9" s="214"/>
      <c r="I9" s="211"/>
    </row>
    <row r="10" spans="1:9" ht="24.75" x14ac:dyDescent="0.5">
      <c r="A10" s="39" t="s">
        <v>46</v>
      </c>
      <c r="B10" s="329"/>
      <c r="C10" s="329"/>
      <c r="D10" s="329"/>
      <c r="E10" s="329"/>
      <c r="F10" s="329"/>
      <c r="G10" s="214"/>
      <c r="H10" s="214"/>
      <c r="I10" s="211"/>
    </row>
    <row r="11" spans="1:9" ht="24.75" x14ac:dyDescent="0.5">
      <c r="A11" s="38" t="s">
        <v>45</v>
      </c>
      <c r="B11" s="324"/>
      <c r="C11" s="324"/>
      <c r="D11" s="324"/>
      <c r="E11" s="324"/>
      <c r="F11" s="324"/>
      <c r="G11" s="214"/>
      <c r="H11" s="214"/>
      <c r="I11" s="211"/>
    </row>
    <row r="12" spans="1:9" ht="24.75" x14ac:dyDescent="0.5">
      <c r="A12" s="38" t="s">
        <v>276</v>
      </c>
      <c r="B12" s="317">
        <f>D505</f>
        <v>0</v>
      </c>
      <c r="C12" s="317"/>
      <c r="D12" s="317"/>
      <c r="E12" s="317"/>
      <c r="F12" s="317"/>
      <c r="G12" s="214"/>
      <c r="H12" s="214"/>
      <c r="I12" s="211"/>
    </row>
    <row r="13" spans="1:9" ht="22.5" x14ac:dyDescent="0.45">
      <c r="A13" s="35"/>
      <c r="B13" s="36"/>
      <c r="C13" s="36"/>
      <c r="D13" s="318"/>
      <c r="E13" s="318"/>
      <c r="F13" s="318"/>
      <c r="G13" s="318"/>
      <c r="H13" s="318"/>
      <c r="I13" s="3"/>
    </row>
    <row r="14" spans="1:9" ht="16.5" customHeight="1" x14ac:dyDescent="0.3">
      <c r="A14" s="319" t="s">
        <v>32</v>
      </c>
      <c r="B14" s="320" t="s">
        <v>33</v>
      </c>
      <c r="C14" s="320"/>
      <c r="D14" s="320" t="s">
        <v>48</v>
      </c>
      <c r="E14" s="321" t="s">
        <v>358</v>
      </c>
      <c r="F14" s="320" t="s">
        <v>214</v>
      </c>
      <c r="G14" s="36"/>
      <c r="H14" s="36"/>
    </row>
    <row r="15" spans="1:9" ht="16.5" customHeight="1" x14ac:dyDescent="0.3">
      <c r="A15" s="319"/>
      <c r="B15" s="76" t="s">
        <v>36</v>
      </c>
      <c r="C15" s="76" t="s">
        <v>35</v>
      </c>
      <c r="D15" s="320"/>
      <c r="E15" s="321"/>
      <c r="F15" s="320"/>
      <c r="G15" s="36"/>
      <c r="H15" s="36"/>
    </row>
    <row r="16" spans="1:9" ht="18" x14ac:dyDescent="0.35">
      <c r="A16" s="312" t="s">
        <v>0</v>
      </c>
      <c r="B16" s="312"/>
      <c r="C16" s="312"/>
      <c r="D16" s="312"/>
      <c r="E16" s="312"/>
      <c r="F16" s="312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2" t="s">
        <v>1</v>
      </c>
      <c r="B18" s="323"/>
      <c r="C18" s="323"/>
      <c r="D18" s="323"/>
      <c r="E18" s="323"/>
      <c r="F18" s="323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3" t="s">
        <v>18</v>
      </c>
      <c r="B26" s="314"/>
      <c r="C26" s="314"/>
      <c r="D26" s="314"/>
      <c r="E26" s="314"/>
      <c r="F26" s="31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2" t="s">
        <v>137</v>
      </c>
      <c r="B43" s="312"/>
      <c r="C43" s="312"/>
      <c r="D43" s="312"/>
      <c r="E43" s="312"/>
      <c r="F43" s="312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3" t="s">
        <v>65</v>
      </c>
      <c r="B57" s="314"/>
      <c r="C57" s="314"/>
      <c r="D57" s="314"/>
      <c r="E57" s="314"/>
      <c r="F57" s="31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3" t="s">
        <v>25</v>
      </c>
      <c r="B84" s="314"/>
      <c r="C84" s="314"/>
      <c r="D84" s="314"/>
      <c r="E84" s="314"/>
      <c r="F84" s="31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2" t="s">
        <v>129</v>
      </c>
      <c r="B99" s="312"/>
      <c r="C99" s="312"/>
      <c r="D99" s="312"/>
      <c r="E99" s="312"/>
      <c r="F99" s="312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3" t="s">
        <v>133</v>
      </c>
      <c r="B113" s="314"/>
      <c r="C113" s="314"/>
      <c r="D113" s="314"/>
      <c r="E113" s="314"/>
      <c r="F113" s="31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3" t="s">
        <v>73</v>
      </c>
      <c r="B137" s="314"/>
      <c r="C137" s="314"/>
      <c r="D137" s="314"/>
      <c r="E137" s="314"/>
      <c r="F137" s="31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2" t="s">
        <v>130</v>
      </c>
      <c r="B152" s="312"/>
      <c r="C152" s="312"/>
      <c r="D152" s="312"/>
      <c r="E152" s="312"/>
      <c r="F152" s="312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3" t="s">
        <v>134</v>
      </c>
      <c r="B166" s="314"/>
      <c r="C166" s="314"/>
      <c r="D166" s="314"/>
      <c r="E166" s="314"/>
      <c r="F166" s="31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2" t="s">
        <v>167</v>
      </c>
      <c r="B192" s="312"/>
      <c r="C192" s="312"/>
      <c r="D192" s="312"/>
      <c r="E192" s="312"/>
      <c r="F192" s="312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13" t="s">
        <v>158</v>
      </c>
      <c r="B194" s="314"/>
      <c r="C194" s="314"/>
      <c r="D194" s="314"/>
      <c r="E194" s="314"/>
      <c r="F194" s="31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3" t="s">
        <v>76</v>
      </c>
      <c r="B209" s="314"/>
      <c r="C209" s="314"/>
      <c r="D209" s="314"/>
      <c r="E209" s="314"/>
      <c r="F209" s="31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4" t="s">
        <v>37</v>
      </c>
      <c r="B230" s="265"/>
      <c r="C230" s="266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50" t="s">
        <v>191</v>
      </c>
      <c r="B232" s="351"/>
      <c r="C232" s="351"/>
      <c r="D232" s="351"/>
      <c r="E232" s="351"/>
      <c r="F232" s="351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2" t="s">
        <v>78</v>
      </c>
      <c r="B248" s="312"/>
      <c r="C248" s="312"/>
      <c r="D248" s="312"/>
      <c r="E248" s="312"/>
      <c r="F248" s="312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13" t="s">
        <v>79</v>
      </c>
      <c r="B250" s="314"/>
      <c r="C250" s="314"/>
      <c r="D250" s="314"/>
      <c r="E250" s="314"/>
      <c r="F250" s="31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3" t="s">
        <v>81</v>
      </c>
      <c r="B266" s="314"/>
      <c r="C266" s="314"/>
      <c r="D266" s="314"/>
      <c r="E266" s="314"/>
      <c r="F266" s="31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2" t="s">
        <v>4</v>
      </c>
      <c r="B291" s="312"/>
      <c r="C291" s="312"/>
      <c r="D291" s="312"/>
      <c r="E291" s="312"/>
      <c r="F291" s="312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13" t="s">
        <v>19</v>
      </c>
      <c r="B293" s="314"/>
      <c r="C293" s="314"/>
      <c r="D293" s="314"/>
      <c r="E293" s="314"/>
      <c r="F293" s="31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3" t="s">
        <v>122</v>
      </c>
      <c r="B305" s="314"/>
      <c r="C305" s="314"/>
      <c r="D305" s="314"/>
      <c r="E305" s="314"/>
      <c r="F305" s="31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2" t="s">
        <v>21</v>
      </c>
      <c r="B324" s="312"/>
      <c r="C324" s="312"/>
      <c r="D324" s="312"/>
      <c r="E324" s="312"/>
      <c r="F324" s="312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13" t="s">
        <v>12</v>
      </c>
      <c r="B326" s="314"/>
      <c r="C326" s="314"/>
      <c r="D326" s="314"/>
      <c r="E326" s="314"/>
      <c r="F326" s="31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3" t="s">
        <v>25</v>
      </c>
      <c r="B339" s="314"/>
      <c r="C339" s="314"/>
      <c r="D339" s="314"/>
      <c r="E339" s="314"/>
      <c r="F339" s="31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2" t="s">
        <v>8</v>
      </c>
      <c r="B352" s="312"/>
      <c r="C352" s="312"/>
      <c r="D352" s="312"/>
      <c r="E352" s="312"/>
      <c r="F352" s="312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3" t="s">
        <v>25</v>
      </c>
      <c r="B366" s="314"/>
      <c r="C366" s="314"/>
      <c r="D366" s="314"/>
      <c r="E366" s="314"/>
      <c r="F366" s="31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3" t="s">
        <v>124</v>
      </c>
      <c r="B382" s="314"/>
      <c r="C382" s="314"/>
      <c r="D382" s="314"/>
      <c r="E382" s="314"/>
      <c r="F382" s="31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3" t="s">
        <v>29</v>
      </c>
      <c r="B391" s="314"/>
      <c r="C391" s="314"/>
      <c r="D391" s="314"/>
      <c r="E391" s="314"/>
      <c r="F391" s="31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2" t="s">
        <v>125</v>
      </c>
      <c r="B405" s="312"/>
      <c r="C405" s="312"/>
      <c r="D405" s="312"/>
      <c r="E405" s="312"/>
      <c r="F405" s="312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2" t="s">
        <v>374</v>
      </c>
      <c r="B435" s="312"/>
      <c r="C435" s="312"/>
      <c r="D435" s="312"/>
      <c r="E435" s="312"/>
      <c r="F435" s="312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13" t="s">
        <v>375</v>
      </c>
      <c r="B437" s="314"/>
      <c r="C437" s="314"/>
      <c r="D437" s="314"/>
      <c r="E437" s="314"/>
      <c r="F437" s="31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13" t="s">
        <v>31</v>
      </c>
      <c r="B444" s="314"/>
      <c r="C444" s="314"/>
      <c r="D444" s="314"/>
      <c r="E444" s="314"/>
      <c r="F444" s="31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2" t="s">
        <v>180</v>
      </c>
      <c r="B454" s="312"/>
      <c r="C454" s="312"/>
      <c r="D454" s="312"/>
      <c r="E454" s="312"/>
      <c r="F454" s="31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2" t="s">
        <v>87</v>
      </c>
      <c r="B464" s="312"/>
      <c r="C464" s="312"/>
      <c r="D464" s="312"/>
      <c r="E464" s="312"/>
      <c r="F464" s="31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2" t="s">
        <v>151</v>
      </c>
      <c r="B473" s="312"/>
      <c r="C473" s="312"/>
      <c r="D473" s="312"/>
      <c r="E473" s="312"/>
      <c r="F473" s="31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2" t="s">
        <v>152</v>
      </c>
      <c r="B494" s="312"/>
      <c r="C494" s="312"/>
      <c r="D494" s="312"/>
      <c r="E494" s="312"/>
      <c r="F494" s="31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26" t="s">
        <v>52</v>
      </c>
      <c r="B6" s="326"/>
      <c r="C6" s="326"/>
      <c r="D6" s="326"/>
      <c r="E6" s="326"/>
      <c r="F6" s="326"/>
      <c r="G6" s="214"/>
      <c r="H6" s="214"/>
      <c r="I6" s="214"/>
    </row>
    <row r="7" spans="1:9" s="36" customFormat="1" ht="21.75" customHeight="1" x14ac:dyDescent="0.5">
      <c r="A7" s="327" t="str">
        <f>'A1 Exploitation'!A8:F8</f>
        <v>CM TOZEUR</v>
      </c>
      <c r="B7" s="327"/>
      <c r="C7" s="327"/>
      <c r="D7" s="327"/>
      <c r="E7" s="327"/>
      <c r="F7" s="327"/>
      <c r="G7" s="214"/>
      <c r="H7" s="214"/>
      <c r="I7" s="214"/>
    </row>
    <row r="8" spans="1:9" s="36" customFormat="1" ht="24.75" x14ac:dyDescent="0.5">
      <c r="A8" s="38" t="s">
        <v>44</v>
      </c>
      <c r="B8" s="343">
        <f>'A3 Exploitation'!B9:F9</f>
        <v>0</v>
      </c>
      <c r="C8" s="343"/>
      <c r="D8" s="343"/>
      <c r="E8" s="343"/>
      <c r="F8" s="343"/>
      <c r="G8" s="214"/>
      <c r="H8" s="214"/>
      <c r="I8" s="214"/>
    </row>
    <row r="9" spans="1:9" s="36" customFormat="1" ht="24.75" x14ac:dyDescent="0.5">
      <c r="A9" s="39" t="s">
        <v>46</v>
      </c>
      <c r="B9" s="344">
        <f>'A3 Exploitation'!B10:F10</f>
        <v>0</v>
      </c>
      <c r="C9" s="344"/>
      <c r="D9" s="344"/>
      <c r="E9" s="344"/>
      <c r="F9" s="344"/>
      <c r="G9" s="214"/>
      <c r="H9" s="214"/>
      <c r="I9" s="214"/>
    </row>
    <row r="10" spans="1:9" s="36" customFormat="1" ht="24.75" x14ac:dyDescent="0.5">
      <c r="A10" s="38" t="s">
        <v>45</v>
      </c>
      <c r="B10" s="341">
        <f>'A3 Exploitation'!B11:F11</f>
        <v>0</v>
      </c>
      <c r="C10" s="341"/>
      <c r="D10" s="341"/>
      <c r="E10" s="341"/>
      <c r="F10" s="341"/>
      <c r="G10" s="214"/>
      <c r="H10" s="214"/>
      <c r="I10" s="214"/>
    </row>
    <row r="11" spans="1:9" s="36" customFormat="1" ht="24.75" x14ac:dyDescent="0.5">
      <c r="A11" s="38" t="s">
        <v>341</v>
      </c>
      <c r="B11" s="345">
        <f>D198</f>
        <v>0</v>
      </c>
      <c r="C11" s="345"/>
      <c r="D11" s="345"/>
      <c r="E11" s="345"/>
      <c r="F11" s="345"/>
      <c r="G11" s="214"/>
      <c r="H11" s="214"/>
      <c r="I11" s="214"/>
    </row>
    <row r="12" spans="1:9" s="36" customFormat="1" ht="22.5" x14ac:dyDescent="0.45">
      <c r="A12" s="35"/>
      <c r="D12" s="318"/>
      <c r="E12" s="318"/>
      <c r="F12" s="318"/>
      <c r="G12" s="318"/>
      <c r="H12" s="318"/>
      <c r="I12" s="40"/>
    </row>
    <row r="13" spans="1:9" s="36" customFormat="1" ht="11.25" customHeight="1" x14ac:dyDescent="0.3">
      <c r="A13" s="319" t="s">
        <v>32</v>
      </c>
      <c r="B13" s="320" t="s">
        <v>33</v>
      </c>
      <c r="C13" s="320"/>
      <c r="D13" s="320" t="s">
        <v>48</v>
      </c>
      <c r="E13" s="320" t="s">
        <v>213</v>
      </c>
      <c r="F13" s="320" t="s">
        <v>214</v>
      </c>
    </row>
    <row r="14" spans="1:9" s="36" customFormat="1" ht="12.75" customHeight="1" x14ac:dyDescent="0.3">
      <c r="A14" s="319"/>
      <c r="B14" s="69" t="s">
        <v>36</v>
      </c>
      <c r="C14" s="69" t="s">
        <v>35</v>
      </c>
      <c r="D14" s="320"/>
      <c r="E14" s="320"/>
      <c r="F14" s="320"/>
    </row>
    <row r="15" spans="1:9" x14ac:dyDescent="0.3">
      <c r="A15" s="41"/>
      <c r="B15" s="41"/>
      <c r="C15" s="41"/>
      <c r="D15" s="41"/>
    </row>
    <row r="16" spans="1:9" ht="19.5" x14ac:dyDescent="0.4">
      <c r="A16" s="346" t="s">
        <v>0</v>
      </c>
      <c r="B16" s="347"/>
      <c r="C16" s="347"/>
      <c r="D16" s="347"/>
      <c r="E16" s="347"/>
      <c r="F16" s="347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8" t="s">
        <v>38</v>
      </c>
      <c r="B22" s="335"/>
      <c r="C22" s="336"/>
      <c r="D22" s="213">
        <f>SUM(B17:C21)</f>
        <v>0</v>
      </c>
    </row>
    <row r="23" spans="1:6" x14ac:dyDescent="0.3">
      <c r="A23" s="332" t="s">
        <v>342</v>
      </c>
      <c r="B23" s="333"/>
      <c r="C23" s="334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32" t="s">
        <v>38</v>
      </c>
      <c r="B32" s="333"/>
      <c r="C32" s="334"/>
      <c r="D32" s="212">
        <f>SUM(B26:C31)</f>
        <v>0</v>
      </c>
    </row>
    <row r="33" spans="1:7" x14ac:dyDescent="0.3">
      <c r="A33" s="332" t="s">
        <v>342</v>
      </c>
      <c r="B33" s="333"/>
      <c r="C33" s="334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32" t="s">
        <v>38</v>
      </c>
      <c r="B41" s="333"/>
      <c r="C41" s="334"/>
      <c r="D41" s="212">
        <f>SUM(B36:C40)</f>
        <v>0</v>
      </c>
      <c r="E41" s="37"/>
      <c r="F41" s="37"/>
    </row>
    <row r="42" spans="1:7" s="50" customFormat="1" x14ac:dyDescent="0.3">
      <c r="A42" s="332" t="s">
        <v>342</v>
      </c>
      <c r="B42" s="333"/>
      <c r="C42" s="334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39" t="s">
        <v>21</v>
      </c>
      <c r="B44" s="340"/>
      <c r="C44" s="340"/>
      <c r="D44" s="340"/>
      <c r="E44" s="340"/>
      <c r="F44" s="340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32" t="s">
        <v>38</v>
      </c>
      <c r="B51" s="333"/>
      <c r="C51" s="334"/>
      <c r="D51" s="212">
        <f>SUM(B45:C50)</f>
        <v>0</v>
      </c>
    </row>
    <row r="52" spans="1:6" x14ac:dyDescent="0.3">
      <c r="A52" s="332" t="s">
        <v>342</v>
      </c>
      <c r="B52" s="333"/>
      <c r="C52" s="334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32" t="s">
        <v>38</v>
      </c>
      <c r="B62" s="333"/>
      <c r="C62" s="334"/>
      <c r="D62" s="212">
        <f>SUM(B55:C61)</f>
        <v>0</v>
      </c>
    </row>
    <row r="63" spans="1:6" x14ac:dyDescent="0.3">
      <c r="A63" s="332" t="s">
        <v>342</v>
      </c>
      <c r="B63" s="333"/>
      <c r="C63" s="334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36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36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32" t="s">
        <v>38</v>
      </c>
      <c r="B83" s="333"/>
      <c r="C83" s="334"/>
      <c r="D83" s="212">
        <f>SUM(B66:C82)</f>
        <v>0</v>
      </c>
    </row>
    <row r="84" spans="1:6" x14ac:dyDescent="0.3">
      <c r="A84" s="332" t="s">
        <v>342</v>
      </c>
      <c r="B84" s="333"/>
      <c r="C84" s="334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32" t="s">
        <v>38</v>
      </c>
      <c r="B101" s="333"/>
      <c r="C101" s="334"/>
      <c r="D101" s="212">
        <f>SUM(B87:C100)</f>
        <v>0</v>
      </c>
    </row>
    <row r="102" spans="1:6" x14ac:dyDescent="0.3">
      <c r="A102" s="332" t="s">
        <v>342</v>
      </c>
      <c r="B102" s="333"/>
      <c r="C102" s="334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32" t="s">
        <v>38</v>
      </c>
      <c r="B117" s="333"/>
      <c r="C117" s="334"/>
      <c r="D117" s="212">
        <f>SUM(B106:C116)</f>
        <v>0</v>
      </c>
      <c r="E117" s="37"/>
      <c r="F117" s="37"/>
    </row>
    <row r="118" spans="1:6" s="50" customFormat="1" x14ac:dyDescent="0.3">
      <c r="A118" s="332" t="s">
        <v>342</v>
      </c>
      <c r="B118" s="333"/>
      <c r="C118" s="334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2" t="s">
        <v>38</v>
      </c>
      <c r="B132" s="333"/>
      <c r="C132" s="334"/>
      <c r="D132" s="212">
        <f>SUM(B121:C131)</f>
        <v>0</v>
      </c>
    </row>
    <row r="133" spans="1:6" x14ac:dyDescent="0.3">
      <c r="A133" s="332" t="s">
        <v>342</v>
      </c>
      <c r="B133" s="333"/>
      <c r="C133" s="334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32" t="s">
        <v>38</v>
      </c>
      <c r="B148" s="333"/>
      <c r="C148" s="334"/>
      <c r="D148" s="212">
        <f>SUM(B136:C147)</f>
        <v>0</v>
      </c>
    </row>
    <row r="149" spans="1:6" x14ac:dyDescent="0.3">
      <c r="A149" s="332" t="s">
        <v>342</v>
      </c>
      <c r="B149" s="333"/>
      <c r="C149" s="334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32" t="s">
        <v>38</v>
      </c>
      <c r="B160" s="335"/>
      <c r="C160" s="336"/>
      <c r="D160" s="213">
        <f>SUM(B152:C159)</f>
        <v>0</v>
      </c>
    </row>
    <row r="161" spans="1:6" x14ac:dyDescent="0.3">
      <c r="A161" s="332" t="s">
        <v>342</v>
      </c>
      <c r="B161" s="333"/>
      <c r="C161" s="334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32" t="s">
        <v>38</v>
      </c>
      <c r="B168" s="333"/>
      <c r="C168" s="334"/>
      <c r="D168" s="212">
        <f>SUM(B164:C167)</f>
        <v>0</v>
      </c>
    </row>
    <row r="169" spans="1:6" x14ac:dyDescent="0.3">
      <c r="A169" s="332" t="s">
        <v>342</v>
      </c>
      <c r="B169" s="333"/>
      <c r="C169" s="334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7" t="s">
        <v>17</v>
      </c>
      <c r="B171" s="338"/>
      <c r="C171" s="338"/>
      <c r="D171" s="338"/>
      <c r="E171" s="338"/>
      <c r="F171" s="33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32" t="s">
        <v>38</v>
      </c>
      <c r="B176" s="333"/>
      <c r="C176" s="334"/>
      <c r="D176" s="212">
        <f>SUM(B172:C175)</f>
        <v>0</v>
      </c>
    </row>
    <row r="177" spans="1:6" x14ac:dyDescent="0.3">
      <c r="A177" s="332" t="s">
        <v>342</v>
      </c>
      <c r="B177" s="333"/>
      <c r="C177" s="334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32" t="s">
        <v>38</v>
      </c>
      <c r="B185" s="333"/>
      <c r="C185" s="334"/>
      <c r="D185" s="212">
        <f>SUM(B180:C184)</f>
        <v>0</v>
      </c>
    </row>
    <row r="186" spans="1:6" x14ac:dyDescent="0.3">
      <c r="A186" s="332" t="s">
        <v>342</v>
      </c>
      <c r="B186" s="333"/>
      <c r="C186" s="334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32" t="s">
        <v>38</v>
      </c>
      <c r="B193" s="333"/>
      <c r="C193" s="334"/>
      <c r="D193" s="96">
        <f>SUM(B189:C192)</f>
        <v>0</v>
      </c>
    </row>
    <row r="194" spans="1:4" x14ac:dyDescent="0.3">
      <c r="A194" s="332" t="s">
        <v>342</v>
      </c>
      <c r="B194" s="333"/>
      <c r="C194" s="334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25"/>
      <c r="E1" s="325"/>
      <c r="F1" s="325"/>
      <c r="G1" s="325"/>
      <c r="H1" s="325"/>
      <c r="I1" s="325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26" t="s">
        <v>201</v>
      </c>
      <c r="B7" s="326"/>
      <c r="C7" s="326"/>
      <c r="D7" s="326"/>
      <c r="E7" s="326"/>
      <c r="F7" s="326"/>
      <c r="G7" s="211"/>
      <c r="H7" s="211"/>
      <c r="I7" s="211"/>
    </row>
    <row r="8" spans="1:9" ht="29.25" x14ac:dyDescent="0.5">
      <c r="A8" s="327" t="str">
        <f>'Page de garde'!D18</f>
        <v>CM Tozeur</v>
      </c>
      <c r="B8" s="327"/>
      <c r="C8" s="327"/>
      <c r="D8" s="327"/>
      <c r="E8" s="327"/>
      <c r="F8" s="327"/>
      <c r="G8" s="214"/>
      <c r="H8" s="214"/>
      <c r="I8" s="211"/>
    </row>
    <row r="9" spans="1:9" ht="24.75" x14ac:dyDescent="0.5">
      <c r="A9" s="38" t="s">
        <v>44</v>
      </c>
      <c r="B9" s="328"/>
      <c r="C9" s="328"/>
      <c r="D9" s="328"/>
      <c r="E9" s="328"/>
      <c r="F9" s="328"/>
      <c r="G9" s="214"/>
      <c r="H9" s="214"/>
      <c r="I9" s="211"/>
    </row>
    <row r="10" spans="1:9" ht="24.75" x14ac:dyDescent="0.5">
      <c r="A10" s="39" t="s">
        <v>46</v>
      </c>
      <c r="B10" s="329"/>
      <c r="C10" s="329"/>
      <c r="D10" s="329"/>
      <c r="E10" s="329"/>
      <c r="F10" s="329"/>
      <c r="G10" s="214"/>
      <c r="H10" s="214"/>
      <c r="I10" s="211"/>
    </row>
    <row r="11" spans="1:9" ht="24.75" x14ac:dyDescent="0.5">
      <c r="A11" s="38" t="s">
        <v>45</v>
      </c>
      <c r="B11" s="324"/>
      <c r="C11" s="324"/>
      <c r="D11" s="324"/>
      <c r="E11" s="324"/>
      <c r="F11" s="324"/>
      <c r="G11" s="214"/>
      <c r="H11" s="214"/>
      <c r="I11" s="211"/>
    </row>
    <row r="12" spans="1:9" ht="24.75" x14ac:dyDescent="0.5">
      <c r="A12" s="38" t="s">
        <v>276</v>
      </c>
      <c r="B12" s="317">
        <f>D505</f>
        <v>0</v>
      </c>
      <c r="C12" s="317"/>
      <c r="D12" s="317"/>
      <c r="E12" s="317"/>
      <c r="F12" s="317"/>
      <c r="G12" s="214"/>
      <c r="H12" s="214"/>
      <c r="I12" s="211"/>
    </row>
    <row r="13" spans="1:9" ht="22.5" x14ac:dyDescent="0.45">
      <c r="A13" s="35"/>
      <c r="B13" s="36"/>
      <c r="C13" s="36"/>
      <c r="D13" s="318"/>
      <c r="E13" s="318"/>
      <c r="F13" s="318"/>
      <c r="G13" s="318"/>
      <c r="H13" s="318"/>
      <c r="I13" s="3"/>
    </row>
    <row r="14" spans="1:9" ht="16.5" customHeight="1" x14ac:dyDescent="0.3">
      <c r="A14" s="319" t="s">
        <v>32</v>
      </c>
      <c r="B14" s="320" t="s">
        <v>33</v>
      </c>
      <c r="C14" s="320"/>
      <c r="D14" s="320" t="s">
        <v>48</v>
      </c>
      <c r="E14" s="321" t="s">
        <v>358</v>
      </c>
      <c r="F14" s="320" t="s">
        <v>214</v>
      </c>
      <c r="G14" s="36"/>
      <c r="H14" s="36"/>
    </row>
    <row r="15" spans="1:9" ht="16.5" customHeight="1" x14ac:dyDescent="0.3">
      <c r="A15" s="319"/>
      <c r="B15" s="76" t="s">
        <v>36</v>
      </c>
      <c r="C15" s="76" t="s">
        <v>35</v>
      </c>
      <c r="D15" s="320"/>
      <c r="E15" s="321"/>
      <c r="F15" s="320"/>
      <c r="G15" s="36"/>
      <c r="H15" s="36"/>
    </row>
    <row r="16" spans="1:9" ht="18" x14ac:dyDescent="0.35">
      <c r="A16" s="312" t="s">
        <v>0</v>
      </c>
      <c r="B16" s="312"/>
      <c r="C16" s="312"/>
      <c r="D16" s="312"/>
      <c r="E16" s="312"/>
      <c r="F16" s="312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2" t="s">
        <v>1</v>
      </c>
      <c r="B18" s="323"/>
      <c r="C18" s="323"/>
      <c r="D18" s="323"/>
      <c r="E18" s="323"/>
      <c r="F18" s="323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3" t="s">
        <v>18</v>
      </c>
      <c r="B26" s="314"/>
      <c r="C26" s="314"/>
      <c r="D26" s="314"/>
      <c r="E26" s="314"/>
      <c r="F26" s="31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2" t="s">
        <v>137</v>
      </c>
      <c r="B43" s="312"/>
      <c r="C43" s="312"/>
      <c r="D43" s="312"/>
      <c r="E43" s="312"/>
      <c r="F43" s="312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5" t="s">
        <v>63</v>
      </c>
      <c r="B45" s="316"/>
      <c r="C45" s="316"/>
      <c r="D45" s="316"/>
      <c r="E45" s="316"/>
      <c r="F45" s="31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3" t="s">
        <v>65</v>
      </c>
      <c r="B57" s="314"/>
      <c r="C57" s="314"/>
      <c r="D57" s="314"/>
      <c r="E57" s="314"/>
      <c r="F57" s="31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3" t="s">
        <v>25</v>
      </c>
      <c r="B84" s="314"/>
      <c r="C84" s="314"/>
      <c r="D84" s="314"/>
      <c r="E84" s="314"/>
      <c r="F84" s="31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2" t="s">
        <v>129</v>
      </c>
      <c r="B99" s="312"/>
      <c r="C99" s="312"/>
      <c r="D99" s="312"/>
      <c r="E99" s="312"/>
      <c r="F99" s="312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5" t="s">
        <v>63</v>
      </c>
      <c r="B101" s="316"/>
      <c r="C101" s="316"/>
      <c r="D101" s="316"/>
      <c r="E101" s="316"/>
      <c r="F101" s="31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3" t="s">
        <v>133</v>
      </c>
      <c r="B113" s="314"/>
      <c r="C113" s="314"/>
      <c r="D113" s="314"/>
      <c r="E113" s="314"/>
      <c r="F113" s="31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3" t="s">
        <v>73</v>
      </c>
      <c r="B137" s="314"/>
      <c r="C137" s="314"/>
      <c r="D137" s="314"/>
      <c r="E137" s="314"/>
      <c r="F137" s="31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2" t="s">
        <v>130</v>
      </c>
      <c r="B152" s="312"/>
      <c r="C152" s="312"/>
      <c r="D152" s="312"/>
      <c r="E152" s="312"/>
      <c r="F152" s="312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5" t="s">
        <v>63</v>
      </c>
      <c r="B154" s="316"/>
      <c r="C154" s="316"/>
      <c r="D154" s="316"/>
      <c r="E154" s="316"/>
      <c r="F154" s="31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3" t="s">
        <v>134</v>
      </c>
      <c r="B166" s="314"/>
      <c r="C166" s="314"/>
      <c r="D166" s="314"/>
      <c r="E166" s="314"/>
      <c r="F166" s="31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2" t="s">
        <v>167</v>
      </c>
      <c r="B192" s="312"/>
      <c r="C192" s="312"/>
      <c r="D192" s="312"/>
      <c r="E192" s="312"/>
      <c r="F192" s="312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13" t="s">
        <v>158</v>
      </c>
      <c r="B194" s="314"/>
      <c r="C194" s="314"/>
      <c r="D194" s="314"/>
      <c r="E194" s="314"/>
      <c r="F194" s="31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3" t="s">
        <v>76</v>
      </c>
      <c r="B209" s="314"/>
      <c r="C209" s="314"/>
      <c r="D209" s="314"/>
      <c r="E209" s="314"/>
      <c r="F209" s="31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13" t="s">
        <v>191</v>
      </c>
      <c r="B232" s="314"/>
      <c r="C232" s="314"/>
      <c r="D232" s="314"/>
      <c r="E232" s="314"/>
      <c r="F232" s="31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2" t="s">
        <v>78</v>
      </c>
      <c r="B248" s="312"/>
      <c r="C248" s="312"/>
      <c r="D248" s="312"/>
      <c r="E248" s="312"/>
      <c r="F248" s="312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13" t="s">
        <v>79</v>
      </c>
      <c r="B250" s="314"/>
      <c r="C250" s="314"/>
      <c r="D250" s="314"/>
      <c r="E250" s="314"/>
      <c r="F250" s="31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3" t="s">
        <v>81</v>
      </c>
      <c r="B266" s="314"/>
      <c r="C266" s="314"/>
      <c r="D266" s="314"/>
      <c r="E266" s="314"/>
      <c r="F266" s="31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2" t="s">
        <v>4</v>
      </c>
      <c r="B291" s="312"/>
      <c r="C291" s="312"/>
      <c r="D291" s="312"/>
      <c r="E291" s="312"/>
      <c r="F291" s="312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13" t="s">
        <v>19</v>
      </c>
      <c r="B293" s="314"/>
      <c r="C293" s="314"/>
      <c r="D293" s="314"/>
      <c r="E293" s="314"/>
      <c r="F293" s="31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3" t="s">
        <v>122</v>
      </c>
      <c r="B305" s="314"/>
      <c r="C305" s="314"/>
      <c r="D305" s="314"/>
      <c r="E305" s="314"/>
      <c r="F305" s="31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2" t="s">
        <v>21</v>
      </c>
      <c r="B324" s="312"/>
      <c r="C324" s="312"/>
      <c r="D324" s="312"/>
      <c r="E324" s="312"/>
      <c r="F324" s="312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13" t="s">
        <v>12</v>
      </c>
      <c r="B326" s="314"/>
      <c r="C326" s="314"/>
      <c r="D326" s="314"/>
      <c r="E326" s="314"/>
      <c r="F326" s="31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3" t="s">
        <v>25</v>
      </c>
      <c r="B339" s="314"/>
      <c r="C339" s="314"/>
      <c r="D339" s="314"/>
      <c r="E339" s="314"/>
      <c r="F339" s="31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2" t="s">
        <v>8</v>
      </c>
      <c r="B352" s="312"/>
      <c r="C352" s="312"/>
      <c r="D352" s="312"/>
      <c r="E352" s="312"/>
      <c r="F352" s="312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5" t="s">
        <v>113</v>
      </c>
      <c r="B354" s="316"/>
      <c r="C354" s="316"/>
      <c r="D354" s="316"/>
      <c r="E354" s="316"/>
      <c r="F354" s="31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3" t="s">
        <v>25</v>
      </c>
      <c r="B366" s="314"/>
      <c r="C366" s="314"/>
      <c r="D366" s="314"/>
      <c r="E366" s="314"/>
      <c r="F366" s="31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4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3" t="s">
        <v>124</v>
      </c>
      <c r="B382" s="314"/>
      <c r="C382" s="314"/>
      <c r="D382" s="314"/>
      <c r="E382" s="314"/>
      <c r="F382" s="31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3" t="s">
        <v>29</v>
      </c>
      <c r="B391" s="314"/>
      <c r="C391" s="314"/>
      <c r="D391" s="314"/>
      <c r="E391" s="314"/>
      <c r="F391" s="31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2" t="s">
        <v>125</v>
      </c>
      <c r="B405" s="312"/>
      <c r="C405" s="312"/>
      <c r="D405" s="312"/>
      <c r="E405" s="312"/>
      <c r="F405" s="312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5" t="s">
        <v>19</v>
      </c>
      <c r="B407" s="316"/>
      <c r="C407" s="316"/>
      <c r="D407" s="316"/>
      <c r="E407" s="316"/>
      <c r="F407" s="31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5" t="s">
        <v>122</v>
      </c>
      <c r="B418" s="316"/>
      <c r="C418" s="316"/>
      <c r="D418" s="316"/>
      <c r="E418" s="316"/>
      <c r="F418" s="31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2" t="s">
        <v>374</v>
      </c>
      <c r="B435" s="312"/>
      <c r="C435" s="312"/>
      <c r="D435" s="312"/>
      <c r="E435" s="312"/>
      <c r="F435" s="312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13" t="s">
        <v>375</v>
      </c>
      <c r="B437" s="314"/>
      <c r="C437" s="314"/>
      <c r="D437" s="314"/>
      <c r="E437" s="314"/>
      <c r="F437" s="31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13" t="s">
        <v>31</v>
      </c>
      <c r="B444" s="314"/>
      <c r="C444" s="314"/>
      <c r="D444" s="314"/>
      <c r="E444" s="314"/>
      <c r="F444" s="31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2" t="s">
        <v>180</v>
      </c>
      <c r="B454" s="312"/>
      <c r="C454" s="312"/>
      <c r="D454" s="312"/>
      <c r="E454" s="312"/>
      <c r="F454" s="31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2" t="s">
        <v>87</v>
      </c>
      <c r="B464" s="312"/>
      <c r="C464" s="312"/>
      <c r="D464" s="312"/>
      <c r="E464" s="312"/>
      <c r="F464" s="31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2" t="s">
        <v>151</v>
      </c>
      <c r="B473" s="312"/>
      <c r="C473" s="312"/>
      <c r="D473" s="312"/>
      <c r="E473" s="312"/>
      <c r="F473" s="31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2" t="s">
        <v>152</v>
      </c>
      <c r="B494" s="312"/>
      <c r="C494" s="312"/>
      <c r="D494" s="312"/>
      <c r="E494" s="312"/>
      <c r="F494" s="31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42"/>
      <c r="E1" s="342"/>
      <c r="F1" s="342"/>
      <c r="G1" s="342"/>
      <c r="H1" s="342"/>
      <c r="I1" s="342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26" t="s">
        <v>52</v>
      </c>
      <c r="B6" s="326"/>
      <c r="C6" s="326"/>
      <c r="D6" s="326"/>
      <c r="E6" s="326"/>
      <c r="F6" s="326"/>
      <c r="G6" s="214"/>
      <c r="H6" s="214"/>
      <c r="I6" s="214"/>
    </row>
    <row r="7" spans="1:9" s="36" customFormat="1" ht="21.75" customHeight="1" x14ac:dyDescent="0.5">
      <c r="A7" s="327" t="str">
        <f>'A1 Exploitation'!A8:F8</f>
        <v>CM TOZEUR</v>
      </c>
      <c r="B7" s="327"/>
      <c r="C7" s="327"/>
      <c r="D7" s="327"/>
      <c r="E7" s="327"/>
      <c r="F7" s="327"/>
      <c r="G7" s="214"/>
      <c r="H7" s="214"/>
      <c r="I7" s="214"/>
    </row>
    <row r="8" spans="1:9" s="36" customFormat="1" ht="24.75" x14ac:dyDescent="0.5">
      <c r="A8" s="38" t="s">
        <v>44</v>
      </c>
      <c r="B8" s="343">
        <f>'A4 Exploitation'!B9:F9</f>
        <v>0</v>
      </c>
      <c r="C8" s="343"/>
      <c r="D8" s="343"/>
      <c r="E8" s="343"/>
      <c r="F8" s="343"/>
      <c r="G8" s="214"/>
      <c r="H8" s="214"/>
      <c r="I8" s="214"/>
    </row>
    <row r="9" spans="1:9" s="36" customFormat="1" ht="24.75" x14ac:dyDescent="0.5">
      <c r="A9" s="39" t="s">
        <v>46</v>
      </c>
      <c r="B9" s="344">
        <f>'A4 Exploitation'!B10:F10</f>
        <v>0</v>
      </c>
      <c r="C9" s="344"/>
      <c r="D9" s="344"/>
      <c r="E9" s="344"/>
      <c r="F9" s="344"/>
      <c r="G9" s="214"/>
      <c r="H9" s="214"/>
      <c r="I9" s="214"/>
    </row>
    <row r="10" spans="1:9" s="36" customFormat="1" ht="24.75" x14ac:dyDescent="0.5">
      <c r="A10" s="38" t="s">
        <v>45</v>
      </c>
      <c r="B10" s="341">
        <f>'A4 Exploitation'!B11:F11</f>
        <v>0</v>
      </c>
      <c r="C10" s="341"/>
      <c r="D10" s="341"/>
      <c r="E10" s="341"/>
      <c r="F10" s="341"/>
      <c r="G10" s="214"/>
      <c r="H10" s="214"/>
      <c r="I10" s="214"/>
    </row>
    <row r="11" spans="1:9" s="36" customFormat="1" ht="24.75" x14ac:dyDescent="0.5">
      <c r="A11" s="38" t="s">
        <v>341</v>
      </c>
      <c r="B11" s="352">
        <f>D198</f>
        <v>0</v>
      </c>
      <c r="C11" s="352"/>
      <c r="D11" s="352"/>
      <c r="E11" s="352"/>
      <c r="F11" s="352"/>
      <c r="G11" s="214"/>
      <c r="H11" s="214"/>
      <c r="I11" s="214"/>
    </row>
    <row r="12" spans="1:9" s="36" customFormat="1" ht="22.5" x14ac:dyDescent="0.45">
      <c r="A12" s="35"/>
      <c r="D12" s="318"/>
      <c r="E12" s="318"/>
      <c r="F12" s="318"/>
      <c r="G12" s="318"/>
      <c r="H12" s="318"/>
      <c r="I12" s="40"/>
    </row>
    <row r="13" spans="1:9" s="36" customFormat="1" ht="11.25" customHeight="1" x14ac:dyDescent="0.3">
      <c r="A13" s="319" t="s">
        <v>32</v>
      </c>
      <c r="B13" s="320" t="s">
        <v>33</v>
      </c>
      <c r="C13" s="320"/>
      <c r="D13" s="320" t="s">
        <v>48</v>
      </c>
      <c r="E13" s="320" t="s">
        <v>213</v>
      </c>
      <c r="F13" s="320" t="s">
        <v>214</v>
      </c>
    </row>
    <row r="14" spans="1:9" s="36" customFormat="1" ht="12.75" customHeight="1" x14ac:dyDescent="0.3">
      <c r="A14" s="319"/>
      <c r="B14" s="69" t="s">
        <v>36</v>
      </c>
      <c r="C14" s="69" t="s">
        <v>35</v>
      </c>
      <c r="D14" s="320"/>
      <c r="E14" s="320"/>
      <c r="F14" s="320"/>
    </row>
    <row r="15" spans="1:9" x14ac:dyDescent="0.3">
      <c r="A15" s="41"/>
      <c r="B15" s="41"/>
      <c r="C15" s="41"/>
      <c r="D15" s="41"/>
    </row>
    <row r="16" spans="1:9" ht="19.5" x14ac:dyDescent="0.4">
      <c r="A16" s="346" t="s">
        <v>0</v>
      </c>
      <c r="B16" s="347"/>
      <c r="C16" s="347"/>
      <c r="D16" s="347"/>
      <c r="E16" s="347"/>
      <c r="F16" s="347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8" t="s">
        <v>38</v>
      </c>
      <c r="B22" s="335"/>
      <c r="C22" s="336"/>
      <c r="D22" s="213">
        <f>SUM(B17:C21)</f>
        <v>0</v>
      </c>
    </row>
    <row r="23" spans="1:6" x14ac:dyDescent="0.3">
      <c r="A23" s="332" t="s">
        <v>342</v>
      </c>
      <c r="B23" s="333"/>
      <c r="C23" s="334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32" t="s">
        <v>38</v>
      </c>
      <c r="B32" s="333"/>
      <c r="C32" s="334"/>
      <c r="D32" s="212">
        <f>SUM(B26:C31)</f>
        <v>0</v>
      </c>
    </row>
    <row r="33" spans="1:6" x14ac:dyDescent="0.3">
      <c r="A33" s="332" t="s">
        <v>342</v>
      </c>
      <c r="B33" s="333"/>
      <c r="C33" s="334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32" t="s">
        <v>38</v>
      </c>
      <c r="B41" s="333"/>
      <c r="C41" s="334"/>
      <c r="D41" s="212">
        <f>SUM(B36:C40)</f>
        <v>0</v>
      </c>
      <c r="E41" s="37"/>
      <c r="F41" s="37"/>
    </row>
    <row r="42" spans="1:6" s="50" customFormat="1" x14ac:dyDescent="0.3">
      <c r="A42" s="332" t="s">
        <v>342</v>
      </c>
      <c r="B42" s="333"/>
      <c r="C42" s="334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9" t="s">
        <v>21</v>
      </c>
      <c r="B44" s="340"/>
      <c r="C44" s="340"/>
      <c r="D44" s="340"/>
      <c r="E44" s="340"/>
      <c r="F44" s="34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32" t="s">
        <v>38</v>
      </c>
      <c r="B51" s="333"/>
      <c r="C51" s="334"/>
      <c r="D51" s="212">
        <f>SUM(B45:C50)</f>
        <v>0</v>
      </c>
    </row>
    <row r="52" spans="1:6" x14ac:dyDescent="0.3">
      <c r="A52" s="332" t="s">
        <v>342</v>
      </c>
      <c r="B52" s="333"/>
      <c r="C52" s="334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32" t="s">
        <v>38</v>
      </c>
      <c r="B62" s="333"/>
      <c r="C62" s="334"/>
      <c r="D62" s="212">
        <f>SUM(B55:C61)</f>
        <v>0</v>
      </c>
    </row>
    <row r="63" spans="1:6" x14ac:dyDescent="0.3">
      <c r="A63" s="332" t="s">
        <v>342</v>
      </c>
      <c r="B63" s="333"/>
      <c r="C63" s="334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32" t="s">
        <v>38</v>
      </c>
      <c r="B83" s="333"/>
      <c r="C83" s="334"/>
      <c r="D83" s="212">
        <f>SUM(B66:C82)</f>
        <v>0</v>
      </c>
    </row>
    <row r="84" spans="1:6" x14ac:dyDescent="0.3">
      <c r="A84" s="332" t="s">
        <v>342</v>
      </c>
      <c r="B84" s="333"/>
      <c r="C84" s="334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32" t="s">
        <v>38</v>
      </c>
      <c r="B101" s="333"/>
      <c r="C101" s="334"/>
      <c r="D101" s="212">
        <f>SUM(B87:C100)</f>
        <v>0</v>
      </c>
    </row>
    <row r="102" spans="1:6" x14ac:dyDescent="0.3">
      <c r="A102" s="332" t="s">
        <v>342</v>
      </c>
      <c r="B102" s="333"/>
      <c r="C102" s="334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32" t="s">
        <v>38</v>
      </c>
      <c r="B117" s="333"/>
      <c r="C117" s="334"/>
      <c r="D117" s="212">
        <f>SUM(B106:C116)</f>
        <v>0</v>
      </c>
      <c r="E117" s="37"/>
      <c r="F117" s="37"/>
    </row>
    <row r="118" spans="1:6" s="50" customFormat="1" x14ac:dyDescent="0.3">
      <c r="A118" s="332" t="s">
        <v>342</v>
      </c>
      <c r="B118" s="333"/>
      <c r="C118" s="334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32" t="s">
        <v>38</v>
      </c>
      <c r="B132" s="333"/>
      <c r="C132" s="334"/>
      <c r="D132" s="212">
        <f>SUM(B121:C131)</f>
        <v>0</v>
      </c>
    </row>
    <row r="133" spans="1:6" x14ac:dyDescent="0.3">
      <c r="A133" s="332" t="s">
        <v>342</v>
      </c>
      <c r="B133" s="333"/>
      <c r="C133" s="334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32" t="s">
        <v>38</v>
      </c>
      <c r="B148" s="333"/>
      <c r="C148" s="334"/>
      <c r="D148" s="212">
        <f>SUM(B136:C147)</f>
        <v>0</v>
      </c>
    </row>
    <row r="149" spans="1:6" x14ac:dyDescent="0.3">
      <c r="A149" s="332" t="s">
        <v>342</v>
      </c>
      <c r="B149" s="333"/>
      <c r="C149" s="334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32" t="s">
        <v>38</v>
      </c>
      <c r="B160" s="335"/>
      <c r="C160" s="336"/>
      <c r="D160" s="213">
        <f>SUM(B152:C159)</f>
        <v>0</v>
      </c>
    </row>
    <row r="161" spans="1:6" x14ac:dyDescent="0.3">
      <c r="A161" s="332" t="s">
        <v>342</v>
      </c>
      <c r="B161" s="333"/>
      <c r="C161" s="334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32" t="s">
        <v>38</v>
      </c>
      <c r="B168" s="333"/>
      <c r="C168" s="334"/>
      <c r="D168" s="260">
        <f>SUM(B164:C167)</f>
        <v>0</v>
      </c>
      <c r="E168" s="36"/>
      <c r="F168" s="36"/>
    </row>
    <row r="169" spans="1:6" x14ac:dyDescent="0.3">
      <c r="A169" s="332" t="s">
        <v>342</v>
      </c>
      <c r="B169" s="333"/>
      <c r="C169" s="334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7" t="s">
        <v>17</v>
      </c>
      <c r="B171" s="338"/>
      <c r="C171" s="338"/>
      <c r="D171" s="338"/>
      <c r="E171" s="338"/>
      <c r="F171" s="33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32" t="s">
        <v>38</v>
      </c>
      <c r="B176" s="333"/>
      <c r="C176" s="334"/>
      <c r="D176" s="212">
        <f>SUM(B172:C175)</f>
        <v>0</v>
      </c>
    </row>
    <row r="177" spans="1:6" x14ac:dyDescent="0.3">
      <c r="A177" s="332" t="s">
        <v>342</v>
      </c>
      <c r="B177" s="333"/>
      <c r="C177" s="334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32" t="s">
        <v>38</v>
      </c>
      <c r="B185" s="333"/>
      <c r="C185" s="334"/>
      <c r="D185" s="212">
        <f>SUM(B180:C184)</f>
        <v>0</v>
      </c>
    </row>
    <row r="186" spans="1:6" x14ac:dyDescent="0.3">
      <c r="A186" s="332" t="s">
        <v>342</v>
      </c>
      <c r="B186" s="333"/>
      <c r="C186" s="334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32" t="s">
        <v>38</v>
      </c>
      <c r="B193" s="333"/>
      <c r="C193" s="334"/>
      <c r="D193" s="96">
        <f>SUM(B189:C192)</f>
        <v>0</v>
      </c>
    </row>
    <row r="194" spans="1:4" x14ac:dyDescent="0.3">
      <c r="A194" s="332" t="s">
        <v>342</v>
      </c>
      <c r="B194" s="333"/>
      <c r="C194" s="334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2017-05-29T08:40:19Z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