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755" tabRatio="998" activeTab="7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  <definedName name="_xlnm.Print_Area" localSheetId="5">'A3 Exploitation'!$A$1:$G$505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05" i="24" l="1"/>
  <c r="A8" i="16" l="1"/>
  <c r="A7" i="17" s="1"/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D41" i="25"/>
  <c r="D42" i="25" s="1"/>
  <c r="C36" i="25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D415" i="26"/>
  <c r="D416" i="26" s="1"/>
  <c r="C413" i="26"/>
  <c r="A406" i="26"/>
  <c r="C396" i="26"/>
  <c r="C395" i="26"/>
  <c r="C387" i="26"/>
  <c r="C384" i="26"/>
  <c r="D388" i="26" s="1"/>
  <c r="D389" i="26" s="1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D37" i="26"/>
  <c r="C33" i="26"/>
  <c r="C28" i="26"/>
  <c r="D23" i="26"/>
  <c r="D24" i="26" s="1"/>
  <c r="A17" i="26"/>
  <c r="A8" i="26"/>
  <c r="D503" i="24"/>
  <c r="B47" i="29" s="1"/>
  <c r="C498" i="24"/>
  <c r="D500" i="24" s="1"/>
  <c r="D501" i="24" s="1"/>
  <c r="B182" i="29" s="1"/>
  <c r="C477" i="24"/>
  <c r="C476" i="24"/>
  <c r="D491" i="24" s="1"/>
  <c r="D492" i="24" s="1"/>
  <c r="B173" i="29" s="1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D110" i="24" s="1"/>
  <c r="D111" i="24" s="1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D54" i="18" s="1"/>
  <c r="D55" i="18" s="1"/>
  <c r="A44" i="18"/>
  <c r="C33" i="18"/>
  <c r="C28" i="18"/>
  <c r="D23" i="18"/>
  <c r="D24" i="18" s="1"/>
  <c r="A17" i="18"/>
  <c r="A8" i="18"/>
  <c r="C419" i="16"/>
  <c r="C423" i="16"/>
  <c r="D399" i="22" l="1"/>
  <c r="D54" i="22"/>
  <c r="D55" i="22" s="1"/>
  <c r="D491" i="26"/>
  <c r="D492" i="26" s="1"/>
  <c r="B174" i="29" s="1"/>
  <c r="D134" i="24"/>
  <c r="D135" i="24" s="1"/>
  <c r="D146" i="24"/>
  <c r="D147" i="24" s="1"/>
  <c r="D132" i="27"/>
  <c r="D133" i="27" s="1"/>
  <c r="D148" i="27"/>
  <c r="D149" i="27" s="1"/>
  <c r="D37" i="20"/>
  <c r="D38" i="20" s="1"/>
  <c r="D110" i="20"/>
  <c r="D111" i="20" s="1"/>
  <c r="D37" i="22"/>
  <c r="D40" i="22" s="1"/>
  <c r="D41" i="22" s="1"/>
  <c r="D491" i="22"/>
  <c r="D492" i="22" s="1"/>
  <c r="B172" i="29" s="1"/>
  <c r="D54" i="24"/>
  <c r="D55" i="24" s="1"/>
  <c r="D388" i="24"/>
  <c r="D389" i="24" s="1"/>
  <c r="D62" i="21"/>
  <c r="D63" i="21" s="1"/>
  <c r="D429" i="24"/>
  <c r="D432" i="24" s="1"/>
  <c r="D433" i="24" s="1"/>
  <c r="B137" i="29" s="1"/>
  <c r="D54" i="26"/>
  <c r="D55" i="26" s="1"/>
  <c r="D148" i="19"/>
  <c r="D149" i="19" s="1"/>
  <c r="D160" i="19"/>
  <c r="D161" i="19" s="1"/>
  <c r="D117" i="21"/>
  <c r="D118" i="21" s="1"/>
  <c r="D62" i="23"/>
  <c r="D63" i="23" s="1"/>
  <c r="D37" i="18"/>
  <c r="D40" i="18" s="1"/>
  <c r="D41" i="18" s="1"/>
  <c r="D491" i="18"/>
  <c r="D492" i="18" s="1"/>
  <c r="B170" i="29" s="1"/>
  <c r="D491" i="20"/>
  <c r="D492" i="20" s="1"/>
  <c r="B171" i="29" s="1"/>
  <c r="D206" i="22"/>
  <c r="D207" i="22" s="1"/>
  <c r="D318" i="24"/>
  <c r="D319" i="24" s="1"/>
  <c r="D336" i="24"/>
  <c r="D337" i="24" s="1"/>
  <c r="D110" i="26"/>
  <c r="D111" i="26" s="1"/>
  <c r="D206" i="26"/>
  <c r="D207" i="26" s="1"/>
  <c r="D242" i="26"/>
  <c r="D243" i="26" s="1"/>
  <c r="D263" i="26"/>
  <c r="D264" i="26" s="1"/>
  <c r="D62" i="25"/>
  <c r="D63" i="25" s="1"/>
  <c r="D83" i="27"/>
  <c r="D84" i="27" s="1"/>
  <c r="D186" i="20"/>
  <c r="D187" i="20" s="1"/>
  <c r="D229" i="20"/>
  <c r="D230" i="20" s="1"/>
  <c r="D134" i="22"/>
  <c r="D135" i="22" s="1"/>
  <c r="D146" i="22"/>
  <c r="D147" i="22" s="1"/>
  <c r="D388" i="22"/>
  <c r="D389" i="22" s="1"/>
  <c r="D379" i="24"/>
  <c r="D380" i="24" s="1"/>
  <c r="D399" i="24"/>
  <c r="D400" i="24" s="1"/>
  <c r="D81" i="26"/>
  <c r="D379" i="26"/>
  <c r="D380" i="26" s="1"/>
  <c r="D399" i="26"/>
  <c r="D117" i="19"/>
  <c r="D118" i="19" s="1"/>
  <c r="D160" i="21"/>
  <c r="D161" i="21" s="1"/>
  <c r="D62" i="27"/>
  <c r="D63" i="27" s="1"/>
  <c r="D117" i="27"/>
  <c r="D118" i="27" s="1"/>
  <c r="D451" i="18"/>
  <c r="D452" i="18" s="1"/>
  <c r="B143" i="29" s="1"/>
  <c r="D399" i="18"/>
  <c r="D400" i="18" s="1"/>
  <c r="D388" i="18"/>
  <c r="D389" i="18" s="1"/>
  <c r="D379" i="18"/>
  <c r="D380" i="18" s="1"/>
  <c r="D62" i="19"/>
  <c r="D63" i="19" s="1"/>
  <c r="D132" i="19"/>
  <c r="D133" i="19" s="1"/>
  <c r="D242" i="18"/>
  <c r="D243" i="18" s="1"/>
  <c r="D146" i="18"/>
  <c r="D134" i="18"/>
  <c r="D135" i="18" s="1"/>
  <c r="D83" i="19"/>
  <c r="D84" i="19" s="1"/>
  <c r="D186" i="18"/>
  <c r="D187" i="18" s="1"/>
  <c r="D229" i="18"/>
  <c r="D230" i="18" s="1"/>
  <c r="D81" i="20"/>
  <c r="D82" i="20" s="1"/>
  <c r="D206" i="20"/>
  <c r="D207" i="20" s="1"/>
  <c r="D242" i="20"/>
  <c r="D243" i="20" s="1"/>
  <c r="D263" i="20"/>
  <c r="D264" i="20" s="1"/>
  <c r="D388" i="20"/>
  <c r="D389" i="20" s="1"/>
  <c r="D285" i="22"/>
  <c r="D429" i="22"/>
  <c r="D432" i="22" s="1"/>
  <c r="D433" i="22" s="1"/>
  <c r="B136" i="29" s="1"/>
  <c r="D186" i="24"/>
  <c r="D187" i="24" s="1"/>
  <c r="D229" i="24"/>
  <c r="D230" i="24" s="1"/>
  <c r="D242" i="24"/>
  <c r="D263" i="24"/>
  <c r="D264" i="24" s="1"/>
  <c r="D285" i="26"/>
  <c r="D286" i="26" s="1"/>
  <c r="D318" i="26"/>
  <c r="D321" i="26" s="1"/>
  <c r="D322" i="26" s="1"/>
  <c r="D336" i="26"/>
  <c r="D337" i="26" s="1"/>
  <c r="D429" i="26"/>
  <c r="D432" i="26" s="1"/>
  <c r="D433" i="26" s="1"/>
  <c r="B138" i="29" s="1"/>
  <c r="D101" i="19"/>
  <c r="D102" i="19" s="1"/>
  <c r="D160" i="23"/>
  <c r="D161" i="23" s="1"/>
  <c r="D160" i="25"/>
  <c r="D161" i="25" s="1"/>
  <c r="D101" i="27"/>
  <c r="D102" i="27" s="1"/>
  <c r="D81" i="18"/>
  <c r="D96" i="18" s="1"/>
  <c r="D97" i="18" s="1"/>
  <c r="D206" i="18"/>
  <c r="D207" i="18" s="1"/>
  <c r="D263" i="18"/>
  <c r="D264" i="18" s="1"/>
  <c r="D285" i="20"/>
  <c r="D286" i="20" s="1"/>
  <c r="D318" i="20"/>
  <c r="D321" i="20" s="1"/>
  <c r="D322" i="20" s="1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B146" i="29" s="1"/>
  <c r="D134" i="26"/>
  <c r="D135" i="26" s="1"/>
  <c r="D146" i="26"/>
  <c r="D147" i="26" s="1"/>
  <c r="D451" i="26"/>
  <c r="D452" i="26" s="1"/>
  <c r="B147" i="29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285" i="18"/>
  <c r="D286" i="18" s="1"/>
  <c r="D318" i="18"/>
  <c r="D321" i="18" s="1"/>
  <c r="D322" i="18" s="1"/>
  <c r="D336" i="18"/>
  <c r="D337" i="18" s="1"/>
  <c r="D429" i="18"/>
  <c r="D430" i="18" s="1"/>
  <c r="D54" i="20"/>
  <c r="D55" i="20" s="1"/>
  <c r="D134" i="20"/>
  <c r="D135" i="20" s="1"/>
  <c r="D146" i="20"/>
  <c r="D147" i="20" s="1"/>
  <c r="D379" i="20"/>
  <c r="D380" i="20" s="1"/>
  <c r="D399" i="20"/>
  <c r="D400" i="20" s="1"/>
  <c r="D81" i="22"/>
  <c r="D82" i="22" s="1"/>
  <c r="D110" i="22"/>
  <c r="D111" i="22" s="1"/>
  <c r="D229" i="22"/>
  <c r="D230" i="22" s="1"/>
  <c r="D242" i="22"/>
  <c r="D243" i="22" s="1"/>
  <c r="D263" i="22"/>
  <c r="D264" i="22" s="1"/>
  <c r="D318" i="22"/>
  <c r="D321" i="22" s="1"/>
  <c r="D322" i="22" s="1"/>
  <c r="D336" i="22"/>
  <c r="D337" i="22" s="1"/>
  <c r="D451" i="22"/>
  <c r="D452" i="22" s="1"/>
  <c r="B145" i="29" s="1"/>
  <c r="D285" i="24"/>
  <c r="D286" i="24" s="1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4" i="25"/>
  <c r="D194" i="23"/>
  <c r="D194" i="21"/>
  <c r="D194" i="19"/>
  <c r="D245" i="26"/>
  <c r="D246" i="26" s="1"/>
  <c r="D501" i="26"/>
  <c r="B183" i="29" s="1"/>
  <c r="D96" i="26"/>
  <c r="D97" i="26" s="1"/>
  <c r="D82" i="26"/>
  <c r="D164" i="26"/>
  <c r="D189" i="26"/>
  <c r="D190" i="26" s="1"/>
  <c r="D400" i="26"/>
  <c r="D38" i="26"/>
  <c r="D347" i="26"/>
  <c r="D449" i="26"/>
  <c r="D245" i="24"/>
  <c r="D246" i="24" s="1"/>
  <c r="D243" i="24"/>
  <c r="D149" i="24"/>
  <c r="D150" i="24" s="1"/>
  <c r="D164" i="24"/>
  <c r="D321" i="24"/>
  <c r="D322" i="24" s="1"/>
  <c r="D38" i="24"/>
  <c r="D347" i="24"/>
  <c r="D286" i="22"/>
  <c r="D349" i="22"/>
  <c r="D350" i="22" s="1"/>
  <c r="D347" i="22"/>
  <c r="D38" i="22"/>
  <c r="D501" i="22"/>
  <c r="B181" i="29" s="1"/>
  <c r="D400" i="22"/>
  <c r="D164" i="22"/>
  <c r="D319" i="22"/>
  <c r="D449" i="22"/>
  <c r="D319" i="20"/>
  <c r="D432" i="20"/>
  <c r="D433" i="20" s="1"/>
  <c r="B135" i="29" s="1"/>
  <c r="D430" i="20"/>
  <c r="D349" i="20"/>
  <c r="D350" i="20" s="1"/>
  <c r="D501" i="20"/>
  <c r="B180" i="29" s="1"/>
  <c r="D189" i="20"/>
  <c r="D190" i="20" s="1"/>
  <c r="D164" i="20"/>
  <c r="D451" i="20"/>
  <c r="D452" i="20" s="1"/>
  <c r="B144" i="29" s="1"/>
  <c r="D347" i="20"/>
  <c r="D40" i="20"/>
  <c r="D41" i="20" s="1"/>
  <c r="D449" i="20"/>
  <c r="D501" i="18"/>
  <c r="B179" i="29" s="1"/>
  <c r="D147" i="18"/>
  <c r="D164" i="18"/>
  <c r="D347" i="18"/>
  <c r="D449" i="18"/>
  <c r="D245" i="22" l="1"/>
  <c r="D246" i="22" s="1"/>
  <c r="B91" i="29" s="1"/>
  <c r="D245" i="20"/>
  <c r="D246" i="20" s="1"/>
  <c r="D38" i="18"/>
  <c r="D96" i="20"/>
  <c r="D97" i="20" s="1"/>
  <c r="D288" i="20"/>
  <c r="D289" i="20" s="1"/>
  <c r="B99" i="29" s="1"/>
  <c r="D430" i="22"/>
  <c r="D430" i="26"/>
  <c r="D288" i="24"/>
  <c r="D289" i="24" s="1"/>
  <c r="D402" i="26"/>
  <c r="D403" i="26" s="1"/>
  <c r="D197" i="27"/>
  <c r="D198" i="27" s="1"/>
  <c r="B11" i="27" s="1"/>
  <c r="D402" i="22"/>
  <c r="D403" i="22" s="1"/>
  <c r="B127" i="29" s="1"/>
  <c r="D189" i="22"/>
  <c r="D190" i="22" s="1"/>
  <c r="B82" i="29" s="1"/>
  <c r="D402" i="24"/>
  <c r="D403" i="24" s="1"/>
  <c r="D319" i="26"/>
  <c r="D402" i="20"/>
  <c r="D403" i="20" s="1"/>
  <c r="B126" i="29" s="1"/>
  <c r="D430" i="24"/>
  <c r="D149" i="22"/>
  <c r="D150" i="22" s="1"/>
  <c r="B73" i="29" s="1"/>
  <c r="D197" i="23"/>
  <c r="D198" i="23" s="1"/>
  <c r="B11" i="23" s="1"/>
  <c r="D349" i="24"/>
  <c r="D350" i="24" s="1"/>
  <c r="B119" i="29" s="1"/>
  <c r="D432" i="18"/>
  <c r="D433" i="18" s="1"/>
  <c r="B134" i="29" s="1"/>
  <c r="D402" i="18"/>
  <c r="D403" i="18" s="1"/>
  <c r="B125" i="29" s="1"/>
  <c r="D319" i="18"/>
  <c r="D288" i="18"/>
  <c r="D289" i="18" s="1"/>
  <c r="B98" i="29" s="1"/>
  <c r="D189" i="18"/>
  <c r="D190" i="18" s="1"/>
  <c r="B80" i="29" s="1"/>
  <c r="D149" i="18"/>
  <c r="D150" i="18" s="1"/>
  <c r="B71" i="29" s="1"/>
  <c r="D82" i="18"/>
  <c r="D149" i="20"/>
  <c r="D150" i="20" s="1"/>
  <c r="B72" i="29" s="1"/>
  <c r="D96" i="22"/>
  <c r="D97" i="22" s="1"/>
  <c r="B64" i="29" s="1"/>
  <c r="D149" i="26"/>
  <c r="D150" i="26" s="1"/>
  <c r="B75" i="29" s="1"/>
  <c r="D197" i="21"/>
  <c r="D198" i="21" s="1"/>
  <c r="B11" i="21" s="1"/>
  <c r="D197" i="25"/>
  <c r="D198" i="25" s="1"/>
  <c r="B11" i="25" s="1"/>
  <c r="D245" i="18"/>
  <c r="D246" i="18" s="1"/>
  <c r="B89" i="29" s="1"/>
  <c r="D82" i="24"/>
  <c r="D189" i="24"/>
  <c r="D190" i="24" s="1"/>
  <c r="B83" i="29" s="1"/>
  <c r="D288" i="26"/>
  <c r="D289" i="26" s="1"/>
  <c r="D349" i="26"/>
  <c r="D350" i="26" s="1"/>
  <c r="B120" i="29" s="1"/>
  <c r="D288" i="22"/>
  <c r="D289" i="22" s="1"/>
  <c r="B100" i="29" s="1"/>
  <c r="D197" i="19"/>
  <c r="D198" i="19" s="1"/>
  <c r="B11" i="19" s="1"/>
  <c r="D349" i="18"/>
  <c r="D350" i="18" s="1"/>
  <c r="B116" i="29" s="1"/>
  <c r="B53" i="29"/>
  <c r="B93" i="29"/>
  <c r="B128" i="29"/>
  <c r="B101" i="29"/>
  <c r="B55" i="29"/>
  <c r="B107" i="29"/>
  <c r="B192" i="29"/>
  <c r="B129" i="29"/>
  <c r="B118" i="29"/>
  <c r="B117" i="29"/>
  <c r="B111" i="29"/>
  <c r="B110" i="29"/>
  <c r="B109" i="29"/>
  <c r="B108" i="29"/>
  <c r="B102" i="29"/>
  <c r="B92" i="29"/>
  <c r="B90" i="29"/>
  <c r="B84" i="29"/>
  <c r="B81" i="29"/>
  <c r="B74" i="29"/>
  <c r="B66" i="29"/>
  <c r="B65" i="29"/>
  <c r="B63" i="29"/>
  <c r="B57" i="29"/>
  <c r="B56" i="29"/>
  <c r="B54" i="29"/>
  <c r="D504" i="20" l="1"/>
  <c r="D505" i="20" s="1"/>
  <c r="B191" i="29"/>
  <c r="D504" i="22"/>
  <c r="D505" i="22" s="1"/>
  <c r="B188" i="29"/>
  <c r="D504" i="24"/>
  <c r="D504" i="18"/>
  <c r="D505" i="18" s="1"/>
  <c r="D504" i="26"/>
  <c r="D505" i="26" s="1"/>
  <c r="A7" i="25"/>
  <c r="A7" i="27"/>
  <c r="A7" i="19"/>
  <c r="A7" i="21"/>
  <c r="A7" i="23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26" l="1"/>
  <c r="B29" i="29"/>
  <c r="B39" i="29"/>
  <c r="B12" i="22"/>
  <c r="B37" i="29"/>
  <c r="B27" i="29"/>
  <c r="B12" i="18"/>
  <c r="B25" i="29"/>
  <c r="B35" i="29"/>
  <c r="B12" i="24"/>
  <c r="B28" i="29"/>
  <c r="B38" i="29"/>
  <c r="B12" i="20"/>
  <c r="B36" i="29"/>
  <c r="B26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D51" i="17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70" i="16" l="1"/>
  <c r="D471" i="16" s="1"/>
  <c r="B160" i="29" s="1"/>
  <c r="D491" i="16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285" i="16" l="1"/>
  <c r="D160" i="17"/>
  <c r="D161" i="17" s="1"/>
  <c r="D42" i="17"/>
  <c r="D197" i="17"/>
  <c r="D198" i="17" s="1"/>
  <c r="B187" i="29" s="1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347" i="16"/>
  <c r="D321" i="16" l="1"/>
  <c r="D322" i="16" s="1"/>
  <c r="B106" i="29" s="1"/>
  <c r="B11" i="17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D504" i="16" l="1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<sst xmlns="http://schemas.openxmlformats.org/spreadsheetml/2006/main" count="4493" uniqueCount="543">
  <si>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</si>
  <si>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</si>
  <si>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</si>
  <si>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</si>
  <si>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</si>
  <si>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</si>
  <si>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</si>
  <si>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</si>
  <si>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</si>
  <si>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</si>
  <si>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</si>
  <si>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</si>
  <si>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</si>
  <si>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</si>
  <si>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</si>
  <si>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</si>
  <si>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</si>
  <si>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</si>
  <si>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</si>
  <si>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</si>
  <si>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</si>
  <si>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</si>
  <si>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</si>
  <si>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</si>
  <si>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</si>
  <si>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</si>
  <si>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</si>
  <si>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</si>
  <si>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</si>
  <si>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</si>
  <si>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</si>
  <si>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</si>
  <si>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</si>
  <si>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</si>
  <si>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</si>
  <si>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</si>
  <si>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</si>
  <si>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</si>
  <si>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</si>
  <si>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</si>
  <si>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</si>
  <si>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</si>
  <si>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</si>
  <si>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</si>
  <si>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</si>
  <si>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</si>
  <si>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</si>
  <si>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</si>
  <si>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</si>
  <si>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</si>
  <si>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</si>
  <si>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</si>
  <si>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</si>
  <si>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</si>
  <si>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</si>
  <si>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</si>
  <si>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</si>
  <si>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</si>
  <si>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</si>
  <si>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</si>
  <si>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</si>
  <si>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</si>
  <si>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</si>
  <si>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</si>
  <si>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</si>
  <si>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</si>
  <si>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</si>
  <si>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</si>
  <si>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</si>
  <si>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</si>
  <si>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</si>
  <si>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</si>
  <si>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</si>
  <si>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</si>
  <si>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</si>
  <si>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</si>
  <si>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</si>
  <si>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</si>
  <si>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</si>
  <si>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</si>
  <si>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</si>
  <si>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</si>
  <si>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</si>
  <si>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</si>
  <si>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</si>
  <si>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</si>
  <si>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</si>
  <si>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</si>
  <si>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</si>
  <si>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</si>
  <si>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</si>
  <si>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</si>
  <si>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</si>
  <si>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</si>
  <si>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</si>
  <si>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</si>
  <si>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</si>
  <si>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</si>
  <si>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</si>
  <si>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</si>
  <si>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</si>
  <si>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</si>
  <si>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</si>
  <si>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</si>
  <si>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</si>
  <si>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</si>
  <si>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</si>
  <si>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</si>
  <si>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</si>
  <si>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</si>
  <si>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</si>
  <si>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</si>
  <si>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</si>
  <si>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</si>
  <si>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</si>
  <si>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</si>
  <si>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</si>
  <si>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</si>
  <si>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</si>
  <si>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</si>
  <si>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</si>
  <si>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</si>
  <si>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</si>
  <si>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</si>
  <si>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</si>
  <si>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</si>
  <si>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</si>
  <si>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</si>
  <si>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</si>
  <si>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</si>
  <si>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</si>
  <si>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</si>
  <si>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</si>
  <si>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</si>
  <si>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</si>
  <si>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</si>
  <si>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</si>
  <si>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</si>
  <si>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</si>
  <si>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</si>
  <si>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</si>
  <si>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</si>
  <si>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</si>
  <si>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</si>
  <si>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</si>
  <si>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</si>
  <si>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</si>
  <si>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</si>
  <si>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</si>
  <si>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</si>
  <si>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</si>
  <si>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</si>
  <si>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</si>
  <si>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</si>
  <si>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</si>
  <si>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</si>
  <si>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</si>
  <si>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</si>
  <si>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</si>
  <si>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</si>
  <si>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</si>
  <si>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</si>
  <si>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</si>
  <si>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</si>
  <si>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</si>
  <si>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</si>
  <si>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</si>
  <si>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</si>
  <si>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</si>
  <si>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</si>
  <si>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</si>
  <si>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</si>
  <si>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</si>
  <si>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</si>
  <si>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</si>
  <si>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</si>
  <si>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</si>
  <si>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</si>
  <si>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</si>
  <si>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</si>
  <si>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</si>
  <si>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</si>
  <si>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</si>
  <si>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</si>
  <si>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</si>
  <si>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</si>
  <si>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</si>
  <si>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</si>
  <si>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</si>
  <si>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</si>
  <si>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</si>
  <si>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</si>
  <si>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</si>
  <si>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</si>
  <si>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</si>
  <si>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</si>
  <si>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</si>
  <si>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</si>
  <si>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</si>
  <si>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</si>
  <si>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</si>
  <si>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</si>
  <si>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</si>
  <si>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</si>
  <si>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</si>
  <si>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</si>
  <si>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</si>
  <si>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</si>
  <si>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</si>
  <si>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</si>
  <si>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</si>
  <si>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</si>
  <si>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</si>
  <si>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</si>
  <si>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</si>
  <si>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</si>
  <si>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</si>
  <si>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</si>
  <si>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</si>
  <si>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</si>
  <si>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</si>
  <si>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</si>
  <si>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</si>
  <si>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</si>
  <si>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</si>
  <si>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</si>
  <si>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</si>
  <si>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</si>
  <si>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</si>
  <si>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</si>
  <si>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</si>
  <si>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</si>
  <si>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</si>
  <si>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</si>
  <si>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</si>
  <si>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</si>
  <si>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</si>
  <si>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</si>
  <si>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</si>
  <si>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</si>
  <si>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</si>
  <si>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</si>
  <si>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</si>
  <si>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</si>
  <si>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</si>
  <si>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</si>
  <si>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</si>
  <si>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</si>
  <si>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</si>
  <si>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</si>
  <si>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</si>
  <si>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</si>
  <si>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</si>
  <si>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</si>
  <si>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</si>
  <si>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</si>
  <si>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</si>
  <si>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</si>
  <si>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</si>
  <si>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</si>
  <si>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</si>
  <si>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</si>
  <si>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</si>
  <si>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</si>
  <si>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</si>
  <si>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</si>
  <si>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</si>
  <si>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</si>
  <si>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</si>
  <si>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</si>
  <si>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</si>
  <si>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</si>
  <si>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</si>
  <si>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</si>
  <si>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</si>
  <si>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</si>
  <si>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</si>
  <si>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</si>
  <si>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</si>
  <si>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</si>
  <si>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</si>
  <si>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</si>
  <si>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</si>
  <si>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</si>
  <si>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</si>
  <si>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</si>
  <si>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</si>
  <si>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</si>
  <si>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</si>
  <si>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</si>
  <si>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</si>
  <si>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</si>
  <si>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</si>
  <si>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</si>
  <si>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</si>
  <si>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</si>
  <si>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</si>
  <si>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</si>
  <si>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</si>
  <si>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</si>
  <si>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</si>
  <si>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</si>
  <si>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</si>
  <si>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</si>
  <si>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</si>
  <si>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</si>
  <si>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</si>
  <si>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</si>
  <si>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</si>
  <si>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</si>
  <si>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</si>
  <si>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</si>
  <si>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</si>
  <si>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</si>
  <si>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</si>
  <si>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</si>
  <si>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</si>
  <si>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</si>
  <si>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</si>
  <si>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</si>
  <si>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</si>
  <si>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</si>
  <si>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</si>
  <si>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</si>
  <si>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</si>
  <si>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</si>
  <si>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</si>
  <si>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</si>
  <si>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</si>
  <si>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</si>
  <si>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</si>
  <si>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</si>
  <si>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</si>
  <si>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</si>
  <si>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</si>
  <si>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</si>
  <si>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</si>
  <si>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</si>
  <si>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</si>
  <si>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</si>
  <si>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</si>
  <si>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</si>
  <si>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</si>
  <si>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</si>
  <si>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</si>
  <si>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</si>
  <si>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</si>
  <si>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</si>
  <si>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</si>
  <si>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</si>
  <si>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</si>
  <si>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</si>
  <si>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</si>
  <si>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</si>
  <si>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</si>
  <si>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</si>
  <si>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</si>
  <si>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</si>
  <si>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</si>
  <si>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</si>
  <si>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</si>
  <si>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</si>
  <si>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</si>
  <si>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</si>
  <si>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</si>
  <si>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</si>
  <si>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</si>
  <si>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</si>
  <si>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</si>
  <si>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</si>
  <si>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</si>
  <si>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</si>
  <si>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</si>
  <si>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</si>
  <si>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</si>
  <si>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</si>
  <si>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</si>
  <si>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</si>
  <si>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</si>
  <si>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</si>
  <si>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</si>
  <si>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</si>
  <si>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</si>
  <si>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</si>
  <si>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</si>
  <si>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</si>
  <si>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</si>
  <si>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</si>
  <si>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</si>
  <si>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</si>
  <si>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</si>
  <si>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</si>
  <si>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</si>
  <si>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</si>
  <si>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</si>
  <si>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</si>
  <si>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</si>
  <si>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</si>
  <si>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</si>
  <si>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</si>
  <si>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</si>
  <si>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</si>
  <si>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</si>
  <si>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</si>
  <si>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</si>
  <si>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</si>
  <si>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</si>
  <si>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</si>
  <si>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</si>
  <si>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</si>
  <si>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</si>
  <si>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Durée d'exposition des produits</t>
  </si>
  <si>
    <t>Les horaires de sortie de la poubelle ne sont pas fixés</t>
  </si>
  <si>
    <t>Propreté moyenne</t>
  </si>
  <si>
    <t>Absence de produits casse le jour de l'audit</t>
  </si>
  <si>
    <t>Mme Sameh SLAIMI</t>
  </si>
  <si>
    <t>Chef Rayon PFT Amira Chaouachi - Chef Rayon PGC Zied Mathlouthi</t>
  </si>
  <si>
    <t>Taux d'humidité 45°C</t>
  </si>
  <si>
    <t>L'afficheur du linéaire n'est pas fonctionnel
La température mesurée 1,7°C, correct</t>
  </si>
  <si>
    <t>Température à cœur du plat "Tastira" exposé dans la vitrine froide +11,7°C &gt; 10°C</t>
  </si>
  <si>
    <t>La température de la vitrine froide 
Affichée +5,2°C
Mesurée +7,1°C</t>
  </si>
  <si>
    <t>La température du linéaire  
Affichée +3,8°C
Mesurée +4,3°C</t>
  </si>
  <si>
    <t>Température à cœur du produit "Fleur de champ" +5,6°C, correct</t>
  </si>
  <si>
    <t>La température du linéaire  
Affichée +2,7°C
Mesurée +2,5°C</t>
  </si>
  <si>
    <t>La température du laboratoire
Affichée +9,9°C
Mesurée +9,6°C</t>
  </si>
  <si>
    <t>La température de la chambre froide 
Affichée +2,4°C
Mesurée +4,3°C</t>
  </si>
  <si>
    <t>La température du meuble des produits surgelés 
Affichée -17,8°C
Mesurée -19°C</t>
  </si>
  <si>
    <t>Absence de distributeur de papier (vestiaire homme et femme)</t>
  </si>
  <si>
    <t xml:space="preserve">Installer des distibuteurs de papier </t>
  </si>
  <si>
    <t>Le local poubelle n'est pas climatisé</t>
  </si>
  <si>
    <t>Le poinçonnage des balances de l'année 2017 n'est pas encore effectué</t>
  </si>
  <si>
    <t>Entreposage des sacs de sucre sur des palettes en bois</t>
  </si>
  <si>
    <t>Présence de givre au niveau de la gaine de canalisation de la chambre froide des charcuteries et fromages</t>
  </si>
  <si>
    <t>Décollement de la jointure de la chambre froide</t>
  </si>
  <si>
    <t>La vitre du meuble des sandwichs est brisée</t>
  </si>
  <si>
    <t>Rayon Fruits et légumes : l'appareil DEIV est placé au dessus des caisses des légumes, les cadavres d'insectes tombent sur les produits exposés</t>
  </si>
  <si>
    <t>Les meubles d'exposition des baguettes sont usés</t>
  </si>
  <si>
    <t>L'afficheur du linéaire des volailles est démonté. 
Les étagères du linéaire sont écaillés</t>
  </si>
  <si>
    <t>Présence de plusieurs trous du niveau du plafond de la réserve. Colmater les trous au plafond</t>
  </si>
  <si>
    <t>Mettre à jour l'état de santé du personnel</t>
  </si>
  <si>
    <t xml:space="preserve">Les produits exposés n'étaient pas frais. Présence de mouches aux alentours du rayon </t>
  </si>
  <si>
    <t xml:space="preserve">Derniers certificats d'aptitude disponibles sont celles du 22/06/2016. </t>
  </si>
  <si>
    <t>Renforcer le froid</t>
  </si>
  <si>
    <t>Dr Hend KAMOUN</t>
  </si>
  <si>
    <t>directeur magasin et chef secteur PFT</t>
  </si>
  <si>
    <t>Manque d'enregistrement du contrôle a la reception des produits charcuteries et fromages livrés par l'entrepot vu que les livraisons sont faites vers 18h00</t>
  </si>
  <si>
    <t>au linéaire présence de produits noix  en emballage progressif périmés : 09/06/17</t>
  </si>
  <si>
    <t>Les œufs sont entreposés a température ambiante</t>
  </si>
  <si>
    <t>kaak farci dattes: manque d'indication du sesam dans la composition sur l'étiquette</t>
  </si>
  <si>
    <t>douchette non fonctionnel au niveau de la boul/pat</t>
  </si>
  <si>
    <t>manque d'indication de la DLC sur l'etiquette sandwich rond jambon</t>
  </si>
  <si>
    <t>La température de la vitrine froide 
Affichée +9,8°C
Mesurée +9,1°C</t>
  </si>
  <si>
    <t>Température à cœur du plat "salade mechouia" exposé dans la vitrine froide +14,5°C</t>
  </si>
  <si>
    <t>assurer un enregistrement rigoureux des numeros de lot</t>
  </si>
  <si>
    <t>La température du linéaire  
Affichée +4,6°C
Mesurée +4,5°C</t>
  </si>
  <si>
    <t>depot de givre au niveau de l'évaporateur de la chambre froide négative bou/pat et de la conduite de l'évaporateur de la chambre froide charcuterie</t>
  </si>
  <si>
    <t>pour la tracabilité volaille LS: indiquer DLC etiquette balance et les quantités (une formation sur place a été faite)</t>
  </si>
  <si>
    <t>La température du linéaire  
Affichée +1°C
Mesurée +1,7°C</t>
  </si>
  <si>
    <t>la température de conservation du bakalow est non indiquée sur l'étiquette fournisseur</t>
  </si>
  <si>
    <t>Absence de lumière dans la chambre froide</t>
  </si>
  <si>
    <t>renforcer le nettoyage de la réserve coté café</t>
  </si>
  <si>
    <t>Présence de trous et ouvertures au niveau du plafond de la réserve</t>
  </si>
  <si>
    <t>tube néon a moitié fixé (risque de chute)</t>
  </si>
  <si>
    <t>peinture décollé au sol de la chambre froide positive</t>
  </si>
  <si>
    <t>La température du linéaire 
Affichée +8,9°C
Mesurée +4°C</t>
  </si>
  <si>
    <t>En panne</t>
  </si>
  <si>
    <t>analyses en cours prévues en juin 2017</t>
  </si>
  <si>
    <t>assurer le classement des reponses aux email retrait</t>
  </si>
  <si>
    <t>peinture écaillée au niveau plafond des douches hommes</t>
  </si>
  <si>
    <t xml:space="preserve">Rayon Fruits et légumes : l'appareil DEIV est placé au dessus des caisses des légumes, </t>
  </si>
  <si>
    <t>Le local poubelle n'est pas climatisé vu qu'il est concu avec du grillagae et sans toit</t>
  </si>
  <si>
    <t>M. Bilel HAMDI</t>
  </si>
  <si>
    <t>Utilisation d'un grattoir métalique pour le nettoyage du matériel.</t>
  </si>
  <si>
    <t>Interdire l'utlisation de cet outil.</t>
  </si>
  <si>
    <t>Les enregistrements de contrôle à la réception de l'entrepôt n'étaient pas réalisés vu les horaires de livraison, seules les livraisons pendant les horaires de travail sont enregistrées.</t>
  </si>
  <si>
    <t>Absence de certaines mentions obligatoires sur l’étiquette de gressins sucre sésame (liste des ingrédients, le nom et l’adresse de fabricant, N° Lot…)</t>
  </si>
  <si>
    <t>Certaines lampes n’étaient pas fonctionnelles.
Présence des cadavres d’insectes et des souillures à l’intérieur des gamelles.</t>
  </si>
  <si>
    <t>Présence d’une lampe non fonctionnelle.</t>
  </si>
  <si>
    <t>Présence de rouilles au niveau de la grille d’aération du meuble d'exposition.</t>
  </si>
  <si>
    <t>La peinture du sol était écaillée.</t>
  </si>
  <si>
    <t>Les plateaux de cuisson des pains étaient usés.</t>
  </si>
  <si>
    <t>Une lampe n’était pas fonctionnelle au niveau de la chambre froide négative.
Absence d’un cache pour une lampe au niveau du laboratoire.</t>
  </si>
  <si>
    <t>la grille d’aération était souillée.</t>
  </si>
  <si>
    <t>Les étagères des meubles présentaient des écailles.</t>
  </si>
  <si>
    <t>La peinture du sol était écaillée.
Présence des crevasses au sol au niveau du rayon.
Présence de traces d’humidité au mur du rayon traiteur.</t>
  </si>
  <si>
    <t>Faire les réparations nécessaires au niveau de ce rayon.</t>
  </si>
  <si>
    <t>Accumulation des souillures au niveau des grilles d’aération.</t>
  </si>
  <si>
    <t>Présence des ouvertures au plafond et des crevasses au sol de la réserve.</t>
  </si>
  <si>
    <t>Une lampe au niveau de la réserve était partiellement fixée (risque de chute).</t>
  </si>
  <si>
    <t>Le local poubelle était partiellement protégé.</t>
  </si>
  <si>
    <t>Le quai de réception n’était pas protégé.
Présence d’un espacement par rapport au sol au niveau de la porte de réception.</t>
  </si>
  <si>
    <t>Protéger le quai et assurer l'étanchéité au niveau de la porte.</t>
  </si>
  <si>
    <t>Absence des distributeurs de papier au niveau des vestiaires.</t>
  </si>
  <si>
    <t>La peinture du sol du laboratoire était écaillée.</t>
  </si>
  <si>
    <t>Les paniers de friture étaient usés. Un email a été envoyé pour les remplacer.</t>
  </si>
  <si>
    <t>Plusieurs actions du précédent audit n'ont pas été clôturées.</t>
  </si>
  <si>
    <t>HR=63% correcte</t>
  </si>
  <si>
    <t>T°(affichée)=10°C</t>
  </si>
  <si>
    <t>T°(affichée)=6,5°C</t>
  </si>
  <si>
    <t>T°(affichée)=-15°C</t>
  </si>
  <si>
    <t>T°(affichée)=11°C</t>
  </si>
  <si>
    <t>T°(affichée)=4,4°C</t>
  </si>
  <si>
    <t>T°(affichée)=-18°C</t>
  </si>
  <si>
    <t>T°(affichée)=2°C</t>
  </si>
  <si>
    <t>T°(affichée)=3,4°C
T°(mesurée)=6°C</t>
  </si>
  <si>
    <t>T°(affichée)=7,1°C
T°(affichée)=-16°C</t>
  </si>
  <si>
    <t>Réparer le problème électrique et nettoyer l'évaporateur.</t>
  </si>
  <si>
    <t>Prévoir des distributeurs papier au niveau des vestiaires.</t>
  </si>
  <si>
    <t>Taux de réalisation du plan d'action précédent</t>
  </si>
  <si>
    <t>Le bras de la douchette du terminal de cuisson était abîmé.</t>
  </si>
  <si>
    <t>Prévoir un local climatisé équipé d'un DEIV.</t>
  </si>
  <si>
    <t>Prendre en considération le rapport technique des audits lors des interventions de maintenance.</t>
  </si>
  <si>
    <t>Présence de givres dans la chambre froide négative du terminal de cuisson.</t>
  </si>
  <si>
    <t>Directeur magasin et chefs rayons</t>
  </si>
  <si>
    <t>Mégrine Saint Gobain</t>
  </si>
  <si>
    <t>L’évaporateur n’était pas propre à cause d’un risque de fuite d’électricité lors du nettoyage.</t>
  </si>
  <si>
    <t>Directeur du magasin et chefs rayons</t>
  </si>
  <si>
    <t>Présence de givre dans le bac de produits sugelés</t>
  </si>
  <si>
    <t>Tube néon tombant sur le mur dans la chambre froide positive</t>
  </si>
  <si>
    <t>étiquette carrefour de halwa chamia au chocolat ne portant pas de DLC</t>
  </si>
  <si>
    <t xml:space="preserve">sur l’étiquette la nomination du produit  illisible vu que l’impression se fait sur la balance de charcuterie fromage car  la balance de la boucherie est non fonctionnelle
</t>
  </si>
  <si>
    <t>absence de tube néon dans la chambre froide négative</t>
  </si>
  <si>
    <t xml:space="preserve">1/manque d’indication du sésame (allergène majeur) sur l’étiquetage des produits kaak aux dattes                                                                                     2/l’étiquette des produits de halima ben farhat comporte DL à la place de DF (date de fabrication)            3/l’étiquette du produit abbrachi rondy comporte la mention « décongelé à ne pas recongeler » alors que le produit est livré à température ambiante
4/Les étiquettes de tartes et tartelettes aux fruits ne comportent pas la mention « décongelé à ne pas recongeler ».
5/Double étiquetage pour les produits kaak dattes, abbrachi rondy  biscuit vanille
</t>
  </si>
  <si>
    <t>Double étiquetage pour les produits  biscuit vanille dont la DLC a été dépassé sur l'étiquette carrefour 19/11/17</t>
  </si>
  <si>
    <t>Balance non fonctionnelles au niveau de la boul/pat</t>
  </si>
  <si>
    <t>friteuse sale</t>
  </si>
  <si>
    <t>Manque de couvercle pour le néon du laboratoire</t>
  </si>
  <si>
    <t>au meuble sandichs la température affichée est 3,4°C et celle vérifiée est 9,9°C</t>
  </si>
  <si>
    <t>Système FEFO non respecté ex: salami de bœuf spécial La DLC du boudin entamé est 22/12/17 alors que la DLC du boudin non entamé est 14/12/17</t>
  </si>
  <si>
    <t>thermomètre du linéaire est non fonctionnel, la température vérifiée est 1,5°C</t>
  </si>
  <si>
    <t>assurer plus de rigueur pour enregistrer les DLC fournisseur sur la fiche de tracabilité</t>
  </si>
  <si>
    <t xml:space="preserve">Balance non fonctionnelle au niveau boucherie </t>
  </si>
  <si>
    <t>douchette cassée en plonge boucherie</t>
  </si>
  <si>
    <t>température vérifiée 1,7°C et celle affichée 2,4°C</t>
  </si>
  <si>
    <t>manque d'indication de la température de conservation sur les étiquettes du fournisseur SOLE MOI</t>
  </si>
  <si>
    <t>Température vérifiée au meuble surgelé est -16,4°C</t>
  </si>
  <si>
    <t>ail non filmé</t>
  </si>
  <si>
    <t>les produits de mer surgelés de captain sindbad sont livrés sans certificats de salubrité</t>
  </si>
  <si>
    <t>Le quai de réception n’était pas protégé.</t>
  </si>
  <si>
    <t>Microonde sale</t>
  </si>
  <si>
    <t>le magasin n'a pas reçu les résultats des analyses de prélèvements réalisés le 16/10/2017</t>
  </si>
  <si>
    <t>distributeur savon liquide cassé en charcuterie fromage et non fonctionnel  en traiteur</t>
  </si>
  <si>
    <t>Le local poubelle était partiellement protégé et non climatisé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</si>
</sst>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24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24" fillId="0" borderId="1" xfId="0" applyFont="1" applyBorder="1" applyProtection="1"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0" xfId="0" applyFont="1" applyAlignment="1">
      <alignment vertical="center" wrapText="1"/>
    </xf>
    <xf numFmtId="0" fontId="11" fillId="0" borderId="1" xfId="0" applyFont="1" applyBorder="1" applyAlignment="1" applyProtection="1">
      <alignment vertical="center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right"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vertical="top" wrapText="1"/>
      <protection locked="0"/>
    </xf>
    <xf numFmtId="0" fontId="11" fillId="0" borderId="7" xfId="0" applyFont="1" applyBorder="1" applyAlignment="1" applyProtection="1">
      <alignment horizontal="left" vertical="top" wrapText="1"/>
      <protection locked="0"/>
    </xf>
    <xf numFmtId="0" fontId="54" fillId="0" borderId="1" xfId="0" applyFont="1" applyBorder="1" applyAlignment="1" applyProtection="1">
      <alignment vertical="center"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0.96153846153846156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18C-4157-97E7-5DB8ED1F361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18C-4157-97E7-5DB8ED1F361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435648"/>
        <c:axId val="230621184"/>
      </c:barChart>
      <c:catAx>
        <c:axId val="22943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621184"/>
        <c:crosses val="autoZero"/>
        <c:auto val="1"/>
        <c:lblAlgn val="ctr"/>
        <c:lblOffset val="100"/>
        <c:noMultiLvlLbl val="0"/>
      </c:catAx>
      <c:valAx>
        <c:axId val="23062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43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0.96875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257-4853-A1DA-745F0F5CE53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257-4853-A1DA-745F0F5CE53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184640"/>
        <c:axId val="231198720"/>
      </c:barChart>
      <c:catAx>
        <c:axId val="23118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198720"/>
        <c:crosses val="autoZero"/>
        <c:auto val="1"/>
        <c:lblAlgn val="ctr"/>
        <c:lblOffset val="100"/>
        <c:noMultiLvlLbl val="0"/>
      </c:catAx>
      <c:valAx>
        <c:axId val="231198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18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84-458E-9CA2-0772C6B2129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84-458E-9CA2-0772C6B212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229312"/>
        <c:axId val="231230848"/>
      </c:barChart>
      <c:catAx>
        <c:axId val="23122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230848"/>
        <c:crosses val="autoZero"/>
        <c:auto val="1"/>
        <c:lblAlgn val="ctr"/>
        <c:lblOffset val="100"/>
        <c:noMultiLvlLbl val="0"/>
      </c:catAx>
      <c:valAx>
        <c:axId val="231230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229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F8A-41AF-9968-6FE5CD6EF0A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F8A-41AF-9968-6FE5CD6EF0A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282176"/>
        <c:axId val="231283712"/>
      </c:barChart>
      <c:catAx>
        <c:axId val="23128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283712"/>
        <c:crosses val="autoZero"/>
        <c:auto val="1"/>
        <c:lblAlgn val="ctr"/>
        <c:lblOffset val="100"/>
        <c:noMultiLvlLbl val="0"/>
      </c:catAx>
      <c:valAx>
        <c:axId val="231283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282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03-45DA-870B-5A54100FE9E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03-45DA-870B-5A54100FE9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330944"/>
        <c:axId val="231332480"/>
      </c:barChart>
      <c:catAx>
        <c:axId val="23133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332480"/>
        <c:crosses val="autoZero"/>
        <c:auto val="1"/>
        <c:lblAlgn val="ctr"/>
        <c:lblOffset val="100"/>
        <c:noMultiLvlLbl val="0"/>
      </c:catAx>
      <c:valAx>
        <c:axId val="231332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330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0.90909090909090906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363-4A4B-9235-1D80FE48FA2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363-4A4B-9235-1D80FE48FA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379712"/>
        <c:axId val="231381248"/>
      </c:barChart>
      <c:catAx>
        <c:axId val="23137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381248"/>
        <c:crosses val="autoZero"/>
        <c:auto val="1"/>
        <c:lblAlgn val="ctr"/>
        <c:lblOffset val="100"/>
        <c:noMultiLvlLbl val="0"/>
      </c:catAx>
      <c:valAx>
        <c:axId val="231381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37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571-4D7C-B550-991A54F9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571-4D7C-B550-991A54F9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428480"/>
        <c:axId val="231430016"/>
      </c:barChart>
      <c:catAx>
        <c:axId val="23142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430016"/>
        <c:crosses val="autoZero"/>
        <c:auto val="1"/>
        <c:lblAlgn val="ctr"/>
        <c:lblOffset val="100"/>
        <c:noMultiLvlLbl val="0"/>
      </c:catAx>
      <c:valAx>
        <c:axId val="231430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42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0.86538461538461542</c:v>
                </c:pt>
                <c:pt idx="1">
                  <c:v>0.83980582524271841</c:v>
                </c:pt>
                <c:pt idx="2">
                  <c:v>0.83823529411764708</c:v>
                </c:pt>
                <c:pt idx="3">
                  <c:v>0.88207547169811318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2AC-4DB9-80D9-45473B9043E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2AC-4DB9-80D9-45473B9043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477248"/>
        <c:axId val="231478784"/>
      </c:barChart>
      <c:catAx>
        <c:axId val="23147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478784"/>
        <c:crosses val="autoZero"/>
        <c:auto val="1"/>
        <c:lblAlgn val="ctr"/>
        <c:lblOffset val="100"/>
        <c:noMultiLvlLbl val="0"/>
      </c:catAx>
      <c:valAx>
        <c:axId val="231478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47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0.99399999999999999</c:v>
                </c:pt>
                <c:pt idx="1">
                  <c:v>0.98605577689243029</c:v>
                </c:pt>
                <c:pt idx="2">
                  <c:v>0.99596774193548387</c:v>
                </c:pt>
                <c:pt idx="3">
                  <c:v>0.98809523809523814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03F-4EFE-8F29-FF6B5D99C6A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03F-4EFE-8F29-FF6B5D99C6A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525760"/>
        <c:axId val="231535744"/>
      </c:barChart>
      <c:catAx>
        <c:axId val="23152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535744"/>
        <c:crosses val="autoZero"/>
        <c:auto val="1"/>
        <c:lblAlgn val="ctr"/>
        <c:lblOffset val="100"/>
        <c:noMultiLvlLbl val="0"/>
      </c:catAx>
      <c:valAx>
        <c:axId val="231535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525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0.92969230769230771</c:v>
                </c:pt>
                <c:pt idx="1">
                  <c:v>0.91293080106757429</c:v>
                </c:pt>
                <c:pt idx="2">
                  <c:v>0.91710151802656548</c:v>
                </c:pt>
                <c:pt idx="3">
                  <c:v>0.93508535489667566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B0-4D07-9CDB-2A528478AF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B0-4D07-9CDB-2A528478A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1561856"/>
        <c:axId val="231567744"/>
        <c:extLst xmlns:c16r2="http://schemas.microsoft.com/office/drawing/2015/06/chart"/>
      </c:barChart>
      <c:catAx>
        <c:axId val="2315618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567744"/>
        <c:crosses val="autoZero"/>
        <c:auto val="1"/>
        <c:lblAlgn val="ctr"/>
        <c:lblOffset val="100"/>
        <c:noMultiLvlLbl val="0"/>
      </c:catAx>
      <c:valAx>
        <c:axId val="2315677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56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7F2-4844-B641-C74C499D256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0.83329999999999993</c:v>
                </c:pt>
                <c:pt idx="2">
                  <c:v>0.625</c:v>
                </c:pt>
                <c:pt idx="3">
                  <c:v>0.8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47F2-4844-B641-C74C499D25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47F2-4844-B641-C74C499D25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32014976"/>
        <c:axId val="232016512"/>
        <c:extLst xmlns:c16r2="http://schemas.microsoft.com/office/drawing/2015/06/chart"/>
      </c:barChart>
      <c:catAx>
        <c:axId val="23201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2016512"/>
        <c:crosses val="autoZero"/>
        <c:auto val="1"/>
        <c:lblAlgn val="ctr"/>
        <c:lblOffset val="100"/>
        <c:noMultiLvlLbl val="0"/>
      </c:catAx>
      <c:valAx>
        <c:axId val="232016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201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0.86363636363636365</c:v>
                </c:pt>
                <c:pt idx="2">
                  <c:v>1</c:v>
                </c:pt>
                <c:pt idx="3">
                  <c:v>0.96969696969696972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FDC-43BA-99FE-72A8B4C148D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FDC-43BA-99FE-72A8B4C148D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672256"/>
        <c:axId val="230673792"/>
      </c:barChart>
      <c:catAx>
        <c:axId val="23067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673792"/>
        <c:crosses val="autoZero"/>
        <c:auto val="1"/>
        <c:lblAlgn val="ctr"/>
        <c:lblOffset val="100"/>
        <c:noMultiLvlLbl val="0"/>
      </c:catAx>
      <c:valAx>
        <c:axId val="230673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672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0.97142857142857142</c:v>
                </c:pt>
                <c:pt idx="3">
                  <c:v>0.98571428571428577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3E3-4580-84BC-254130AD751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3E3-4580-84BC-254130AD75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725120"/>
        <c:axId val="230726656"/>
      </c:barChart>
      <c:catAx>
        <c:axId val="23072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726656"/>
        <c:crosses val="autoZero"/>
        <c:auto val="1"/>
        <c:lblAlgn val="ctr"/>
        <c:lblOffset val="100"/>
        <c:noMultiLvlLbl val="0"/>
      </c:catAx>
      <c:valAx>
        <c:axId val="230726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72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0.96153846153846156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179-45F4-BB06-19EF956C070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179-45F4-BB06-19EF956C070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093376"/>
        <c:axId val="231094912"/>
      </c:barChart>
      <c:catAx>
        <c:axId val="23109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094912"/>
        <c:crosses val="autoZero"/>
        <c:auto val="1"/>
        <c:lblAlgn val="ctr"/>
        <c:lblOffset val="100"/>
        <c:noMultiLvlLbl val="0"/>
      </c:catAx>
      <c:valAx>
        <c:axId val="231094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09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22-459F-BDD5-421605AD079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22-459F-BDD5-421605AD079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144064"/>
        <c:axId val="231141376"/>
      </c:barChart>
      <c:catAx>
        <c:axId val="23114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141376"/>
        <c:crosses val="autoZero"/>
        <c:auto val="1"/>
        <c:lblAlgn val="ctr"/>
        <c:lblOffset val="100"/>
        <c:noMultiLvlLbl val="0"/>
      </c:catAx>
      <c:valAx>
        <c:axId val="23114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144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C79-464B-A06D-5278A3407CA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C79-464B-A06D-5278A3407CA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873344"/>
        <c:axId val="230879232"/>
      </c:barChart>
      <c:catAx>
        <c:axId val="2308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879232"/>
        <c:crosses val="autoZero"/>
        <c:auto val="1"/>
        <c:lblAlgn val="ctr"/>
        <c:lblOffset val="100"/>
        <c:noMultiLvlLbl val="0"/>
      </c:catAx>
      <c:valAx>
        <c:axId val="23087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87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0.97368421052631582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C4-4078-9FAB-DFFA10C41C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C4-4078-9FAB-DFFA10C41C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930304"/>
        <c:axId val="230931840"/>
      </c:barChart>
      <c:catAx>
        <c:axId val="23093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931840"/>
        <c:crosses val="autoZero"/>
        <c:auto val="1"/>
        <c:lblAlgn val="ctr"/>
        <c:lblOffset val="100"/>
        <c:noMultiLvlLbl val="0"/>
      </c:catAx>
      <c:valAx>
        <c:axId val="230931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93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5A-4358-B8EC-1E8636AF652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5A-4358-B8EC-1E8636AF652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026688"/>
        <c:axId val="231028224"/>
      </c:barChart>
      <c:catAx>
        <c:axId val="23102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028224"/>
        <c:crosses val="autoZero"/>
        <c:auto val="1"/>
        <c:lblAlgn val="ctr"/>
        <c:lblOffset val="100"/>
        <c:noMultiLvlLbl val="0"/>
      </c:catAx>
      <c:valAx>
        <c:axId val="231028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02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8FD-455C-AEF2-E6971D2947C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8FD-455C-AEF2-E6971D2947C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1074816"/>
        <c:axId val="231150336"/>
      </c:barChart>
      <c:catAx>
        <c:axId val="23107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1150336"/>
        <c:crosses val="autoZero"/>
        <c:auto val="1"/>
        <c:lblAlgn val="ctr"/>
        <c:lblOffset val="100"/>
        <c:noMultiLvlLbl val="0"/>
      </c:catAx>
      <c:valAx>
        <c:axId val="231150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107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75" zoomScaleNormal="100" zoomScaleSheetLayoutView="100" workbookViewId="0">
      <selection activeCell="J4" sqref="J4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83" t="s">
        <v>379</v>
      </c>
      <c r="B18" s="283"/>
      <c r="C18" s="283"/>
      <c r="D18" s="284" t="s">
        <v>514</v>
      </c>
      <c r="E18" s="284"/>
      <c r="F18" s="284"/>
      <c r="G18" s="284"/>
      <c r="H18" s="284"/>
      <c r="I18" s="284"/>
      <c r="J18" s="284"/>
      <c r="K18" s="284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85" t="s">
        <v>380</v>
      </c>
      <c r="B21" s="285"/>
      <c r="C21" s="285"/>
      <c r="D21" s="285"/>
      <c r="E21" s="285"/>
      <c r="F21" s="285"/>
      <c r="G21" s="285"/>
      <c r="H21" s="285"/>
      <c r="I21" s="285"/>
      <c r="J21" s="285"/>
      <c r="K21" s="285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9" t="s">
        <v>382</v>
      </c>
      <c r="C23" s="279"/>
      <c r="D23" s="199"/>
      <c r="E23" s="199"/>
      <c r="F23" s="199"/>
      <c r="G23" s="199"/>
      <c r="H23" s="199"/>
      <c r="I23" s="199"/>
      <c r="J23" s="198" t="str">
        <f>D18</f>
        <v>Mégrine Saint Gobain</v>
      </c>
    </row>
    <row r="24" spans="1:11" ht="33" customHeight="1" x14ac:dyDescent="0.25">
      <c r="A24" s="207" t="s">
        <v>383</v>
      </c>
      <c r="B24" s="278">
        <f>AVERAGE('A1 Exploitation'!D505,'A1 Technique'!D198)</f>
        <v>0.92969230769230771</v>
      </c>
      <c r="C24" s="278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8">
        <f>AVERAGE('A2 Exploitation'!D505,'A2 Technique'!D198)</f>
        <v>0.91293080106757429</v>
      </c>
      <c r="C25" s="278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8">
        <f>AVERAGE('A3 Exploitation'!D505,'A3 Technique'!D198)</f>
        <v>0.91710151802656548</v>
      </c>
      <c r="C26" s="278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8">
        <f>AVERAGE('A4 Exploitation'!D505,'A4 Technique'!D198)</f>
        <v>0.93508535489667566</v>
      </c>
      <c r="C27" s="278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8">
        <f>AVERAGE('A5 Exploitation'!D505,'A5 Technique'!D198)</f>
        <v>0</v>
      </c>
      <c r="C28" s="278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8">
        <f>AVERAGE('A6 Exploitation'!D505,'A6 Technique'!D198)</f>
        <v>0</v>
      </c>
      <c r="C29" s="278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9" t="s">
        <v>389</v>
      </c>
      <c r="C33" s="279"/>
      <c r="D33" s="199"/>
      <c r="E33" s="199"/>
      <c r="F33" s="199"/>
      <c r="G33" s="199"/>
      <c r="H33" s="199"/>
      <c r="I33" s="199"/>
      <c r="J33" s="198" t="str">
        <f>D18</f>
        <v>Mégrine Saint Gobain</v>
      </c>
    </row>
    <row r="34" spans="1:10" ht="33" customHeight="1" x14ac:dyDescent="0.25">
      <c r="A34" s="207" t="s">
        <v>383</v>
      </c>
      <c r="B34" s="278">
        <f>'A1 Exploitation'!D505</f>
        <v>0.99399999999999999</v>
      </c>
      <c r="C34" s="278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8">
        <f>'A2 Exploitation'!D505</f>
        <v>0.98605577689243029</v>
      </c>
      <c r="C35" s="278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8">
        <f>'A3 Exploitation'!D505</f>
        <v>0.99596774193548387</v>
      </c>
      <c r="C36" s="278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8">
        <f>'A4 Exploitation'!D505</f>
        <v>0.98809523809523814</v>
      </c>
      <c r="C37" s="278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8">
        <f>'A5 Exploitation'!D505</f>
        <v>0</v>
      </c>
      <c r="C38" s="278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8">
        <f>'A6 Exploitation'!D505</f>
        <v>0</v>
      </c>
      <c r="C39" s="278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82" t="s">
        <v>390</v>
      </c>
      <c r="C42" s="282"/>
      <c r="D42" s="199"/>
      <c r="E42" s="199"/>
      <c r="F42" s="199"/>
      <c r="G42" s="199"/>
      <c r="H42" s="199"/>
      <c r="I42" s="199"/>
      <c r="J42" s="198" t="str">
        <f>D18</f>
        <v>Mégrine Saint Gobain</v>
      </c>
    </row>
    <row r="43" spans="1:10" ht="33" customHeight="1" x14ac:dyDescent="0.25">
      <c r="A43" s="207" t="s">
        <v>383</v>
      </c>
      <c r="B43" s="278">
        <f>AVERAGE('A1 Exploitation'!D503, 'A1 Technique'!D196)</f>
        <v>1</v>
      </c>
      <c r="C43" s="278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8">
        <f>AVERAGE('A2 Exploitation'!D503, 'A2 Technique'!D196)</f>
        <v>0.83329999999999993</v>
      </c>
      <c r="C44" s="278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8">
        <f>AVERAGE('A3 Exploitation'!D503, 'A3 Technique'!D196)</f>
        <v>0.625</v>
      </c>
      <c r="C45" s="278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8">
        <f>AVERAGE('A4 Exploitation'!D503, 'A4 Technique'!D196)</f>
        <v>0.8</v>
      </c>
      <c r="C46" s="278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8">
        <f>AVERAGE('A5 Exploitation'!D503, 'A5 Technique'!D196)</f>
        <v>0</v>
      </c>
      <c r="C47" s="278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8">
        <f>AVERAGE('A6 Exploitation'!D503, 'A6 Technique'!D196)</f>
        <v>0</v>
      </c>
      <c r="C48" s="278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9" t="s">
        <v>391</v>
      </c>
      <c r="C51" s="279"/>
      <c r="D51" s="199"/>
      <c r="E51" s="199"/>
      <c r="F51" s="199"/>
      <c r="G51" s="199"/>
      <c r="H51" s="199"/>
      <c r="I51" s="199"/>
      <c r="J51" s="198" t="str">
        <f>D18</f>
        <v>Mégrine Saint Gobain</v>
      </c>
    </row>
    <row r="52" spans="1:10" ht="33" customHeight="1" x14ac:dyDescent="0.25">
      <c r="A52" s="207" t="s">
        <v>383</v>
      </c>
      <c r="B52" s="281">
        <f>'A1 Exploitation'!D41</f>
        <v>0.96153846153846156</v>
      </c>
      <c r="C52" s="281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81">
        <f>'A2 Exploitation'!D41</f>
        <v>1</v>
      </c>
      <c r="C53" s="281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81">
        <f>'A3 Exploitation'!D41</f>
        <v>1</v>
      </c>
      <c r="C54" s="281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81">
        <f>'A4 Exploitation'!D41</f>
        <v>1</v>
      </c>
      <c r="C55" s="281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81">
        <f>'A5 Exploitation'!D41</f>
        <v>0</v>
      </c>
      <c r="C56" s="281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81">
        <f>'A6 Exploitation'!D41</f>
        <v>0</v>
      </c>
      <c r="C57" s="281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9" t="s">
        <v>392</v>
      </c>
      <c r="C60" s="279"/>
      <c r="D60" s="199"/>
      <c r="E60" s="199"/>
      <c r="F60" s="199"/>
      <c r="G60" s="199"/>
      <c r="H60" s="199"/>
      <c r="I60" s="199"/>
      <c r="J60" s="198" t="str">
        <f>D18</f>
        <v>Mégrine Saint Gobain</v>
      </c>
    </row>
    <row r="61" spans="1:10" ht="33" customHeight="1" x14ac:dyDescent="0.25">
      <c r="A61" s="207" t="s">
        <v>383</v>
      </c>
      <c r="B61" s="278">
        <f>'A1 Exploitation'!D97</f>
        <v>1</v>
      </c>
      <c r="C61" s="278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8">
        <f>'A2 Exploitation'!D97</f>
        <v>0.86363636363636365</v>
      </c>
      <c r="C62" s="278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8">
        <f>'A3 Exploitation'!D97</f>
        <v>1</v>
      </c>
      <c r="C63" s="278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8">
        <f>'A4 Exploitation'!D97</f>
        <v>0.96969696969696972</v>
      </c>
      <c r="C64" s="278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8">
        <f>'A5 Exploitation'!D97</f>
        <v>0</v>
      </c>
      <c r="C65" s="278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8">
        <f>'A6 Exploitation'!D97</f>
        <v>0</v>
      </c>
      <c r="C66" s="278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9" t="s">
        <v>393</v>
      </c>
      <c r="C69" s="279"/>
      <c r="D69" s="199"/>
      <c r="E69" s="199"/>
      <c r="F69" s="199"/>
      <c r="G69" s="199"/>
      <c r="H69" s="199"/>
      <c r="I69" s="199"/>
      <c r="J69" s="198" t="str">
        <f>D18</f>
        <v>Mégrine Saint Gobain</v>
      </c>
    </row>
    <row r="70" spans="1:10" ht="33" customHeight="1" x14ac:dyDescent="0.25">
      <c r="A70" s="207" t="s">
        <v>383</v>
      </c>
      <c r="B70" s="278">
        <f>'A1 Exploitation'!D150</f>
        <v>1</v>
      </c>
      <c r="C70" s="278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8">
        <f>'A2 Exploitation'!D150</f>
        <v>1</v>
      </c>
      <c r="C71" s="278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8">
        <f>'A3 Exploitation'!D150</f>
        <v>0.97142857142857142</v>
      </c>
      <c r="C72" s="278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8">
        <f>'A4 Exploitation'!D150</f>
        <v>0.98571428571428577</v>
      </c>
      <c r="C73" s="278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8">
        <f>'A5 Exploitation'!D150</f>
        <v>0</v>
      </c>
      <c r="C74" s="278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8">
        <f>'A6 Exploitation'!D150</f>
        <v>0</v>
      </c>
      <c r="C75" s="278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9" t="s">
        <v>394</v>
      </c>
      <c r="C78" s="279"/>
      <c r="D78" s="199"/>
      <c r="E78" s="199"/>
      <c r="F78" s="199"/>
      <c r="G78" s="199"/>
      <c r="H78" s="199"/>
      <c r="I78" s="199"/>
      <c r="J78" s="198" t="str">
        <f>D18</f>
        <v>Mégrine Saint Gobain</v>
      </c>
    </row>
    <row r="79" spans="1:10" ht="33" customHeight="1" x14ac:dyDescent="0.25">
      <c r="A79" s="207" t="s">
        <v>383</v>
      </c>
      <c r="B79" s="278">
        <f>'A1 Exploitation'!D190</f>
        <v>1</v>
      </c>
      <c r="C79" s="278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8">
        <f>'A2 Exploitation'!D190</f>
        <v>1</v>
      </c>
      <c r="C80" s="278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8">
        <f>'A3 Exploitation'!D190</f>
        <v>1</v>
      </c>
      <c r="C81" s="278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8">
        <f>'A4 Exploitation'!D190</f>
        <v>0.96153846153846156</v>
      </c>
      <c r="C82" s="278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8">
        <f>'A5 Exploitation'!D190</f>
        <v>0</v>
      </c>
      <c r="C83" s="278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8">
        <f>'A6 Exploitation'!D190</f>
        <v>0</v>
      </c>
      <c r="C84" s="278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9" t="s">
        <v>395</v>
      </c>
      <c r="C87" s="279"/>
      <c r="D87" s="199"/>
      <c r="E87" s="199"/>
      <c r="F87" s="199"/>
      <c r="G87" s="199"/>
      <c r="H87" s="199"/>
      <c r="I87" s="199"/>
      <c r="J87" s="198" t="str">
        <f>D18</f>
        <v>Mégrine Saint Gobain</v>
      </c>
    </row>
    <row r="88" spans="1:10" ht="33" customHeight="1" x14ac:dyDescent="0.25">
      <c r="A88" s="207" t="s">
        <v>383</v>
      </c>
      <c r="B88" s="278">
        <f>'A1 Exploitation'!D246</f>
        <v>1</v>
      </c>
      <c r="C88" s="278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8">
        <f>'A2 Exploitation'!D246</f>
        <v>1</v>
      </c>
      <c r="C89" s="278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8">
        <f>'A3 Exploitation'!D246</f>
        <v>1</v>
      </c>
      <c r="C90" s="278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8">
        <f>'A4 Exploitation'!D246</f>
        <v>1</v>
      </c>
      <c r="C91" s="278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8">
        <f>'A5 Exploitation'!D246</f>
        <v>0</v>
      </c>
      <c r="C92" s="278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8">
        <f>'A6 Exploitation'!D246</f>
        <v>0</v>
      </c>
      <c r="C93" s="278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9" t="s">
        <v>396</v>
      </c>
      <c r="C96" s="279"/>
      <c r="D96" s="199"/>
      <c r="E96" s="199"/>
      <c r="F96" s="199"/>
      <c r="G96" s="199"/>
      <c r="H96" s="199"/>
      <c r="I96" s="199"/>
      <c r="J96" s="198" t="str">
        <f>D18</f>
        <v>Mégrine Saint Gobain</v>
      </c>
    </row>
    <row r="97" spans="1:10" ht="33" customHeight="1" x14ac:dyDescent="0.25">
      <c r="A97" s="207" t="s">
        <v>383</v>
      </c>
      <c r="B97" s="278" t="e">
        <f>'A1 Exploitation'!D289</f>
        <v>#DIV/0!</v>
      </c>
      <c r="C97" s="278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8">
        <f>'A2 Exploitation'!D289</f>
        <v>1</v>
      </c>
      <c r="C98" s="278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8" t="e">
        <f>'A3 Exploitation'!D289</f>
        <v>#DIV/0!</v>
      </c>
      <c r="C99" s="278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8" t="e">
        <f>'A4 Exploitation'!D289</f>
        <v>#DIV/0!</v>
      </c>
      <c r="C100" s="278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8">
        <f>'A5 Exploitation'!D289</f>
        <v>0</v>
      </c>
      <c r="C101" s="278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8">
        <f>'A6 Exploitation'!D289</f>
        <v>0</v>
      </c>
      <c r="C102" s="278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9" t="s">
        <v>397</v>
      </c>
      <c r="C105" s="279"/>
      <c r="D105" s="199"/>
      <c r="E105" s="199"/>
      <c r="F105" s="199"/>
      <c r="G105" s="199"/>
      <c r="H105" s="199"/>
      <c r="I105" s="199"/>
      <c r="J105" s="198" t="str">
        <f>D18</f>
        <v>Mégrine Saint Gobain</v>
      </c>
    </row>
    <row r="106" spans="1:10" ht="33" customHeight="1" x14ac:dyDescent="0.25">
      <c r="A106" s="207" t="s">
        <v>383</v>
      </c>
      <c r="B106" s="278">
        <f>'A1 Exploitation'!D322</f>
        <v>0.97368421052631582</v>
      </c>
      <c r="C106" s="278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8">
        <f>'A2 Exploitation'!D322</f>
        <v>1</v>
      </c>
      <c r="C107" s="278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8">
        <f>'A3 Exploitation'!D322</f>
        <v>1</v>
      </c>
      <c r="C108" s="278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8">
        <f>'A4 Exploitation'!D322</f>
        <v>1</v>
      </c>
      <c r="C109" s="278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8">
        <f>'A5 Exploitation'!D322</f>
        <v>0</v>
      </c>
      <c r="C110" s="278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8">
        <f>'A6 Exploitation'!D322</f>
        <v>0</v>
      </c>
      <c r="C111" s="278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9" t="s">
        <v>398</v>
      </c>
      <c r="C114" s="279"/>
      <c r="D114" s="199"/>
      <c r="E114" s="199"/>
      <c r="F114" s="199"/>
      <c r="G114" s="199"/>
      <c r="H114" s="199"/>
      <c r="I114" s="199"/>
      <c r="J114" s="198" t="str">
        <f>D18</f>
        <v>Mégrine Saint Gobain</v>
      </c>
    </row>
    <row r="115" spans="1:10" ht="33" customHeight="1" x14ac:dyDescent="0.25">
      <c r="A115" s="207" t="s">
        <v>383</v>
      </c>
      <c r="B115" s="278">
        <f>'A1 Exploitation'!D350</f>
        <v>1</v>
      </c>
      <c r="C115" s="278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8">
        <f>'A2 Exploitation'!D350</f>
        <v>1</v>
      </c>
      <c r="C116" s="278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8">
        <f>'A3 Exploitation'!D350</f>
        <v>1</v>
      </c>
      <c r="C117" s="278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8">
        <f>'A4 Exploitation'!D350</f>
        <v>1</v>
      </c>
      <c r="C118" s="278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8">
        <f>'A5 Exploitation'!D350</f>
        <v>0</v>
      </c>
      <c r="C119" s="278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8">
        <f>'A6 Exploitation'!D350</f>
        <v>0</v>
      </c>
      <c r="C120" s="278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9" t="s">
        <v>399</v>
      </c>
      <c r="C123" s="279"/>
      <c r="D123" s="199"/>
      <c r="E123" s="199"/>
      <c r="F123" s="199"/>
      <c r="G123" s="199"/>
      <c r="H123" s="199"/>
      <c r="I123" s="199"/>
      <c r="J123" s="198" t="str">
        <f>D18</f>
        <v>Mégrine Saint Gobain</v>
      </c>
    </row>
    <row r="124" spans="1:10" ht="33" customHeight="1" x14ac:dyDescent="0.25">
      <c r="A124" s="207" t="s">
        <v>383</v>
      </c>
      <c r="B124" s="278">
        <f>'A1 Exploitation'!D403</f>
        <v>1</v>
      </c>
      <c r="C124" s="278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8">
        <f>'A2 Exploitation'!D403</f>
        <v>1</v>
      </c>
      <c r="C125" s="278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8">
        <f>'A3 Exploitation'!D403</f>
        <v>1</v>
      </c>
      <c r="C126" s="278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8">
        <f>'A4 Exploitation'!D403</f>
        <v>1</v>
      </c>
      <c r="C127" s="278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8">
        <f>'A5 Exploitation'!D403</f>
        <v>0</v>
      </c>
      <c r="C128" s="278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8">
        <f>'A6 Exploitation'!D403</f>
        <v>0</v>
      </c>
      <c r="C129" s="278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9" t="s">
        <v>400</v>
      </c>
      <c r="C132" s="279"/>
      <c r="D132" s="199"/>
      <c r="E132" s="199"/>
      <c r="F132" s="199"/>
      <c r="G132" s="199"/>
      <c r="H132" s="199"/>
      <c r="I132" s="199"/>
      <c r="J132" s="198" t="str">
        <f>D18</f>
        <v>Mégrine Saint Gobain</v>
      </c>
    </row>
    <row r="133" spans="1:10" ht="33" customHeight="1" x14ac:dyDescent="0.25">
      <c r="A133" s="207" t="s">
        <v>383</v>
      </c>
      <c r="B133" s="278">
        <f>'A1 Exploitation'!D433</f>
        <v>1</v>
      </c>
      <c r="C133" s="278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8">
        <f>'A2 Exploitation'!D433</f>
        <v>1</v>
      </c>
      <c r="C134" s="278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8">
        <f>'A3 Exploitation'!D433</f>
        <v>1</v>
      </c>
      <c r="C135" s="278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8">
        <f>'A4 Exploitation'!D433</f>
        <v>0.96875</v>
      </c>
      <c r="C136" s="278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8">
        <f>'A5 Exploitation'!D433</f>
        <v>0</v>
      </c>
      <c r="C137" s="278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8">
        <f>'A6 Exploitation'!D433</f>
        <v>0</v>
      </c>
      <c r="C138" s="278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9" t="s">
        <v>401</v>
      </c>
      <c r="C141" s="279"/>
      <c r="D141" s="199"/>
      <c r="E141" s="199"/>
      <c r="F141" s="199"/>
      <c r="G141" s="199"/>
      <c r="H141" s="199"/>
      <c r="I141" s="199"/>
      <c r="J141" s="198" t="str">
        <f>D18</f>
        <v>Mégrine Saint Gobain</v>
      </c>
    </row>
    <row r="142" spans="1:10" ht="33" customHeight="1" x14ac:dyDescent="0.25">
      <c r="A142" s="207" t="s">
        <v>383</v>
      </c>
      <c r="B142" s="278">
        <f>'A1 Exploitation'!D452</f>
        <v>1</v>
      </c>
      <c r="C142" s="278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8">
        <f>'A2 Exploitation'!D452</f>
        <v>1</v>
      </c>
      <c r="C143" s="278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8">
        <f>'A3 Exploitation'!D452</f>
        <v>1</v>
      </c>
      <c r="C144" s="278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8">
        <f>'A4 Exploitation'!D452</f>
        <v>1</v>
      </c>
      <c r="C145" s="278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8">
        <f>'A5 Exploitation'!D452</f>
        <v>0</v>
      </c>
      <c r="C146" s="278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8">
        <f>'A6 Exploitation'!D452</f>
        <v>0</v>
      </c>
      <c r="C147" s="278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9" t="s">
        <v>402</v>
      </c>
      <c r="C150" s="279"/>
      <c r="D150" s="199"/>
      <c r="E150" s="199"/>
      <c r="F150" s="199"/>
      <c r="G150" s="199"/>
      <c r="H150" s="199"/>
      <c r="I150" s="199"/>
      <c r="J150" s="198" t="str">
        <f>D18</f>
        <v>Mégrine Saint Gobain</v>
      </c>
    </row>
    <row r="151" spans="1:10" ht="33" customHeight="1" x14ac:dyDescent="0.25">
      <c r="A151" s="207" t="s">
        <v>383</v>
      </c>
      <c r="B151" s="278">
        <f>'A1 Exploitation'!D462</f>
        <v>1</v>
      </c>
      <c r="C151" s="278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8">
        <f>'A2 Exploitation'!D462</f>
        <v>1</v>
      </c>
      <c r="C152" s="278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8">
        <f>'A3 Exploitation'!D462</f>
        <v>1</v>
      </c>
      <c r="C153" s="278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8">
        <f>'A4 Exploitation'!D462</f>
        <v>1</v>
      </c>
      <c r="C154" s="278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8">
        <f>'A5 Exploitation'!D462</f>
        <v>0</v>
      </c>
      <c r="C155" s="278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8">
        <f>'A6 Exploitation'!D462</f>
        <v>0</v>
      </c>
      <c r="C156" s="278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9" t="s">
        <v>403</v>
      </c>
      <c r="C159" s="279"/>
      <c r="D159" s="199"/>
      <c r="E159" s="199"/>
      <c r="F159" s="199"/>
      <c r="G159" s="199"/>
      <c r="H159" s="199"/>
      <c r="I159" s="199"/>
      <c r="J159" s="198" t="str">
        <f>D18</f>
        <v>Mégrine Saint Gobain</v>
      </c>
    </row>
    <row r="160" spans="1:10" ht="33" customHeight="1" x14ac:dyDescent="0.25">
      <c r="A160" s="207" t="s">
        <v>383</v>
      </c>
      <c r="B160" s="278">
        <f>'A1 Exploitation'!D471</f>
        <v>0.83333333333333337</v>
      </c>
      <c r="C160" s="278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8">
        <f>'A2 Exploitation'!D471</f>
        <v>1</v>
      </c>
      <c r="C161" s="278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8">
        <f>'A3 Exploitation'!D471</f>
        <v>1</v>
      </c>
      <c r="C162" s="278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8">
        <f>'A4 Exploitation'!D471</f>
        <v>1</v>
      </c>
      <c r="C163" s="278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8">
        <f>'A5 Exploitation'!D471</f>
        <v>0</v>
      </c>
      <c r="C164" s="278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8">
        <f>'A6 Exploitation'!D471</f>
        <v>0</v>
      </c>
      <c r="C165" s="278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80"/>
      <c r="C166" s="280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80"/>
      <c r="C167" s="280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9" t="s">
        <v>404</v>
      </c>
      <c r="C168" s="279"/>
      <c r="D168" s="199"/>
      <c r="E168" s="199"/>
      <c r="F168" s="199"/>
      <c r="G168" s="199"/>
      <c r="H168" s="199"/>
      <c r="I168" s="199"/>
      <c r="J168" s="198" t="str">
        <f>D18</f>
        <v>Mégrine Saint Gobain</v>
      </c>
    </row>
    <row r="169" spans="1:10" ht="33" customHeight="1" x14ac:dyDescent="0.25">
      <c r="A169" s="207" t="s">
        <v>383</v>
      </c>
      <c r="B169" s="278">
        <f>'A1 Exploitation'!D492</f>
        <v>0.90909090909090906</v>
      </c>
      <c r="C169" s="278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8">
        <f>'A2 Exploitation'!D492</f>
        <v>1</v>
      </c>
      <c r="C170" s="278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8">
        <f>'A3 Exploitation'!D492</f>
        <v>1</v>
      </c>
      <c r="C171" s="278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8">
        <f>'A4 Exploitation'!D492</f>
        <v>1</v>
      </c>
      <c r="C172" s="278"/>
    </row>
    <row r="173" spans="1:10" ht="33" customHeight="1" x14ac:dyDescent="0.25">
      <c r="A173" s="206" t="s">
        <v>387</v>
      </c>
      <c r="B173" s="278">
        <f>'A5 Exploitation'!D492</f>
        <v>0</v>
      </c>
      <c r="C173" s="278"/>
    </row>
    <row r="174" spans="1:10" ht="33" customHeight="1" x14ac:dyDescent="0.25">
      <c r="A174" s="206" t="s">
        <v>388</v>
      </c>
      <c r="B174" s="278">
        <f>'A6 Exploitation'!D492</f>
        <v>0</v>
      </c>
      <c r="C174" s="278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9" t="s">
        <v>405</v>
      </c>
      <c r="C177" s="279"/>
      <c r="J177" s="198" t="str">
        <f>D18</f>
        <v>Mégrine Saint Gobain</v>
      </c>
    </row>
    <row r="178" spans="1:10" ht="33" customHeight="1" x14ac:dyDescent="0.25">
      <c r="A178" s="207" t="s">
        <v>383</v>
      </c>
      <c r="B178" s="278">
        <f>'A1 Exploitation'!D501</f>
        <v>1</v>
      </c>
      <c r="C178" s="278"/>
    </row>
    <row r="179" spans="1:10" ht="33" customHeight="1" x14ac:dyDescent="0.25">
      <c r="A179" s="206" t="s">
        <v>384</v>
      </c>
      <c r="B179" s="278">
        <f>'A2 Exploitation'!D501</f>
        <v>1</v>
      </c>
      <c r="C179" s="278"/>
    </row>
    <row r="180" spans="1:10" ht="33" customHeight="1" x14ac:dyDescent="0.25">
      <c r="A180" s="207" t="s">
        <v>385</v>
      </c>
      <c r="B180" s="278">
        <f>'A3 Exploitation'!D501</f>
        <v>1</v>
      </c>
      <c r="C180" s="278"/>
    </row>
    <row r="181" spans="1:10" ht="33" customHeight="1" x14ac:dyDescent="0.25">
      <c r="A181" s="207" t="s">
        <v>386</v>
      </c>
      <c r="B181" s="278">
        <f>'A4 Exploitation'!D501</f>
        <v>1</v>
      </c>
      <c r="C181" s="278"/>
    </row>
    <row r="182" spans="1:10" ht="33" customHeight="1" x14ac:dyDescent="0.25">
      <c r="A182" s="206" t="s">
        <v>387</v>
      </c>
      <c r="B182" s="278">
        <f>'A5 Exploitation'!D501</f>
        <v>0</v>
      </c>
      <c r="C182" s="278"/>
    </row>
    <row r="183" spans="1:10" ht="33" customHeight="1" x14ac:dyDescent="0.25">
      <c r="A183" s="206" t="s">
        <v>388</v>
      </c>
      <c r="B183" s="278">
        <f>'A6 Exploitation'!D501</f>
        <v>0</v>
      </c>
      <c r="C183" s="278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9" t="s">
        <v>406</v>
      </c>
      <c r="C186" s="279"/>
      <c r="J186" s="198" t="str">
        <f>D18</f>
        <v>Mégrine Saint Gobain</v>
      </c>
    </row>
    <row r="187" spans="1:10" ht="33" customHeight="1" x14ac:dyDescent="0.25">
      <c r="A187" s="207" t="s">
        <v>383</v>
      </c>
      <c r="B187" s="278">
        <f>'A1 Technique'!D198</f>
        <v>0.86538461538461542</v>
      </c>
      <c r="C187" s="278"/>
    </row>
    <row r="188" spans="1:10" ht="33" customHeight="1" x14ac:dyDescent="0.25">
      <c r="A188" s="206" t="s">
        <v>384</v>
      </c>
      <c r="B188" s="278">
        <f>'A2 Technique'!D198</f>
        <v>0.83980582524271841</v>
      </c>
      <c r="C188" s="278"/>
    </row>
    <row r="189" spans="1:10" ht="33" customHeight="1" x14ac:dyDescent="0.25">
      <c r="A189" s="207" t="s">
        <v>385</v>
      </c>
      <c r="B189" s="278">
        <f>'A3 Technique'!D198</f>
        <v>0.83823529411764708</v>
      </c>
      <c r="C189" s="278"/>
    </row>
    <row r="190" spans="1:10" ht="33" customHeight="1" x14ac:dyDescent="0.25">
      <c r="A190" s="207" t="s">
        <v>386</v>
      </c>
      <c r="B190" s="278">
        <f>'A4 Technique'!D198</f>
        <v>0.88207547169811318</v>
      </c>
      <c r="C190" s="278"/>
    </row>
    <row r="191" spans="1:10" ht="33" customHeight="1" x14ac:dyDescent="0.25">
      <c r="A191" s="206" t="s">
        <v>387</v>
      </c>
      <c r="B191" s="278">
        <f>'A5 Technique'!D198</f>
        <v>0</v>
      </c>
      <c r="C191" s="278"/>
    </row>
    <row r="192" spans="1:10" ht="33" customHeight="1" x14ac:dyDescent="0.25">
      <c r="A192" s="206" t="s">
        <v>388</v>
      </c>
      <c r="B192" s="278">
        <f>'A6 Technique'!D198</f>
        <v>0</v>
      </c>
      <c r="C192" s="278"/>
    </row>
  </sheetData>
  <sheetProtection algorithmName="SHA-512" hashValue="zsVWzZzl36gp4IzBH0xrr/E5i52ZGP38tvGw0umDyXBWfD2fAdp4Oo0qbQUAXz2X1Gnvam3THUigBYKSHAzCqw==" saltValue="7lF/slqR76DTzlmimd3xBA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rowBreaks count="2" manualBreakCount="2">
    <brk id="85" max="16383" man="1"/>
    <brk id="121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86" zoomScale="70" zoomScaleNormal="70" workbookViewId="0">
      <selection activeCell="D505" sqref="D505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3"/>
      <c r="H7" s="213"/>
      <c r="I7" s="213"/>
    </row>
    <row r="8" spans="1:9" ht="29.25" x14ac:dyDescent="0.5">
      <c r="A8" s="301" t="str">
        <f>'Page de garde'!D18</f>
        <v>Mégrine Saint Gobain</v>
      </c>
      <c r="B8" s="301"/>
      <c r="C8" s="301"/>
      <c r="D8" s="301"/>
      <c r="E8" s="301"/>
      <c r="F8" s="301"/>
      <c r="G8" s="216"/>
      <c r="H8" s="216"/>
      <c r="I8" s="213"/>
    </row>
    <row r="9" spans="1:9" ht="24.75" x14ac:dyDescent="0.5">
      <c r="A9" s="38" t="s">
        <v>44</v>
      </c>
      <c r="B9" s="302"/>
      <c r="C9" s="302"/>
      <c r="D9" s="302"/>
      <c r="E9" s="302"/>
      <c r="F9" s="302"/>
      <c r="G9" s="216"/>
      <c r="H9" s="216"/>
      <c r="I9" s="213"/>
    </row>
    <row r="10" spans="1:9" ht="24" x14ac:dyDescent="0.45">
      <c r="A10" s="39" t="s">
        <v>46</v>
      </c>
      <c r="B10" s="303"/>
      <c r="C10" s="303"/>
      <c r="D10" s="303"/>
      <c r="E10" s="303"/>
      <c r="F10" s="303"/>
      <c r="G10" s="216"/>
      <c r="H10" s="216"/>
      <c r="I10" s="213"/>
    </row>
    <row r="11" spans="1:9" ht="24.75" x14ac:dyDescent="0.5">
      <c r="A11" s="38" t="s">
        <v>45</v>
      </c>
      <c r="B11" s="298"/>
      <c r="C11" s="298"/>
      <c r="D11" s="298"/>
      <c r="E11" s="298"/>
      <c r="F11" s="298"/>
      <c r="G11" s="216"/>
      <c r="H11" s="216"/>
      <c r="I11" s="213"/>
    </row>
    <row r="12" spans="1:9" ht="24.75" x14ac:dyDescent="0.5">
      <c r="A12" s="38" t="s">
        <v>276</v>
      </c>
      <c r="B12" s="291">
        <f>D505</f>
        <v>0</v>
      </c>
      <c r="C12" s="291"/>
      <c r="D12" s="291"/>
      <c r="E12" s="291"/>
      <c r="F12" s="291"/>
      <c r="G12" s="216"/>
      <c r="H12" s="216"/>
      <c r="I12" s="213"/>
    </row>
    <row r="13" spans="1:9" ht="22.5" x14ac:dyDescent="0.45">
      <c r="A13" s="35"/>
      <c r="B13" s="36"/>
      <c r="C13" s="36"/>
      <c r="D13" s="292"/>
      <c r="E13" s="292"/>
      <c r="F13" s="292"/>
      <c r="G13" s="292"/>
      <c r="H13" s="292"/>
      <c r="I13" s="3"/>
    </row>
    <row r="14" spans="1:9" ht="16.5" customHeight="1" x14ac:dyDescent="0.3">
      <c r="A14" s="293" t="s">
        <v>32</v>
      </c>
      <c r="B14" s="294" t="s">
        <v>33</v>
      </c>
      <c r="C14" s="294"/>
      <c r="D14" s="294" t="s">
        <v>48</v>
      </c>
      <c r="E14" s="295" t="s">
        <v>358</v>
      </c>
      <c r="F14" s="294" t="s">
        <v>214</v>
      </c>
      <c r="G14" s="36"/>
      <c r="H14" s="36"/>
    </row>
    <row r="15" spans="1:9" ht="16.5" customHeight="1" x14ac:dyDescent="0.3">
      <c r="A15" s="293"/>
      <c r="B15" s="77" t="s">
        <v>36</v>
      </c>
      <c r="C15" s="77" t="s">
        <v>35</v>
      </c>
      <c r="D15" s="294"/>
      <c r="E15" s="295"/>
      <c r="F15" s="294"/>
      <c r="G15" s="36"/>
      <c r="H15" s="36"/>
    </row>
    <row r="16" spans="1:9" ht="18" x14ac:dyDescent="0.35">
      <c r="A16" s="286" t="s">
        <v>0</v>
      </c>
      <c r="B16" s="286"/>
      <c r="C16" s="286"/>
      <c r="D16" s="286"/>
      <c r="E16" s="286"/>
      <c r="F16" s="286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6" t="s">
        <v>1</v>
      </c>
      <c r="B18" s="297"/>
      <c r="C18" s="297"/>
      <c r="D18" s="297"/>
      <c r="E18" s="297"/>
      <c r="F18" s="297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7" t="s">
        <v>18</v>
      </c>
      <c r="B26" s="288"/>
      <c r="C26" s="288"/>
      <c r="D26" s="288"/>
      <c r="E26" s="288"/>
      <c r="F26" s="288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6" t="s">
        <v>137</v>
      </c>
      <c r="B43" s="286"/>
      <c r="C43" s="286"/>
      <c r="D43" s="286"/>
      <c r="E43" s="286"/>
      <c r="F43" s="286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7" t="s">
        <v>65</v>
      </c>
      <c r="B57" s="288"/>
      <c r="C57" s="288"/>
      <c r="D57" s="288"/>
      <c r="E57" s="288"/>
      <c r="F57" s="288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7" t="s">
        <v>25</v>
      </c>
      <c r="B84" s="288"/>
      <c r="C84" s="288"/>
      <c r="D84" s="288"/>
      <c r="E84" s="288"/>
      <c r="F84" s="288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6" t="s">
        <v>129</v>
      </c>
      <c r="B99" s="286"/>
      <c r="C99" s="286"/>
      <c r="D99" s="286"/>
      <c r="E99" s="286"/>
      <c r="F99" s="286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7" t="s">
        <v>133</v>
      </c>
      <c r="B113" s="288"/>
      <c r="C113" s="288"/>
      <c r="D113" s="288"/>
      <c r="E113" s="288"/>
      <c r="F113" s="288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7" t="s">
        <v>73</v>
      </c>
      <c r="B137" s="288"/>
      <c r="C137" s="288"/>
      <c r="D137" s="288"/>
      <c r="E137" s="288"/>
      <c r="F137" s="288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6" t="s">
        <v>130</v>
      </c>
      <c r="B152" s="286"/>
      <c r="C152" s="286"/>
      <c r="D152" s="286"/>
      <c r="E152" s="286"/>
      <c r="F152" s="286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7" t="s">
        <v>134</v>
      </c>
      <c r="B166" s="288"/>
      <c r="C166" s="288"/>
      <c r="D166" s="288"/>
      <c r="E166" s="288"/>
      <c r="F166" s="288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6" t="s">
        <v>167</v>
      </c>
      <c r="B192" s="286"/>
      <c r="C192" s="286"/>
      <c r="D192" s="286"/>
      <c r="E192" s="286"/>
      <c r="F192" s="286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7" t="s">
        <v>158</v>
      </c>
      <c r="B194" s="288"/>
      <c r="C194" s="288"/>
      <c r="D194" s="288"/>
      <c r="E194" s="288"/>
      <c r="F194" s="288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7" t="s">
        <v>76</v>
      </c>
      <c r="B209" s="288"/>
      <c r="C209" s="288"/>
      <c r="D209" s="288"/>
      <c r="E209" s="288"/>
      <c r="F209" s="288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7" t="s">
        <v>191</v>
      </c>
      <c r="B232" s="288"/>
      <c r="C232" s="288"/>
      <c r="D232" s="288"/>
      <c r="E232" s="288"/>
      <c r="F232" s="288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6" t="s">
        <v>78</v>
      </c>
      <c r="B248" s="286"/>
      <c r="C248" s="286"/>
      <c r="D248" s="286"/>
      <c r="E248" s="286"/>
      <c r="F248" s="286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7" t="s">
        <v>79</v>
      </c>
      <c r="B250" s="288"/>
      <c r="C250" s="288"/>
      <c r="D250" s="288"/>
      <c r="E250" s="288"/>
      <c r="F250" s="288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7" t="s">
        <v>81</v>
      </c>
      <c r="B266" s="288"/>
      <c r="C266" s="288"/>
      <c r="D266" s="288"/>
      <c r="E266" s="288"/>
      <c r="F266" s="288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6" t="s">
        <v>4</v>
      </c>
      <c r="B291" s="286"/>
      <c r="C291" s="286"/>
      <c r="D291" s="286"/>
      <c r="E291" s="286"/>
      <c r="F291" s="286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7" t="s">
        <v>19</v>
      </c>
      <c r="B293" s="288"/>
      <c r="C293" s="288"/>
      <c r="D293" s="288"/>
      <c r="E293" s="288"/>
      <c r="F293" s="288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7" t="s">
        <v>122</v>
      </c>
      <c r="B305" s="288"/>
      <c r="C305" s="288"/>
      <c r="D305" s="288"/>
      <c r="E305" s="288"/>
      <c r="F305" s="288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6" t="s">
        <v>21</v>
      </c>
      <c r="B324" s="286"/>
      <c r="C324" s="286"/>
      <c r="D324" s="286"/>
      <c r="E324" s="286"/>
      <c r="F324" s="286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7" t="s">
        <v>12</v>
      </c>
      <c r="B326" s="288"/>
      <c r="C326" s="288"/>
      <c r="D326" s="288"/>
      <c r="E326" s="288"/>
      <c r="F326" s="288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7" t="s">
        <v>25</v>
      </c>
      <c r="B339" s="288"/>
      <c r="C339" s="288"/>
      <c r="D339" s="288"/>
      <c r="E339" s="288"/>
      <c r="F339" s="288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6" t="s">
        <v>8</v>
      </c>
      <c r="B352" s="286"/>
      <c r="C352" s="286"/>
      <c r="D352" s="286"/>
      <c r="E352" s="286"/>
      <c r="F352" s="286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7" t="s">
        <v>25</v>
      </c>
      <c r="B366" s="288"/>
      <c r="C366" s="288"/>
      <c r="D366" s="288"/>
      <c r="E366" s="288"/>
      <c r="F366" s="288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7" t="s">
        <v>124</v>
      </c>
      <c r="B382" s="288"/>
      <c r="C382" s="288"/>
      <c r="D382" s="288"/>
      <c r="E382" s="288"/>
      <c r="F382" s="288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7" t="s">
        <v>29</v>
      </c>
      <c r="B391" s="288"/>
      <c r="C391" s="288"/>
      <c r="D391" s="288"/>
      <c r="E391" s="288"/>
      <c r="F391" s="288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6" t="s">
        <v>125</v>
      </c>
      <c r="B405" s="286"/>
      <c r="C405" s="286"/>
      <c r="D405" s="286"/>
      <c r="E405" s="286"/>
      <c r="F405" s="286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6" t="s">
        <v>374</v>
      </c>
      <c r="B435" s="286"/>
      <c r="C435" s="286"/>
      <c r="D435" s="286"/>
      <c r="E435" s="286"/>
      <c r="F435" s="286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7" t="s">
        <v>375</v>
      </c>
      <c r="B437" s="288"/>
      <c r="C437" s="288"/>
      <c r="D437" s="288"/>
      <c r="E437" s="288"/>
      <c r="F437" s="288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7" t="s">
        <v>31</v>
      </c>
      <c r="B444" s="288"/>
      <c r="C444" s="288"/>
      <c r="D444" s="288"/>
      <c r="E444" s="288"/>
      <c r="F444" s="288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6" t="s">
        <v>180</v>
      </c>
      <c r="B454" s="286"/>
      <c r="C454" s="286"/>
      <c r="D454" s="286"/>
      <c r="E454" s="286"/>
      <c r="F454" s="286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6" t="s">
        <v>87</v>
      </c>
      <c r="B464" s="286"/>
      <c r="C464" s="286"/>
      <c r="D464" s="286"/>
      <c r="E464" s="286"/>
      <c r="F464" s="286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6" t="s">
        <v>151</v>
      </c>
      <c r="B473" s="286"/>
      <c r="C473" s="286"/>
      <c r="D473" s="286"/>
      <c r="E473" s="286"/>
      <c r="F473" s="286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6" t="s">
        <v>152</v>
      </c>
      <c r="B494" s="286"/>
      <c r="C494" s="286"/>
      <c r="D494" s="286"/>
      <c r="E494" s="286"/>
      <c r="F494" s="286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</v>
      </c>
    </row>
  </sheetData>
  <sheetProtection algorithmName="SHA-512" hashValue="p4wHR8zVPre0QESpZGyIgMsujUjWQM4DAGanvdMROuGWzRg7ojZDEFPNyqQ8nELT5oU8qX8QAJ/ZLZPeF1BK3Q==" saltValue="GA/LcLhMmw9wFHi78fHK/Q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6"/>
      <c r="H6" s="216"/>
      <c r="I6" s="216"/>
    </row>
    <row r="7" spans="1:9" s="36" customFormat="1" ht="21.75" customHeight="1" x14ac:dyDescent="0.5">
      <c r="A7" s="301" t="str">
        <f>'A1 Exploitation'!A8:F8</f>
        <v>Mégrine Saint Gobain</v>
      </c>
      <c r="B7" s="301"/>
      <c r="C7" s="301"/>
      <c r="D7" s="301"/>
      <c r="E7" s="301"/>
      <c r="F7" s="301"/>
      <c r="G7" s="216"/>
      <c r="H7" s="216"/>
      <c r="I7" s="216"/>
    </row>
    <row r="8" spans="1:9" s="36" customFormat="1" ht="24.75" x14ac:dyDescent="0.5">
      <c r="A8" s="38" t="s">
        <v>44</v>
      </c>
      <c r="B8" s="317">
        <f>'A5 Exploitation'!B9:F9</f>
        <v>0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>
        <f>'A5 Exploitation'!B10:F10</f>
        <v>0</v>
      </c>
      <c r="C9" s="318"/>
      <c r="D9" s="318"/>
      <c r="E9" s="318"/>
      <c r="F9" s="318"/>
      <c r="G9" s="216"/>
      <c r="H9" s="216"/>
      <c r="I9" s="216"/>
    </row>
    <row r="10" spans="1:9" s="36" customFormat="1" ht="24.75" x14ac:dyDescent="0.5">
      <c r="A10" s="38" t="s">
        <v>45</v>
      </c>
      <c r="B10" s="315">
        <f>'A5 Exploitation'!B11:F11</f>
        <v>0</v>
      </c>
      <c r="C10" s="315"/>
      <c r="D10" s="315"/>
      <c r="E10" s="315"/>
      <c r="F10" s="315"/>
      <c r="G10" s="216"/>
      <c r="H10" s="216"/>
      <c r="I10" s="216"/>
    </row>
    <row r="11" spans="1:9" s="36" customFormat="1" ht="24.75" x14ac:dyDescent="0.5">
      <c r="A11" s="38" t="s">
        <v>341</v>
      </c>
      <c r="B11" s="319">
        <f>D198</f>
        <v>0</v>
      </c>
      <c r="C11" s="319"/>
      <c r="D11" s="319"/>
      <c r="E11" s="319"/>
      <c r="F11" s="319"/>
      <c r="G11" s="216"/>
      <c r="H11" s="216"/>
      <c r="I11" s="216"/>
    </row>
    <row r="12" spans="1:9" s="36" customFormat="1" ht="22.5" x14ac:dyDescent="0.45">
      <c r="A12" s="35"/>
      <c r="D12" s="292"/>
      <c r="E12" s="292"/>
      <c r="F12" s="292"/>
      <c r="G12" s="292"/>
      <c r="H12" s="292"/>
      <c r="I12" s="40"/>
    </row>
    <row r="13" spans="1:9" s="36" customFormat="1" ht="11.25" customHeight="1" x14ac:dyDescent="0.3">
      <c r="A13" s="293" t="s">
        <v>32</v>
      </c>
      <c r="B13" s="294" t="s">
        <v>33</v>
      </c>
      <c r="C13" s="294"/>
      <c r="D13" s="294" t="s">
        <v>48</v>
      </c>
      <c r="E13" s="294" t="s">
        <v>213</v>
      </c>
      <c r="F13" s="294" t="s">
        <v>214</v>
      </c>
    </row>
    <row r="14" spans="1:9" s="36" customFormat="1" ht="12.75" customHeight="1" x14ac:dyDescent="0.3">
      <c r="A14" s="293"/>
      <c r="B14" s="70" t="s">
        <v>36</v>
      </c>
      <c r="C14" s="70" t="s">
        <v>35</v>
      </c>
      <c r="D14" s="294"/>
      <c r="E14" s="294"/>
      <c r="F14" s="294"/>
    </row>
    <row r="15" spans="1:9" x14ac:dyDescent="0.3">
      <c r="A15" s="41"/>
      <c r="B15" s="41"/>
      <c r="C15" s="41"/>
      <c r="D15" s="41"/>
    </row>
    <row r="16" spans="1:9" ht="19.5" x14ac:dyDescent="0.4">
      <c r="A16" s="320" t="s">
        <v>0</v>
      </c>
      <c r="B16" s="321"/>
      <c r="C16" s="321"/>
      <c r="D16" s="321"/>
      <c r="E16" s="321"/>
      <c r="F16" s="321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2" t="s">
        <v>38</v>
      </c>
      <c r="B22" s="309"/>
      <c r="C22" s="310"/>
      <c r="D22" s="215">
        <f>SUM(B17:C21)</f>
        <v>0</v>
      </c>
    </row>
    <row r="23" spans="1:6" x14ac:dyDescent="0.3">
      <c r="A23" s="306" t="s">
        <v>342</v>
      </c>
      <c r="B23" s="307"/>
      <c r="C23" s="308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4" t="s">
        <v>4</v>
      </c>
      <c r="B25" s="305"/>
      <c r="C25" s="305"/>
      <c r="D25" s="305"/>
      <c r="E25" s="305"/>
      <c r="F25" s="305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6" t="s">
        <v>38</v>
      </c>
      <c r="B32" s="307"/>
      <c r="C32" s="308"/>
      <c r="D32" s="214">
        <f>SUM(B26:C31)</f>
        <v>0</v>
      </c>
    </row>
    <row r="33" spans="1:6" x14ac:dyDescent="0.3">
      <c r="A33" s="306" t="s">
        <v>342</v>
      </c>
      <c r="B33" s="307"/>
      <c r="C33" s="308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4" t="s">
        <v>246</v>
      </c>
      <c r="B35" s="305"/>
      <c r="C35" s="305"/>
      <c r="D35" s="305"/>
      <c r="E35" s="305"/>
      <c r="F35" s="305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6" t="s">
        <v>38</v>
      </c>
      <c r="B41" s="307"/>
      <c r="C41" s="308"/>
      <c r="D41" s="214">
        <f>SUM(B36:C40)</f>
        <v>0</v>
      </c>
      <c r="E41" s="37"/>
      <c r="F41" s="37"/>
    </row>
    <row r="42" spans="1:6" s="50" customFormat="1" x14ac:dyDescent="0.3">
      <c r="A42" s="306" t="s">
        <v>342</v>
      </c>
      <c r="B42" s="307"/>
      <c r="C42" s="308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3" t="s">
        <v>21</v>
      </c>
      <c r="B44" s="314"/>
      <c r="C44" s="314"/>
      <c r="D44" s="314"/>
      <c r="E44" s="314"/>
      <c r="F44" s="314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6" t="s">
        <v>38</v>
      </c>
      <c r="B51" s="307"/>
      <c r="C51" s="308"/>
      <c r="D51" s="214">
        <f>SUM(B45:C50)</f>
        <v>0</v>
      </c>
    </row>
    <row r="52" spans="1:6" x14ac:dyDescent="0.3">
      <c r="A52" s="306" t="s">
        <v>342</v>
      </c>
      <c r="B52" s="307"/>
      <c r="C52" s="308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4" t="s">
        <v>8</v>
      </c>
      <c r="B54" s="305"/>
      <c r="C54" s="305"/>
      <c r="D54" s="305"/>
      <c r="E54" s="305"/>
      <c r="F54" s="305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6" t="s">
        <v>38</v>
      </c>
      <c r="B62" s="307"/>
      <c r="C62" s="308"/>
      <c r="D62" s="214">
        <f>SUM(B55:C61)</f>
        <v>0</v>
      </c>
    </row>
    <row r="63" spans="1:6" x14ac:dyDescent="0.3">
      <c r="A63" s="306" t="s">
        <v>342</v>
      </c>
      <c r="B63" s="307"/>
      <c r="C63" s="308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4" t="s">
        <v>143</v>
      </c>
      <c r="B65" s="305"/>
      <c r="C65" s="305"/>
      <c r="D65" s="305"/>
      <c r="E65" s="305"/>
      <c r="F65" s="305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6" t="s">
        <v>38</v>
      </c>
      <c r="B83" s="307"/>
      <c r="C83" s="308"/>
      <c r="D83" s="214">
        <f>SUM(B66:C82)</f>
        <v>0</v>
      </c>
    </row>
    <row r="84" spans="1:6" x14ac:dyDescent="0.3">
      <c r="A84" s="306" t="s">
        <v>342</v>
      </c>
      <c r="B84" s="307"/>
      <c r="C84" s="308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4" t="s">
        <v>237</v>
      </c>
      <c r="B86" s="305"/>
      <c r="C86" s="305"/>
      <c r="D86" s="305"/>
      <c r="E86" s="305"/>
      <c r="F86" s="305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6" t="s">
        <v>38</v>
      </c>
      <c r="B101" s="307"/>
      <c r="C101" s="308"/>
      <c r="D101" s="214">
        <f>SUM(B87:C100)</f>
        <v>0</v>
      </c>
    </row>
    <row r="102" spans="1:6" x14ac:dyDescent="0.3">
      <c r="A102" s="306" t="s">
        <v>342</v>
      </c>
      <c r="B102" s="307"/>
      <c r="C102" s="308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4" t="s">
        <v>238</v>
      </c>
      <c r="B105" s="305"/>
      <c r="C105" s="305"/>
      <c r="D105" s="305"/>
      <c r="E105" s="305"/>
      <c r="F105" s="305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6" t="s">
        <v>38</v>
      </c>
      <c r="B117" s="307"/>
      <c r="C117" s="308"/>
      <c r="D117" s="214">
        <f>SUM(B106:C116)</f>
        <v>0</v>
      </c>
      <c r="E117" s="37"/>
      <c r="F117" s="37"/>
    </row>
    <row r="118" spans="1:6" s="50" customFormat="1" x14ac:dyDescent="0.3">
      <c r="A118" s="306" t="s">
        <v>342</v>
      </c>
      <c r="B118" s="307"/>
      <c r="C118" s="308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4" t="s">
        <v>208</v>
      </c>
      <c r="B120" s="305"/>
      <c r="C120" s="305"/>
      <c r="D120" s="305"/>
      <c r="E120" s="305"/>
      <c r="F120" s="305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6" t="s">
        <v>38</v>
      </c>
      <c r="B132" s="307"/>
      <c r="C132" s="308"/>
      <c r="D132" s="214">
        <f>SUM(B121:C131)</f>
        <v>0</v>
      </c>
    </row>
    <row r="133" spans="1:6" x14ac:dyDescent="0.3">
      <c r="A133" s="306" t="s">
        <v>342</v>
      </c>
      <c r="B133" s="307"/>
      <c r="C133" s="308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4" t="s">
        <v>78</v>
      </c>
      <c r="B135" s="305"/>
      <c r="C135" s="305"/>
      <c r="D135" s="305"/>
      <c r="E135" s="305"/>
      <c r="F135" s="305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6" t="s">
        <v>38</v>
      </c>
      <c r="B148" s="307"/>
      <c r="C148" s="308"/>
      <c r="D148" s="214">
        <f>SUM(B136:C147)</f>
        <v>0</v>
      </c>
    </row>
    <row r="149" spans="1:6" x14ac:dyDescent="0.3">
      <c r="A149" s="306" t="s">
        <v>342</v>
      </c>
      <c r="B149" s="307"/>
      <c r="C149" s="308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4" t="s">
        <v>243</v>
      </c>
      <c r="B151" s="305"/>
      <c r="C151" s="305"/>
      <c r="D151" s="305"/>
      <c r="E151" s="305"/>
      <c r="F151" s="305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6" t="s">
        <v>38</v>
      </c>
      <c r="B160" s="309"/>
      <c r="C160" s="310"/>
      <c r="D160" s="215">
        <f>SUM(B152:C159)</f>
        <v>0</v>
      </c>
    </row>
    <row r="161" spans="1:6" x14ac:dyDescent="0.3">
      <c r="A161" s="306" t="s">
        <v>342</v>
      </c>
      <c r="B161" s="307"/>
      <c r="C161" s="308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4" t="s">
        <v>85</v>
      </c>
      <c r="B163" s="305"/>
      <c r="C163" s="305"/>
      <c r="D163" s="305"/>
      <c r="E163" s="305"/>
      <c r="F163" s="305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6" t="s">
        <v>38</v>
      </c>
      <c r="B168" s="307"/>
      <c r="C168" s="308"/>
      <c r="D168" s="214">
        <f>SUM(B164:C167)</f>
        <v>0</v>
      </c>
    </row>
    <row r="169" spans="1:6" x14ac:dyDescent="0.3">
      <c r="A169" s="306" t="s">
        <v>342</v>
      </c>
      <c r="B169" s="307"/>
      <c r="C169" s="308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1" t="s">
        <v>17</v>
      </c>
      <c r="B171" s="312"/>
      <c r="C171" s="312"/>
      <c r="D171" s="312"/>
      <c r="E171" s="312"/>
      <c r="F171" s="312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6" t="s">
        <v>38</v>
      </c>
      <c r="B176" s="307"/>
      <c r="C176" s="308"/>
      <c r="D176" s="214">
        <f>SUM(B172:C175)</f>
        <v>0</v>
      </c>
    </row>
    <row r="177" spans="1:6" x14ac:dyDescent="0.3">
      <c r="A177" s="306" t="s">
        <v>342</v>
      </c>
      <c r="B177" s="307"/>
      <c r="C177" s="308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4" t="s">
        <v>87</v>
      </c>
      <c r="B179" s="305"/>
      <c r="C179" s="305"/>
      <c r="D179" s="305"/>
      <c r="E179" s="305"/>
      <c r="F179" s="305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6" t="s">
        <v>38</v>
      </c>
      <c r="B185" s="307"/>
      <c r="C185" s="308"/>
      <c r="D185" s="214">
        <f>SUM(B180:C184)</f>
        <v>0</v>
      </c>
    </row>
    <row r="186" spans="1:6" x14ac:dyDescent="0.3">
      <c r="A186" s="306" t="s">
        <v>342</v>
      </c>
      <c r="B186" s="307"/>
      <c r="C186" s="308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4" t="s">
        <v>242</v>
      </c>
      <c r="B188" s="305"/>
      <c r="C188" s="305"/>
      <c r="D188" s="305"/>
      <c r="E188" s="305"/>
      <c r="F188" s="305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6" t="s">
        <v>38</v>
      </c>
      <c r="B193" s="307"/>
      <c r="C193" s="308"/>
      <c r="D193" s="97">
        <f>SUM(B189:C192)</f>
        <v>0</v>
      </c>
    </row>
    <row r="194" spans="1:4" x14ac:dyDescent="0.3">
      <c r="A194" s="306" t="s">
        <v>342</v>
      </c>
      <c r="B194" s="307"/>
      <c r="C194" s="308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3gt/xXrAAI+x8jr4LqKebiehWG+wEg/w8Pdc23s00dJ131Pr/HAjVrChwSUfwxXFeZI8YL8j69F2ZbPblT7xQ==" saltValue="yaA4y2bItlSy0KGLjK/tDQ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3"/>
      <c r="H7" s="213"/>
      <c r="I7" s="213"/>
    </row>
    <row r="8" spans="1:9" ht="29.25" x14ac:dyDescent="0.5">
      <c r="A8" s="301" t="str">
        <f>'Page de garde'!D18</f>
        <v>Mégrine Saint Gobain</v>
      </c>
      <c r="B8" s="301"/>
      <c r="C8" s="301"/>
      <c r="D8" s="301"/>
      <c r="E8" s="301"/>
      <c r="F8" s="301"/>
      <c r="G8" s="216"/>
      <c r="H8" s="216"/>
      <c r="I8" s="213"/>
    </row>
    <row r="9" spans="1:9" ht="24.75" x14ac:dyDescent="0.5">
      <c r="A9" s="38" t="s">
        <v>44</v>
      </c>
      <c r="B9" s="302"/>
      <c r="C9" s="302"/>
      <c r="D9" s="302"/>
      <c r="E9" s="302"/>
      <c r="F9" s="302"/>
      <c r="G9" s="216"/>
      <c r="H9" s="216"/>
      <c r="I9" s="213"/>
    </row>
    <row r="10" spans="1:9" ht="24" x14ac:dyDescent="0.45">
      <c r="A10" s="39" t="s">
        <v>46</v>
      </c>
      <c r="B10" s="303"/>
      <c r="C10" s="303"/>
      <c r="D10" s="303"/>
      <c r="E10" s="303"/>
      <c r="F10" s="303"/>
      <c r="G10" s="216"/>
      <c r="H10" s="216"/>
      <c r="I10" s="213"/>
    </row>
    <row r="11" spans="1:9" ht="24.75" x14ac:dyDescent="0.5">
      <c r="A11" s="38" t="s">
        <v>45</v>
      </c>
      <c r="B11" s="298"/>
      <c r="C11" s="298"/>
      <c r="D11" s="298"/>
      <c r="E11" s="298"/>
      <c r="F11" s="298"/>
      <c r="G11" s="216"/>
      <c r="H11" s="216"/>
      <c r="I11" s="213"/>
    </row>
    <row r="12" spans="1:9" ht="24.75" x14ac:dyDescent="0.5">
      <c r="A12" s="38" t="s">
        <v>276</v>
      </c>
      <c r="B12" s="291">
        <f>D505</f>
        <v>0</v>
      </c>
      <c r="C12" s="291"/>
      <c r="D12" s="291"/>
      <c r="E12" s="291"/>
      <c r="F12" s="291"/>
      <c r="G12" s="216"/>
      <c r="H12" s="216"/>
      <c r="I12" s="213"/>
    </row>
    <row r="13" spans="1:9" ht="22.5" x14ac:dyDescent="0.45">
      <c r="A13" s="35"/>
      <c r="B13" s="36"/>
      <c r="C13" s="36"/>
      <c r="D13" s="292"/>
      <c r="E13" s="292"/>
      <c r="F13" s="292"/>
      <c r="G13" s="292"/>
      <c r="H13" s="292"/>
      <c r="I13" s="3"/>
    </row>
    <row r="14" spans="1:9" ht="16.5" customHeight="1" x14ac:dyDescent="0.3">
      <c r="A14" s="293" t="s">
        <v>32</v>
      </c>
      <c r="B14" s="294" t="s">
        <v>33</v>
      </c>
      <c r="C14" s="294"/>
      <c r="D14" s="294" t="s">
        <v>48</v>
      </c>
      <c r="E14" s="295" t="s">
        <v>358</v>
      </c>
      <c r="F14" s="294" t="s">
        <v>214</v>
      </c>
      <c r="G14" s="36"/>
      <c r="H14" s="36"/>
    </row>
    <row r="15" spans="1:9" ht="16.5" customHeight="1" x14ac:dyDescent="0.3">
      <c r="A15" s="293"/>
      <c r="B15" s="77" t="s">
        <v>36</v>
      </c>
      <c r="C15" s="77" t="s">
        <v>35</v>
      </c>
      <c r="D15" s="294"/>
      <c r="E15" s="295"/>
      <c r="F15" s="294"/>
      <c r="G15" s="36"/>
      <c r="H15" s="36"/>
    </row>
    <row r="16" spans="1:9" ht="18" x14ac:dyDescent="0.35">
      <c r="A16" s="286" t="s">
        <v>0</v>
      </c>
      <c r="B16" s="286"/>
      <c r="C16" s="286"/>
      <c r="D16" s="286"/>
      <c r="E16" s="286"/>
      <c r="F16" s="286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6" t="s">
        <v>1</v>
      </c>
      <c r="B18" s="297"/>
      <c r="C18" s="297"/>
      <c r="D18" s="297"/>
      <c r="E18" s="297"/>
      <c r="F18" s="297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7" t="s">
        <v>18</v>
      </c>
      <c r="B26" s="288"/>
      <c r="C26" s="288"/>
      <c r="D26" s="288"/>
      <c r="E26" s="288"/>
      <c r="F26" s="288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6" t="s">
        <v>137</v>
      </c>
      <c r="B43" s="286"/>
      <c r="C43" s="286"/>
      <c r="D43" s="286"/>
      <c r="E43" s="286"/>
      <c r="F43" s="286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7" t="s">
        <v>65</v>
      </c>
      <c r="B57" s="288"/>
      <c r="C57" s="288"/>
      <c r="D57" s="288"/>
      <c r="E57" s="288"/>
      <c r="F57" s="288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7" t="s">
        <v>25</v>
      </c>
      <c r="B84" s="288"/>
      <c r="C84" s="288"/>
      <c r="D84" s="288"/>
      <c r="E84" s="288"/>
      <c r="F84" s="288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6" t="s">
        <v>129</v>
      </c>
      <c r="B99" s="286"/>
      <c r="C99" s="286"/>
      <c r="D99" s="286"/>
      <c r="E99" s="286"/>
      <c r="F99" s="286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7" t="s">
        <v>133</v>
      </c>
      <c r="B113" s="288"/>
      <c r="C113" s="288"/>
      <c r="D113" s="288"/>
      <c r="E113" s="288"/>
      <c r="F113" s="288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7" t="s">
        <v>73</v>
      </c>
      <c r="B137" s="288"/>
      <c r="C137" s="288"/>
      <c r="D137" s="288"/>
      <c r="E137" s="288"/>
      <c r="F137" s="288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6" t="s">
        <v>130</v>
      </c>
      <c r="B152" s="286"/>
      <c r="C152" s="286"/>
      <c r="D152" s="286"/>
      <c r="E152" s="286"/>
      <c r="F152" s="286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7" t="s">
        <v>134</v>
      </c>
      <c r="B166" s="288"/>
      <c r="C166" s="288"/>
      <c r="D166" s="288"/>
      <c r="E166" s="288"/>
      <c r="F166" s="288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6" t="s">
        <v>167</v>
      </c>
      <c r="B192" s="286"/>
      <c r="C192" s="286"/>
      <c r="D192" s="286"/>
      <c r="E192" s="286"/>
      <c r="F192" s="286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7" t="s">
        <v>158</v>
      </c>
      <c r="B194" s="288"/>
      <c r="C194" s="288"/>
      <c r="D194" s="288"/>
      <c r="E194" s="288"/>
      <c r="F194" s="288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7" t="s">
        <v>76</v>
      </c>
      <c r="B209" s="288"/>
      <c r="C209" s="288"/>
      <c r="D209" s="288"/>
      <c r="E209" s="288"/>
      <c r="F209" s="288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7" t="s">
        <v>191</v>
      </c>
      <c r="B232" s="288"/>
      <c r="C232" s="288"/>
      <c r="D232" s="288"/>
      <c r="E232" s="288"/>
      <c r="F232" s="288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6" t="s">
        <v>78</v>
      </c>
      <c r="B248" s="286"/>
      <c r="C248" s="286"/>
      <c r="D248" s="286"/>
      <c r="E248" s="286"/>
      <c r="F248" s="286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7" t="s">
        <v>79</v>
      </c>
      <c r="B250" s="288"/>
      <c r="C250" s="288"/>
      <c r="D250" s="288"/>
      <c r="E250" s="288"/>
      <c r="F250" s="288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7" t="s">
        <v>81</v>
      </c>
      <c r="B266" s="288"/>
      <c r="C266" s="288"/>
      <c r="D266" s="288"/>
      <c r="E266" s="288"/>
      <c r="F266" s="288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6" t="s">
        <v>4</v>
      </c>
      <c r="B291" s="286"/>
      <c r="C291" s="286"/>
      <c r="D291" s="286"/>
      <c r="E291" s="286"/>
      <c r="F291" s="286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7" t="s">
        <v>19</v>
      </c>
      <c r="B293" s="288"/>
      <c r="C293" s="288"/>
      <c r="D293" s="288"/>
      <c r="E293" s="288"/>
      <c r="F293" s="288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7" t="s">
        <v>122</v>
      </c>
      <c r="B305" s="288"/>
      <c r="C305" s="288"/>
      <c r="D305" s="288"/>
      <c r="E305" s="288"/>
      <c r="F305" s="288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6" t="s">
        <v>21</v>
      </c>
      <c r="B324" s="286"/>
      <c r="C324" s="286"/>
      <c r="D324" s="286"/>
      <c r="E324" s="286"/>
      <c r="F324" s="286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7" t="s">
        <v>12</v>
      </c>
      <c r="B326" s="288"/>
      <c r="C326" s="288"/>
      <c r="D326" s="288"/>
      <c r="E326" s="288"/>
      <c r="F326" s="288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7" t="s">
        <v>25</v>
      </c>
      <c r="B339" s="288"/>
      <c r="C339" s="288"/>
      <c r="D339" s="288"/>
      <c r="E339" s="288"/>
      <c r="F339" s="288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6" t="s">
        <v>8</v>
      </c>
      <c r="B352" s="286"/>
      <c r="C352" s="286"/>
      <c r="D352" s="286"/>
      <c r="E352" s="286"/>
      <c r="F352" s="286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7" t="s">
        <v>25</v>
      </c>
      <c r="B366" s="288"/>
      <c r="C366" s="288"/>
      <c r="D366" s="288"/>
      <c r="E366" s="288"/>
      <c r="F366" s="288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7" t="s">
        <v>124</v>
      </c>
      <c r="B382" s="288"/>
      <c r="C382" s="288"/>
      <c r="D382" s="288"/>
      <c r="E382" s="288"/>
      <c r="F382" s="288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7" t="s">
        <v>29</v>
      </c>
      <c r="B391" s="288"/>
      <c r="C391" s="288"/>
      <c r="D391" s="288"/>
      <c r="E391" s="288"/>
      <c r="F391" s="288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6" t="s">
        <v>125</v>
      </c>
      <c r="B405" s="286"/>
      <c r="C405" s="286"/>
      <c r="D405" s="286"/>
      <c r="E405" s="286"/>
      <c r="F405" s="286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6" t="s">
        <v>374</v>
      </c>
      <c r="B435" s="286"/>
      <c r="C435" s="286"/>
      <c r="D435" s="286"/>
      <c r="E435" s="286"/>
      <c r="F435" s="286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7" t="s">
        <v>375</v>
      </c>
      <c r="B437" s="288"/>
      <c r="C437" s="288"/>
      <c r="D437" s="288"/>
      <c r="E437" s="288"/>
      <c r="F437" s="288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7" t="s">
        <v>31</v>
      </c>
      <c r="B444" s="288"/>
      <c r="C444" s="288"/>
      <c r="D444" s="288"/>
      <c r="E444" s="288"/>
      <c r="F444" s="288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6" t="s">
        <v>180</v>
      </c>
      <c r="B454" s="286"/>
      <c r="C454" s="286"/>
      <c r="D454" s="286"/>
      <c r="E454" s="286"/>
      <c r="F454" s="286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6" t="s">
        <v>87</v>
      </c>
      <c r="B464" s="286"/>
      <c r="C464" s="286"/>
      <c r="D464" s="286"/>
      <c r="E464" s="286"/>
      <c r="F464" s="286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6" t="s">
        <v>151</v>
      </c>
      <c r="B473" s="286"/>
      <c r="C473" s="286"/>
      <c r="D473" s="286"/>
      <c r="E473" s="286"/>
      <c r="F473" s="286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6" t="s">
        <v>152</v>
      </c>
      <c r="B494" s="286"/>
      <c r="C494" s="286"/>
      <c r="D494" s="286"/>
      <c r="E494" s="286"/>
      <c r="F494" s="286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qvyY65mZNzfYrvq5/I8eHFyz2hdDOH7Qb+p883CYTN+K/sQ/RvPIerDKCg+yfFmdocLhNfBLuBpSda/veXgfw==" saltValue="plxiJKEOE44aRpCLy925D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6"/>
      <c r="H6" s="216"/>
      <c r="I6" s="216"/>
    </row>
    <row r="7" spans="1:9" s="36" customFormat="1" ht="21.75" customHeight="1" x14ac:dyDescent="0.5">
      <c r="A7" s="301" t="str">
        <f>'A1 Exploitation'!A8:F8</f>
        <v>Mégrine Saint Gobain</v>
      </c>
      <c r="B7" s="301"/>
      <c r="C7" s="301"/>
      <c r="D7" s="301"/>
      <c r="E7" s="301"/>
      <c r="F7" s="301"/>
      <c r="G7" s="216"/>
      <c r="H7" s="216"/>
      <c r="I7" s="216"/>
    </row>
    <row r="8" spans="1:9" s="36" customFormat="1" ht="24.75" x14ac:dyDescent="0.5">
      <c r="A8" s="38" t="s">
        <v>44</v>
      </c>
      <c r="B8" s="317">
        <f>'A6 Exploitation'!B9:F9</f>
        <v>0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>
        <f>'A6 Exploitation'!B10:F10</f>
        <v>0</v>
      </c>
      <c r="C9" s="318"/>
      <c r="D9" s="318"/>
      <c r="E9" s="318"/>
      <c r="F9" s="318"/>
      <c r="G9" s="216"/>
      <c r="H9" s="216"/>
      <c r="I9" s="216"/>
    </row>
    <row r="10" spans="1:9" s="36" customFormat="1" ht="24.75" x14ac:dyDescent="0.5">
      <c r="A10" s="38" t="s">
        <v>45</v>
      </c>
      <c r="B10" s="315">
        <f>'A6 Exploitation'!B11:F11</f>
        <v>0</v>
      </c>
      <c r="C10" s="315"/>
      <c r="D10" s="315"/>
      <c r="E10" s="315"/>
      <c r="F10" s="315"/>
      <c r="G10" s="216"/>
      <c r="H10" s="216"/>
      <c r="I10" s="216"/>
    </row>
    <row r="11" spans="1:9" s="36" customFormat="1" ht="24.75" x14ac:dyDescent="0.5">
      <c r="A11" s="38" t="s">
        <v>341</v>
      </c>
      <c r="B11" s="319">
        <f>D198</f>
        <v>0</v>
      </c>
      <c r="C11" s="319"/>
      <c r="D11" s="319"/>
      <c r="E11" s="319"/>
      <c r="F11" s="319"/>
      <c r="G11" s="216"/>
      <c r="H11" s="216"/>
      <c r="I11" s="216"/>
    </row>
    <row r="12" spans="1:9" s="36" customFormat="1" ht="22.5" x14ac:dyDescent="0.45">
      <c r="A12" s="35"/>
      <c r="D12" s="292"/>
      <c r="E12" s="292"/>
      <c r="F12" s="292"/>
      <c r="G12" s="292"/>
      <c r="H12" s="292"/>
      <c r="I12" s="40"/>
    </row>
    <row r="13" spans="1:9" s="36" customFormat="1" ht="11.25" customHeight="1" x14ac:dyDescent="0.3">
      <c r="A13" s="293" t="s">
        <v>32</v>
      </c>
      <c r="B13" s="294" t="s">
        <v>33</v>
      </c>
      <c r="C13" s="294"/>
      <c r="D13" s="294" t="s">
        <v>48</v>
      </c>
      <c r="E13" s="294" t="s">
        <v>213</v>
      </c>
      <c r="F13" s="294" t="s">
        <v>214</v>
      </c>
    </row>
    <row r="14" spans="1:9" s="36" customFormat="1" ht="12.75" customHeight="1" x14ac:dyDescent="0.3">
      <c r="A14" s="293"/>
      <c r="B14" s="70" t="s">
        <v>36</v>
      </c>
      <c r="C14" s="70" t="s">
        <v>35</v>
      </c>
      <c r="D14" s="294"/>
      <c r="E14" s="294"/>
      <c r="F14" s="294"/>
    </row>
    <row r="15" spans="1:9" x14ac:dyDescent="0.3">
      <c r="A15" s="41"/>
      <c r="B15" s="41"/>
      <c r="C15" s="41"/>
      <c r="D15" s="41"/>
    </row>
    <row r="16" spans="1:9" ht="19.5" x14ac:dyDescent="0.4">
      <c r="A16" s="320" t="s">
        <v>0</v>
      </c>
      <c r="B16" s="321"/>
      <c r="C16" s="321"/>
      <c r="D16" s="321"/>
      <c r="E16" s="321"/>
      <c r="F16" s="321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2" t="s">
        <v>38</v>
      </c>
      <c r="B22" s="309"/>
      <c r="C22" s="310"/>
      <c r="D22" s="215">
        <f>SUM(B17:C21)</f>
        <v>0</v>
      </c>
    </row>
    <row r="23" spans="1:6" x14ac:dyDescent="0.3">
      <c r="A23" s="306" t="s">
        <v>342</v>
      </c>
      <c r="B23" s="307"/>
      <c r="C23" s="308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4" t="s">
        <v>4</v>
      </c>
      <c r="B25" s="305"/>
      <c r="C25" s="305"/>
      <c r="D25" s="305"/>
      <c r="E25" s="305"/>
      <c r="F25" s="305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6" t="s">
        <v>38</v>
      </c>
      <c r="B32" s="307"/>
      <c r="C32" s="308"/>
      <c r="D32" s="214">
        <f>SUM(B26:C31)</f>
        <v>0</v>
      </c>
    </row>
    <row r="33" spans="1:6" x14ac:dyDescent="0.3">
      <c r="A33" s="306" t="s">
        <v>342</v>
      </c>
      <c r="B33" s="307"/>
      <c r="C33" s="308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4" t="s">
        <v>246</v>
      </c>
      <c r="B35" s="305"/>
      <c r="C35" s="305"/>
      <c r="D35" s="305"/>
      <c r="E35" s="305"/>
      <c r="F35" s="305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6" t="s">
        <v>38</v>
      </c>
      <c r="B41" s="307"/>
      <c r="C41" s="308"/>
      <c r="D41" s="214">
        <f>SUM(B36:C40)</f>
        <v>0</v>
      </c>
      <c r="E41" s="37"/>
      <c r="F41" s="37"/>
    </row>
    <row r="42" spans="1:6" s="50" customFormat="1" x14ac:dyDescent="0.3">
      <c r="A42" s="306" t="s">
        <v>342</v>
      </c>
      <c r="B42" s="307"/>
      <c r="C42" s="308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3" t="s">
        <v>21</v>
      </c>
      <c r="B44" s="314"/>
      <c r="C44" s="314"/>
      <c r="D44" s="314"/>
      <c r="E44" s="314"/>
      <c r="F44" s="314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6" t="s">
        <v>38</v>
      </c>
      <c r="B51" s="307"/>
      <c r="C51" s="308"/>
      <c r="D51" s="214">
        <f>SUM(B45:C50)</f>
        <v>0</v>
      </c>
    </row>
    <row r="52" spans="1:6" x14ac:dyDescent="0.3">
      <c r="A52" s="306" t="s">
        <v>342</v>
      </c>
      <c r="B52" s="307"/>
      <c r="C52" s="308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4" t="s">
        <v>8</v>
      </c>
      <c r="B54" s="305"/>
      <c r="C54" s="305"/>
      <c r="D54" s="305"/>
      <c r="E54" s="305"/>
      <c r="F54" s="305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6" t="s">
        <v>38</v>
      </c>
      <c r="B62" s="307"/>
      <c r="C62" s="308"/>
      <c r="D62" s="214">
        <f>SUM(B55:C61)</f>
        <v>0</v>
      </c>
    </row>
    <row r="63" spans="1:6" x14ac:dyDescent="0.3">
      <c r="A63" s="306" t="s">
        <v>342</v>
      </c>
      <c r="B63" s="307"/>
      <c r="C63" s="308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4" t="s">
        <v>143</v>
      </c>
      <c r="B65" s="305"/>
      <c r="C65" s="305"/>
      <c r="D65" s="305"/>
      <c r="E65" s="305"/>
      <c r="F65" s="305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6" t="s">
        <v>38</v>
      </c>
      <c r="B83" s="307"/>
      <c r="C83" s="308"/>
      <c r="D83" s="214">
        <f>SUM(B66:C82)</f>
        <v>0</v>
      </c>
    </row>
    <row r="84" spans="1:6" x14ac:dyDescent="0.3">
      <c r="A84" s="306" t="s">
        <v>342</v>
      </c>
      <c r="B84" s="307"/>
      <c r="C84" s="308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4" t="s">
        <v>237</v>
      </c>
      <c r="B86" s="305"/>
      <c r="C86" s="305"/>
      <c r="D86" s="305"/>
      <c r="E86" s="305"/>
      <c r="F86" s="305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6" t="s">
        <v>38</v>
      </c>
      <c r="B101" s="307"/>
      <c r="C101" s="308"/>
      <c r="D101" s="214">
        <f>SUM(B87:C100)</f>
        <v>0</v>
      </c>
    </row>
    <row r="102" spans="1:6" x14ac:dyDescent="0.3">
      <c r="A102" s="306" t="s">
        <v>342</v>
      </c>
      <c r="B102" s="307"/>
      <c r="C102" s="308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4" t="s">
        <v>238</v>
      </c>
      <c r="B105" s="305"/>
      <c r="C105" s="305"/>
      <c r="D105" s="305"/>
      <c r="E105" s="305"/>
      <c r="F105" s="305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6" t="s">
        <v>38</v>
      </c>
      <c r="B117" s="307"/>
      <c r="C117" s="308"/>
      <c r="D117" s="214">
        <f>SUM(B106:C116)</f>
        <v>0</v>
      </c>
      <c r="E117" s="37"/>
      <c r="F117" s="37"/>
    </row>
    <row r="118" spans="1:6" s="50" customFormat="1" x14ac:dyDescent="0.3">
      <c r="A118" s="306" t="s">
        <v>342</v>
      </c>
      <c r="B118" s="307"/>
      <c r="C118" s="308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4" t="s">
        <v>208</v>
      </c>
      <c r="B120" s="305"/>
      <c r="C120" s="305"/>
      <c r="D120" s="305"/>
      <c r="E120" s="305"/>
      <c r="F120" s="305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6" t="s">
        <v>38</v>
      </c>
      <c r="B132" s="307"/>
      <c r="C132" s="308"/>
      <c r="D132" s="214">
        <f>SUM(B121:C131)</f>
        <v>0</v>
      </c>
    </row>
    <row r="133" spans="1:6" x14ac:dyDescent="0.3">
      <c r="A133" s="306" t="s">
        <v>342</v>
      </c>
      <c r="B133" s="307"/>
      <c r="C133" s="308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4" t="s">
        <v>78</v>
      </c>
      <c r="B135" s="305"/>
      <c r="C135" s="305"/>
      <c r="D135" s="305"/>
      <c r="E135" s="305"/>
      <c r="F135" s="305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6" t="s">
        <v>38</v>
      </c>
      <c r="B148" s="307"/>
      <c r="C148" s="308"/>
      <c r="D148" s="214">
        <f>SUM(B136:C147)</f>
        <v>0</v>
      </c>
    </row>
    <row r="149" spans="1:6" x14ac:dyDescent="0.3">
      <c r="A149" s="306" t="s">
        <v>342</v>
      </c>
      <c r="B149" s="307"/>
      <c r="C149" s="308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4" t="s">
        <v>243</v>
      </c>
      <c r="B151" s="305"/>
      <c r="C151" s="305"/>
      <c r="D151" s="305"/>
      <c r="E151" s="305"/>
      <c r="F151" s="305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6" t="s">
        <v>38</v>
      </c>
      <c r="B160" s="309"/>
      <c r="C160" s="310"/>
      <c r="D160" s="215">
        <f>SUM(B152:C159)</f>
        <v>0</v>
      </c>
    </row>
    <row r="161" spans="1:6" x14ac:dyDescent="0.3">
      <c r="A161" s="306" t="s">
        <v>342</v>
      </c>
      <c r="B161" s="307"/>
      <c r="C161" s="308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4" t="s">
        <v>85</v>
      </c>
      <c r="B163" s="305"/>
      <c r="C163" s="305"/>
      <c r="D163" s="305"/>
      <c r="E163" s="305"/>
      <c r="F163" s="305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6" t="s">
        <v>38</v>
      </c>
      <c r="B168" s="307"/>
      <c r="C168" s="308"/>
      <c r="D168" s="214">
        <f>SUM(B164:C167)</f>
        <v>0</v>
      </c>
    </row>
    <row r="169" spans="1:6" x14ac:dyDescent="0.3">
      <c r="A169" s="306" t="s">
        <v>342</v>
      </c>
      <c r="B169" s="307"/>
      <c r="C169" s="308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1" t="s">
        <v>17</v>
      </c>
      <c r="B171" s="312"/>
      <c r="C171" s="312"/>
      <c r="D171" s="312"/>
      <c r="E171" s="312"/>
      <c r="F171" s="312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6" t="s">
        <v>38</v>
      </c>
      <c r="B176" s="307"/>
      <c r="C176" s="308"/>
      <c r="D176" s="214">
        <f>SUM(B172:C175)</f>
        <v>0</v>
      </c>
    </row>
    <row r="177" spans="1:6" x14ac:dyDescent="0.3">
      <c r="A177" s="306" t="s">
        <v>342</v>
      </c>
      <c r="B177" s="307"/>
      <c r="C177" s="308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4" t="s">
        <v>87</v>
      </c>
      <c r="B179" s="305"/>
      <c r="C179" s="305"/>
      <c r="D179" s="305"/>
      <c r="E179" s="305"/>
      <c r="F179" s="305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6" t="s">
        <v>38</v>
      </c>
      <c r="B185" s="307"/>
      <c r="C185" s="308"/>
      <c r="D185" s="214">
        <f>SUM(B180:C184)</f>
        <v>0</v>
      </c>
    </row>
    <row r="186" spans="1:6" x14ac:dyDescent="0.3">
      <c r="A186" s="306" t="s">
        <v>342</v>
      </c>
      <c r="B186" s="307"/>
      <c r="C186" s="308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4" t="s">
        <v>242</v>
      </c>
      <c r="B188" s="305"/>
      <c r="C188" s="305"/>
      <c r="D188" s="305"/>
      <c r="E188" s="305"/>
      <c r="F188" s="305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6" t="s">
        <v>38</v>
      </c>
      <c r="B193" s="307"/>
      <c r="C193" s="308"/>
      <c r="D193" s="97">
        <f>SUM(B189:C192)</f>
        <v>0</v>
      </c>
    </row>
    <row r="194" spans="1:4" x14ac:dyDescent="0.3">
      <c r="A194" s="306" t="s">
        <v>342</v>
      </c>
      <c r="B194" s="307"/>
      <c r="C194" s="308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a/3hwN4o8OcIKhYtBp3QRlit0U6bx6WsrlvyhPoXqMjtnrXH64v/Qs+4FwcdNhGDwCKPub7s5Feoxe8s38QamQ==" saltValue="9kNGr+eBAjmZxmg/1Rlr3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zoomScale="90" zoomScaleNormal="71" zoomScaleSheetLayoutView="9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124"/>
      <c r="H7" s="124"/>
      <c r="I7" s="124"/>
    </row>
    <row r="8" spans="1:9" ht="29.25" x14ac:dyDescent="0.5">
      <c r="A8" s="301" t="str">
        <f>'Page de garde'!D18</f>
        <v>Mégrine Saint Gobain</v>
      </c>
      <c r="B8" s="301"/>
      <c r="C8" s="301"/>
      <c r="D8" s="301"/>
      <c r="E8" s="301"/>
      <c r="F8" s="301"/>
      <c r="G8" s="126"/>
      <c r="H8" s="126"/>
      <c r="I8" s="124"/>
    </row>
    <row r="9" spans="1:9" ht="24.75" x14ac:dyDescent="0.5">
      <c r="A9" s="38" t="s">
        <v>44</v>
      </c>
      <c r="B9" s="302" t="s">
        <v>415</v>
      </c>
      <c r="C9" s="302"/>
      <c r="D9" s="302"/>
      <c r="E9" s="302"/>
      <c r="F9" s="302"/>
      <c r="G9" s="126"/>
      <c r="H9" s="126"/>
      <c r="I9" s="124"/>
    </row>
    <row r="10" spans="1:9" ht="24" x14ac:dyDescent="0.45">
      <c r="A10" s="39" t="s">
        <v>46</v>
      </c>
      <c r="B10" s="303" t="s">
        <v>416</v>
      </c>
      <c r="C10" s="303"/>
      <c r="D10" s="303"/>
      <c r="E10" s="303"/>
      <c r="F10" s="303"/>
      <c r="G10" s="126"/>
      <c r="H10" s="126"/>
      <c r="I10" s="124"/>
    </row>
    <row r="11" spans="1:9" ht="24.75" x14ac:dyDescent="0.5">
      <c r="A11" s="38" t="s">
        <v>45</v>
      </c>
      <c r="B11" s="298">
        <v>42824</v>
      </c>
      <c r="C11" s="298"/>
      <c r="D11" s="298"/>
      <c r="E11" s="298"/>
      <c r="F11" s="298"/>
      <c r="G11" s="126"/>
      <c r="H11" s="126"/>
      <c r="I11" s="124"/>
    </row>
    <row r="12" spans="1:9" ht="24.75" x14ac:dyDescent="0.5">
      <c r="A12" s="38" t="s">
        <v>276</v>
      </c>
      <c r="B12" s="291">
        <f>D505</f>
        <v>0.99399999999999999</v>
      </c>
      <c r="C12" s="291"/>
      <c r="D12" s="291"/>
      <c r="E12" s="291"/>
      <c r="F12" s="291"/>
      <c r="G12" s="126"/>
      <c r="H12" s="126"/>
      <c r="I12" s="124"/>
    </row>
    <row r="13" spans="1:9" ht="22.5" x14ac:dyDescent="0.45">
      <c r="A13" s="35"/>
      <c r="B13" s="36"/>
      <c r="C13" s="36"/>
      <c r="D13" s="292"/>
      <c r="E13" s="292"/>
      <c r="F13" s="292"/>
      <c r="G13" s="292"/>
      <c r="H13" s="292"/>
      <c r="I13" s="3"/>
    </row>
    <row r="14" spans="1:9" ht="16.5" customHeight="1" x14ac:dyDescent="0.3">
      <c r="A14" s="293" t="s">
        <v>32</v>
      </c>
      <c r="B14" s="294" t="s">
        <v>33</v>
      </c>
      <c r="C14" s="294"/>
      <c r="D14" s="294" t="s">
        <v>48</v>
      </c>
      <c r="E14" s="295" t="s">
        <v>358</v>
      </c>
      <c r="F14" s="294" t="s">
        <v>214</v>
      </c>
      <c r="G14" s="36"/>
      <c r="H14" s="36"/>
    </row>
    <row r="15" spans="1:9" ht="16.5" customHeight="1" x14ac:dyDescent="0.3">
      <c r="A15" s="293"/>
      <c r="B15" s="77" t="s">
        <v>36</v>
      </c>
      <c r="C15" s="77" t="s">
        <v>35</v>
      </c>
      <c r="D15" s="294"/>
      <c r="E15" s="295"/>
      <c r="F15" s="294"/>
      <c r="G15" s="36"/>
      <c r="H15" s="36"/>
    </row>
    <row r="16" spans="1:9" ht="18" x14ac:dyDescent="0.35">
      <c r="A16" s="286" t="s">
        <v>0</v>
      </c>
      <c r="B16" s="286"/>
      <c r="C16" s="286"/>
      <c r="D16" s="286"/>
      <c r="E16" s="286"/>
      <c r="F16" s="286"/>
      <c r="G16" s="36"/>
      <c r="H16" s="36"/>
    </row>
    <row r="17" spans="1:8" ht="18" x14ac:dyDescent="0.3">
      <c r="A17" s="182">
        <f>B11</f>
        <v>42824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6" t="s">
        <v>1</v>
      </c>
      <c r="B18" s="297"/>
      <c r="C18" s="297"/>
      <c r="D18" s="297"/>
      <c r="E18" s="297"/>
      <c r="F18" s="297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>
        <v>1</v>
      </c>
      <c r="C20" s="136"/>
      <c r="D20" s="135" t="s">
        <v>413</v>
      </c>
      <c r="E20" s="66"/>
      <c r="F20" s="66"/>
    </row>
    <row r="21" spans="1:8" x14ac:dyDescent="0.25">
      <c r="A21" s="17" t="s">
        <v>98</v>
      </c>
      <c r="B21" s="170">
        <v>2</v>
      </c>
      <c r="C21" s="136"/>
      <c r="D21" s="135"/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7</v>
      </c>
    </row>
    <row r="24" spans="1:8" x14ac:dyDescent="0.25">
      <c r="A24" s="19" t="s">
        <v>37</v>
      </c>
      <c r="B24" s="20"/>
      <c r="C24" s="21"/>
      <c r="D24" s="63">
        <f>D23/(COUNT(B19:C22)*2)</f>
        <v>0.875</v>
      </c>
    </row>
    <row r="25" spans="1:8" x14ac:dyDescent="0.25">
      <c r="A25" s="5"/>
      <c r="B25" s="6"/>
      <c r="C25" s="7"/>
      <c r="D25" s="6"/>
    </row>
    <row r="26" spans="1:8" ht="18" x14ac:dyDescent="0.25">
      <c r="A26" s="287" t="s">
        <v>18</v>
      </c>
      <c r="B26" s="288"/>
      <c r="C26" s="288"/>
      <c r="D26" s="288"/>
      <c r="E26" s="288"/>
      <c r="F26" s="288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9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25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0.96153846153846156</v>
      </c>
    </row>
    <row r="42" spans="1:7" x14ac:dyDescent="0.25">
      <c r="A42" s="9"/>
      <c r="B42" s="6"/>
      <c r="C42" s="7"/>
      <c r="D42" s="6"/>
    </row>
    <row r="43" spans="1:7" ht="18" x14ac:dyDescent="0.35">
      <c r="A43" s="286" t="s">
        <v>137</v>
      </c>
      <c r="B43" s="286"/>
      <c r="C43" s="286"/>
      <c r="D43" s="286"/>
      <c r="E43" s="286"/>
      <c r="F43" s="286"/>
    </row>
    <row r="44" spans="1:7" x14ac:dyDescent="0.25">
      <c r="A44" s="183">
        <f>B11</f>
        <v>42824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x14ac:dyDescent="0.25">
      <c r="A48" s="33" t="s">
        <v>297</v>
      </c>
      <c r="B48" s="170">
        <v>2</v>
      </c>
      <c r="C48" s="145"/>
      <c r="D48" s="147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7" t="s">
        <v>65</v>
      </c>
      <c r="B57" s="288"/>
      <c r="C57" s="288"/>
      <c r="D57" s="288"/>
      <c r="E57" s="288"/>
      <c r="F57" s="288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x14ac:dyDescent="0.25">
      <c r="A60" s="24" t="s">
        <v>142</v>
      </c>
      <c r="B60" s="170">
        <v>2</v>
      </c>
      <c r="C60" s="144"/>
      <c r="D60" s="129"/>
      <c r="E60" s="129"/>
      <c r="F60" s="66"/>
    </row>
    <row r="61" spans="1:6" x14ac:dyDescent="0.25">
      <c r="A61" s="24" t="s">
        <v>123</v>
      </c>
      <c r="B61" s="170">
        <v>2</v>
      </c>
      <c r="C61" s="144"/>
      <c r="D61" s="129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29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29"/>
      <c r="E64" s="147"/>
      <c r="F64" s="66"/>
    </row>
    <row r="65" spans="1:7" ht="33.6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7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7" t="s">
        <v>25</v>
      </c>
      <c r="B84" s="288"/>
      <c r="C84" s="288"/>
      <c r="D84" s="288"/>
      <c r="E84" s="288"/>
      <c r="F84" s="288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60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86" t="s">
        <v>129</v>
      </c>
      <c r="B99" s="286"/>
      <c r="C99" s="286"/>
      <c r="D99" s="286"/>
      <c r="E99" s="286"/>
      <c r="F99" s="286"/>
    </row>
    <row r="100" spans="1:6" x14ac:dyDescent="0.25">
      <c r="A100" s="183">
        <f>B11</f>
        <v>42824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7" t="s">
        <v>133</v>
      </c>
      <c r="B113" s="288"/>
      <c r="C113" s="288"/>
      <c r="D113" s="288"/>
      <c r="E113" s="288"/>
      <c r="F113" s="288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29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52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87" t="s">
        <v>73</v>
      </c>
      <c r="B137" s="288"/>
      <c r="C137" s="288"/>
      <c r="D137" s="288"/>
      <c r="E137" s="288"/>
      <c r="F137" s="288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29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411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261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6" t="s">
        <v>130</v>
      </c>
      <c r="B152" s="286"/>
      <c r="C152" s="286"/>
      <c r="D152" s="286"/>
      <c r="E152" s="286"/>
      <c r="F152" s="286"/>
    </row>
    <row r="153" spans="1:6" x14ac:dyDescent="0.25">
      <c r="A153" s="183">
        <f>B11</f>
        <v>42824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7" t="s">
        <v>134</v>
      </c>
      <c r="B166" s="288"/>
      <c r="C166" s="288"/>
      <c r="D166" s="288"/>
      <c r="E166" s="288"/>
      <c r="F166" s="288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2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6" t="s">
        <v>167</v>
      </c>
      <c r="B192" s="286"/>
      <c r="C192" s="286"/>
      <c r="D192" s="286"/>
      <c r="E192" s="286"/>
      <c r="F192" s="286"/>
    </row>
    <row r="193" spans="1:7" x14ac:dyDescent="0.25">
      <c r="A193" s="189">
        <f>B11</f>
        <v>42824</v>
      </c>
      <c r="B193" s="6"/>
      <c r="C193" s="7"/>
      <c r="D193" s="6"/>
    </row>
    <row r="194" spans="1:7" ht="18" x14ac:dyDescent="0.25">
      <c r="A194" s="287" t="s">
        <v>158</v>
      </c>
      <c r="B194" s="288"/>
      <c r="C194" s="288"/>
      <c r="D194" s="288"/>
      <c r="E194" s="288"/>
      <c r="F194" s="288"/>
    </row>
    <row r="195" spans="1:7" ht="36" x14ac:dyDescent="0.35">
      <c r="A195" s="83" t="s">
        <v>27</v>
      </c>
      <c r="B195" s="153">
        <v>2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 t="s">
        <v>414</v>
      </c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20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7" t="s">
        <v>76</v>
      </c>
      <c r="B209" s="288"/>
      <c r="C209" s="288"/>
      <c r="D209" s="288"/>
      <c r="E209" s="288"/>
      <c r="F209" s="288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>
        <v>2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87" t="s">
        <v>191</v>
      </c>
      <c r="B232" s="288"/>
      <c r="C232" s="288"/>
      <c r="D232" s="288"/>
      <c r="E232" s="288"/>
      <c r="F232" s="288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6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2</v>
      </c>
      <c r="C241" s="154"/>
      <c r="D241" s="260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74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6" t="s">
        <v>78</v>
      </c>
      <c r="B248" s="286"/>
      <c r="C248" s="286"/>
      <c r="D248" s="286"/>
      <c r="E248" s="286"/>
      <c r="F248" s="286"/>
    </row>
    <row r="249" spans="1:6" s="3" customFormat="1" x14ac:dyDescent="0.25">
      <c r="A249" s="183">
        <f>B11</f>
        <v>42824</v>
      </c>
      <c r="B249" s="6"/>
      <c r="C249" s="7"/>
      <c r="D249" s="6"/>
    </row>
    <row r="250" spans="1:6" s="3" customFormat="1" ht="18" x14ac:dyDescent="0.25">
      <c r="A250" s="287" t="s">
        <v>79</v>
      </c>
      <c r="B250" s="288"/>
      <c r="C250" s="288"/>
      <c r="D250" s="288"/>
      <c r="E250" s="288"/>
      <c r="F250" s="288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7" t="s">
        <v>81</v>
      </c>
      <c r="B266" s="288"/>
      <c r="C266" s="288"/>
      <c r="D266" s="288"/>
      <c r="E266" s="288"/>
      <c r="F266" s="288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262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6" t="s">
        <v>4</v>
      </c>
      <c r="B291" s="286"/>
      <c r="C291" s="286"/>
      <c r="D291" s="286"/>
      <c r="E291" s="286"/>
      <c r="F291" s="286"/>
    </row>
    <row r="292" spans="1:7" x14ac:dyDescent="0.25">
      <c r="A292" s="192">
        <f>B11</f>
        <v>42824</v>
      </c>
      <c r="B292" s="6"/>
      <c r="C292" s="7"/>
      <c r="D292" s="59"/>
    </row>
    <row r="293" spans="1:7" ht="18" x14ac:dyDescent="0.25">
      <c r="A293" s="287" t="s">
        <v>19</v>
      </c>
      <c r="B293" s="288"/>
      <c r="C293" s="288"/>
      <c r="D293" s="288"/>
      <c r="E293" s="288"/>
      <c r="F293" s="288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7" t="s">
        <v>122</v>
      </c>
      <c r="B305" s="288"/>
      <c r="C305" s="288"/>
      <c r="D305" s="288"/>
      <c r="E305" s="288"/>
      <c r="F305" s="288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29"/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31.5" x14ac:dyDescent="0.35">
      <c r="A309" s="76" t="s">
        <v>367</v>
      </c>
      <c r="B309" s="171">
        <v>1</v>
      </c>
      <c r="C309" s="217" t="str">
        <f>IF(B309=0, -5, "0")</f>
        <v>0</v>
      </c>
      <c r="D309" s="157" t="s">
        <v>440</v>
      </c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7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61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21</v>
      </c>
    </row>
    <row r="319" spans="1:6" x14ac:dyDescent="0.25">
      <c r="A319" s="19" t="s">
        <v>37</v>
      </c>
      <c r="B319" s="20"/>
      <c r="C319" s="21"/>
      <c r="D319" s="63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86" t="s">
        <v>21</v>
      </c>
      <c r="B324" s="286"/>
      <c r="C324" s="286"/>
      <c r="D324" s="286"/>
      <c r="E324" s="286"/>
      <c r="F324" s="286"/>
    </row>
    <row r="325" spans="1:9" x14ac:dyDescent="0.25">
      <c r="A325" s="193">
        <f>B11</f>
        <v>42824</v>
      </c>
      <c r="B325" s="6"/>
      <c r="C325" s="7"/>
      <c r="D325" s="6"/>
    </row>
    <row r="326" spans="1:9" ht="18" x14ac:dyDescent="0.25">
      <c r="A326" s="287" t="s">
        <v>12</v>
      </c>
      <c r="B326" s="288"/>
      <c r="C326" s="288"/>
      <c r="D326" s="288"/>
      <c r="E326" s="288"/>
      <c r="F326" s="288"/>
    </row>
    <row r="327" spans="1:9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x14ac:dyDescent="0.25">
      <c r="A328" s="17" t="s">
        <v>51</v>
      </c>
      <c r="B328" s="170">
        <v>2</v>
      </c>
      <c r="C328" s="153"/>
      <c r="D328" s="9"/>
      <c r="E328" s="147"/>
      <c r="F328" s="66"/>
    </row>
    <row r="329" spans="1:9" ht="14.25" customHeight="1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 t="s">
        <v>34</v>
      </c>
      <c r="C334" s="145"/>
      <c r="D334" s="255" t="s">
        <v>431</v>
      </c>
      <c r="E334" s="255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7" t="s">
        <v>25</v>
      </c>
      <c r="B339" s="288"/>
      <c r="C339" s="288"/>
      <c r="D339" s="288"/>
      <c r="E339" s="288"/>
      <c r="F339" s="288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61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26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6" t="s">
        <v>8</v>
      </c>
      <c r="B352" s="286"/>
      <c r="C352" s="286"/>
      <c r="D352" s="286"/>
      <c r="E352" s="286"/>
      <c r="F352" s="286"/>
    </row>
    <row r="353" spans="1:6" x14ac:dyDescent="0.25">
      <c r="A353" s="183">
        <f>B11</f>
        <v>42824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7" t="s">
        <v>25</v>
      </c>
      <c r="B366" s="288"/>
      <c r="C366" s="288"/>
      <c r="D366" s="288"/>
      <c r="E366" s="288"/>
      <c r="F366" s="288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4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7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7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7" customHeight="1" x14ac:dyDescent="0.25">
      <c r="A381" s="44"/>
      <c r="B381" s="44"/>
      <c r="C381" s="44"/>
      <c r="D381" s="44"/>
    </row>
    <row r="382" spans="1:6" ht="13.7" customHeight="1" x14ac:dyDescent="0.25">
      <c r="A382" s="287" t="s">
        <v>124</v>
      </c>
      <c r="B382" s="288"/>
      <c r="C382" s="288"/>
      <c r="D382" s="288"/>
      <c r="E382" s="288"/>
      <c r="F382" s="288"/>
    </row>
    <row r="383" spans="1:6" ht="13.7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7" t="s">
        <v>29</v>
      </c>
      <c r="B391" s="288"/>
      <c r="C391" s="288"/>
      <c r="D391" s="288"/>
      <c r="E391" s="288"/>
      <c r="F391" s="288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3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6" t="s">
        <v>125</v>
      </c>
      <c r="B405" s="286"/>
      <c r="C405" s="286"/>
      <c r="D405" s="286"/>
      <c r="E405" s="286"/>
      <c r="F405" s="286"/>
    </row>
    <row r="406" spans="1:6" x14ac:dyDescent="0.25">
      <c r="A406" s="192">
        <f>B11</f>
        <v>42824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68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129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129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61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6" t="s">
        <v>374</v>
      </c>
      <c r="B435" s="286"/>
      <c r="C435" s="286"/>
      <c r="D435" s="286"/>
      <c r="E435" s="286"/>
      <c r="F435" s="286"/>
    </row>
    <row r="436" spans="1:7" s="167" customFormat="1" x14ac:dyDescent="0.25">
      <c r="A436" s="195">
        <f>+B11</f>
        <v>42824</v>
      </c>
      <c r="B436" s="6"/>
      <c r="C436" s="7"/>
      <c r="D436" s="6"/>
    </row>
    <row r="437" spans="1:7" ht="18" x14ac:dyDescent="0.25">
      <c r="A437" s="287" t="s">
        <v>375</v>
      </c>
      <c r="B437" s="288"/>
      <c r="C437" s="288"/>
      <c r="D437" s="288"/>
      <c r="E437" s="288"/>
      <c r="F437" s="288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7" t="s">
        <v>31</v>
      </c>
      <c r="B444" s="288"/>
      <c r="C444" s="288"/>
      <c r="D444" s="288"/>
      <c r="E444" s="288"/>
      <c r="F444" s="288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61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6" t="s">
        <v>180</v>
      </c>
      <c r="B454" s="286"/>
      <c r="C454" s="286"/>
      <c r="D454" s="286"/>
      <c r="E454" s="286"/>
      <c r="F454" s="286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56"/>
      <c r="E457" s="66"/>
      <c r="F457" s="66"/>
    </row>
    <row r="458" spans="1:6" ht="17.4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60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6" t="s">
        <v>87</v>
      </c>
      <c r="B464" s="286"/>
      <c r="C464" s="286"/>
      <c r="D464" s="286"/>
      <c r="E464" s="286"/>
      <c r="F464" s="286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55" t="s">
        <v>412</v>
      </c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61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3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6" t="s">
        <v>151</v>
      </c>
      <c r="B473" s="286"/>
      <c r="C473" s="286"/>
      <c r="D473" s="286"/>
      <c r="E473" s="286"/>
      <c r="F473" s="286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 t="s">
        <v>34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ht="30" x14ac:dyDescent="0.25">
      <c r="A478" s="17" t="s">
        <v>179</v>
      </c>
      <c r="B478" s="170" t="s">
        <v>34</v>
      </c>
      <c r="C478" s="153"/>
      <c r="D478" s="142" t="s">
        <v>430</v>
      </c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30" x14ac:dyDescent="0.25">
      <c r="A480" s="18" t="s">
        <v>49</v>
      </c>
      <c r="B480" s="170">
        <v>0</v>
      </c>
      <c r="C480" s="153"/>
      <c r="D480" s="129" t="s">
        <v>441</v>
      </c>
      <c r="E480" s="129" t="s">
        <v>439</v>
      </c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4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29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3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20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0.90909090909090906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6" t="s">
        <v>152</v>
      </c>
      <c r="B494" s="286"/>
      <c r="C494" s="286"/>
      <c r="D494" s="286"/>
      <c r="E494" s="286"/>
      <c r="F494" s="286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61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497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0.99399999999999999</v>
      </c>
    </row>
  </sheetData>
  <sheetProtection algorithmName="SHA-512" hashValue="oZRyMZpW9wm7lqOE7pYXCoGccQb5idUcqFKPd2Lu/mN1TNggtAXGvnLvbdLJ1IVGKsz8/vuOmjq7HqKtM//KBg==" saltValue="2TLvh8bqY4gr02kivPnpbg==" spinCount="100000" sheet="1" objects="1" scenarios="1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72" max="16383" man="1"/>
    <brk id="151" max="6" man="1"/>
    <brk id="247" max="6" man="1"/>
    <brk id="351" max="6" man="1"/>
    <brk id="46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zoomScale="96" zoomScaleSheetLayoutView="96" workbookViewId="0">
      <selection activeCell="D180" sqref="D18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126"/>
      <c r="H6" s="126"/>
      <c r="I6" s="126"/>
    </row>
    <row r="7" spans="1:9" s="36" customFormat="1" ht="21.75" customHeight="1" x14ac:dyDescent="0.5">
      <c r="A7" s="301" t="str">
        <f>'A1 Exploitation'!A8:F8</f>
        <v>Mégrine Saint Gobain</v>
      </c>
      <c r="B7" s="301"/>
      <c r="C7" s="301"/>
      <c r="D7" s="301"/>
      <c r="E7" s="301"/>
      <c r="F7" s="301"/>
      <c r="G7" s="126"/>
      <c r="H7" s="126"/>
      <c r="I7" s="126"/>
    </row>
    <row r="8" spans="1:9" s="36" customFormat="1" ht="24.75" x14ac:dyDescent="0.5">
      <c r="A8" s="38" t="s">
        <v>44</v>
      </c>
      <c r="B8" s="317" t="str">
        <f>'A1 Exploitation'!B9:F9</f>
        <v>Mme Sameh SLAIMI</v>
      </c>
      <c r="C8" s="317"/>
      <c r="D8" s="317"/>
      <c r="E8" s="317"/>
      <c r="F8" s="317"/>
      <c r="G8" s="126"/>
      <c r="H8" s="126"/>
      <c r="I8" s="126"/>
    </row>
    <row r="9" spans="1:9" s="36" customFormat="1" ht="24" x14ac:dyDescent="0.45">
      <c r="A9" s="39" t="s">
        <v>46</v>
      </c>
      <c r="B9" s="318" t="str">
        <f>'A1 Exploitation'!B10:F10</f>
        <v>Chef Rayon PFT Amira Chaouachi - Chef Rayon PGC Zied Mathlouthi</v>
      </c>
      <c r="C9" s="318"/>
      <c r="D9" s="318"/>
      <c r="E9" s="318"/>
      <c r="F9" s="318"/>
      <c r="G9" s="126"/>
      <c r="H9" s="126"/>
      <c r="I9" s="126"/>
    </row>
    <row r="10" spans="1:9" s="36" customFormat="1" ht="24.75" x14ac:dyDescent="0.5">
      <c r="A10" s="38" t="s">
        <v>45</v>
      </c>
      <c r="B10" s="315">
        <f>'A1 Exploitation'!B11:F11</f>
        <v>42824</v>
      </c>
      <c r="C10" s="315"/>
      <c r="D10" s="315"/>
      <c r="E10" s="315"/>
      <c r="F10" s="315"/>
      <c r="G10" s="126"/>
      <c r="H10" s="126"/>
      <c r="I10" s="126"/>
    </row>
    <row r="11" spans="1:9" s="36" customFormat="1" ht="24.75" x14ac:dyDescent="0.5">
      <c r="A11" s="38" t="s">
        <v>341</v>
      </c>
      <c r="B11" s="319">
        <f>D198</f>
        <v>0.86538461538461542</v>
      </c>
      <c r="C11" s="319"/>
      <c r="D11" s="319"/>
      <c r="E11" s="319"/>
      <c r="F11" s="319"/>
      <c r="G11" s="126"/>
      <c r="H11" s="126"/>
      <c r="I11" s="126"/>
    </row>
    <row r="12" spans="1:9" s="36" customFormat="1" ht="22.5" x14ac:dyDescent="0.45">
      <c r="A12" s="35"/>
      <c r="D12" s="292"/>
      <c r="E12" s="292"/>
      <c r="F12" s="292"/>
      <c r="G12" s="292"/>
      <c r="H12" s="292"/>
      <c r="I12" s="40"/>
    </row>
    <row r="13" spans="1:9" s="36" customFormat="1" ht="11.25" customHeight="1" x14ac:dyDescent="0.3">
      <c r="A13" s="293" t="s">
        <v>32</v>
      </c>
      <c r="B13" s="294" t="s">
        <v>33</v>
      </c>
      <c r="C13" s="294"/>
      <c r="D13" s="294" t="s">
        <v>48</v>
      </c>
      <c r="E13" s="294" t="s">
        <v>213</v>
      </c>
      <c r="F13" s="294" t="s">
        <v>214</v>
      </c>
    </row>
    <row r="14" spans="1:9" s="36" customFormat="1" ht="12.75" customHeight="1" x14ac:dyDescent="0.3">
      <c r="A14" s="293"/>
      <c r="B14" s="70" t="s">
        <v>36</v>
      </c>
      <c r="C14" s="70" t="s">
        <v>35</v>
      </c>
      <c r="D14" s="294"/>
      <c r="E14" s="294"/>
      <c r="F14" s="294"/>
    </row>
    <row r="15" spans="1:9" x14ac:dyDescent="0.3">
      <c r="A15" s="41"/>
      <c r="B15" s="41"/>
      <c r="C15" s="41"/>
      <c r="D15" s="41"/>
    </row>
    <row r="16" spans="1:9" ht="19.5" x14ac:dyDescent="0.4">
      <c r="A16" s="320" t="s">
        <v>0</v>
      </c>
      <c r="B16" s="321"/>
      <c r="C16" s="321"/>
      <c r="D16" s="321"/>
      <c r="E16" s="321"/>
      <c r="F16" s="321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22" t="s">
        <v>38</v>
      </c>
      <c r="B22" s="309"/>
      <c r="C22" s="310"/>
      <c r="D22" s="127">
        <f>SUM(B17:C21)</f>
        <v>10</v>
      </c>
    </row>
    <row r="23" spans="1:6" x14ac:dyDescent="0.3">
      <c r="A23" s="306" t="s">
        <v>342</v>
      </c>
      <c r="B23" s="307"/>
      <c r="C23" s="308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4" t="s">
        <v>4</v>
      </c>
      <c r="B25" s="305"/>
      <c r="C25" s="305"/>
      <c r="D25" s="305"/>
      <c r="E25" s="305"/>
      <c r="F25" s="305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6" t="s">
        <v>38</v>
      </c>
      <c r="B32" s="307"/>
      <c r="C32" s="308"/>
      <c r="D32" s="125">
        <f>SUM(B26:C31)</f>
        <v>12</v>
      </c>
    </row>
    <row r="33" spans="1:6" x14ac:dyDescent="0.3">
      <c r="A33" s="306" t="s">
        <v>342</v>
      </c>
      <c r="B33" s="307"/>
      <c r="C33" s="308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4" t="s">
        <v>246</v>
      </c>
      <c r="B35" s="305"/>
      <c r="C35" s="305"/>
      <c r="D35" s="305"/>
      <c r="E35" s="305"/>
      <c r="F35" s="305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6" t="s">
        <v>38</v>
      </c>
      <c r="B41" s="307"/>
      <c r="C41" s="308"/>
      <c r="D41" s="125">
        <f>SUM(B36:C40)</f>
        <v>10</v>
      </c>
      <c r="E41" s="37"/>
      <c r="F41" s="37"/>
    </row>
    <row r="42" spans="1:6" s="50" customFormat="1" x14ac:dyDescent="0.3">
      <c r="A42" s="306" t="s">
        <v>342</v>
      </c>
      <c r="B42" s="307"/>
      <c r="C42" s="308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3" t="s">
        <v>21</v>
      </c>
      <c r="B44" s="314"/>
      <c r="C44" s="314"/>
      <c r="D44" s="314"/>
      <c r="E44" s="314"/>
      <c r="F44" s="314"/>
    </row>
    <row r="45" spans="1:6" x14ac:dyDescent="0.3">
      <c r="A45" s="41" t="s">
        <v>317</v>
      </c>
      <c r="B45" s="221">
        <v>2</v>
      </c>
      <c r="C45" s="221"/>
      <c r="D45" s="256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417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/>
      <c r="D50" s="248"/>
      <c r="E50" s="221"/>
      <c r="F50" s="221"/>
    </row>
    <row r="51" spans="1:6" x14ac:dyDescent="0.3">
      <c r="A51" s="306" t="s">
        <v>38</v>
      </c>
      <c r="B51" s="307"/>
      <c r="C51" s="308"/>
      <c r="D51" s="125">
        <f>SUM(B45:C50)</f>
        <v>12</v>
      </c>
    </row>
    <row r="52" spans="1:6" x14ac:dyDescent="0.3">
      <c r="A52" s="306" t="s">
        <v>342</v>
      </c>
      <c r="B52" s="307"/>
      <c r="C52" s="308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4" t="s">
        <v>8</v>
      </c>
      <c r="B54" s="305"/>
      <c r="C54" s="305"/>
      <c r="D54" s="305"/>
      <c r="E54" s="305"/>
      <c r="F54" s="305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56"/>
      <c r="E55" s="267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3"/>
      <c r="E58" s="221"/>
      <c r="F58" s="221"/>
    </row>
    <row r="59" spans="1:6" ht="66.7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426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6" t="s">
        <v>38</v>
      </c>
      <c r="B62" s="307"/>
      <c r="C62" s="308"/>
      <c r="D62" s="125">
        <f>SUM(B55:C61)</f>
        <v>14</v>
      </c>
    </row>
    <row r="63" spans="1:6" x14ac:dyDescent="0.3">
      <c r="A63" s="306" t="s">
        <v>342</v>
      </c>
      <c r="B63" s="307"/>
      <c r="C63" s="308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4" t="s">
        <v>143</v>
      </c>
      <c r="B65" s="305"/>
      <c r="C65" s="305"/>
      <c r="D65" s="305"/>
      <c r="E65" s="305"/>
      <c r="F65" s="305"/>
    </row>
    <row r="66" spans="1:6" ht="19.5" x14ac:dyDescent="0.4">
      <c r="A66" s="41" t="s">
        <v>318</v>
      </c>
      <c r="B66" s="227">
        <v>2</v>
      </c>
      <c r="C66" s="228"/>
      <c r="D66" s="256"/>
      <c r="E66" s="256"/>
      <c r="F66" s="221"/>
    </row>
    <row r="67" spans="1:6" ht="19.5" x14ac:dyDescent="0.4">
      <c r="A67" s="41" t="s">
        <v>319</v>
      </c>
      <c r="B67" s="227">
        <v>2</v>
      </c>
      <c r="C67" s="228"/>
      <c r="D67" s="256"/>
      <c r="E67" s="256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">
      <c r="A74" s="264" t="s">
        <v>215</v>
      </c>
      <c r="B74" s="227">
        <v>2</v>
      </c>
      <c r="C74" s="265" t="str">
        <f>IF(B74=0, -5, "0")</f>
        <v>0</v>
      </c>
      <c r="D74" s="266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56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1</v>
      </c>
      <c r="C79" s="248" t="str">
        <f>IF(B79=0, -5, "0")</f>
        <v>0</v>
      </c>
      <c r="D79" s="266" t="s">
        <v>418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7" t="s">
        <v>436</v>
      </c>
      <c r="E82" s="235"/>
      <c r="F82" s="221"/>
    </row>
    <row r="83" spans="1:6" x14ac:dyDescent="0.3">
      <c r="A83" s="306" t="s">
        <v>38</v>
      </c>
      <c r="B83" s="307"/>
      <c r="C83" s="308"/>
      <c r="D83" s="125">
        <f>SUM(B66:C82)</f>
        <v>26</v>
      </c>
    </row>
    <row r="84" spans="1:6" x14ac:dyDescent="0.3">
      <c r="A84" s="306" t="s">
        <v>342</v>
      </c>
      <c r="B84" s="307"/>
      <c r="C84" s="308"/>
      <c r="D84" s="65">
        <f>D83/(COUNT(B66:C82)*2)</f>
        <v>0.9285714285714286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4" t="s">
        <v>237</v>
      </c>
      <c r="B86" s="305"/>
      <c r="C86" s="305"/>
      <c r="D86" s="305"/>
      <c r="E86" s="305"/>
      <c r="F86" s="305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ht="33" x14ac:dyDescent="0.3">
      <c r="A94" s="48" t="s">
        <v>182</v>
      </c>
      <c r="B94" s="237">
        <v>1</v>
      </c>
      <c r="C94" s="221"/>
      <c r="D94" s="256" t="s">
        <v>434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1</v>
      </c>
      <c r="C98" s="248" t="str">
        <f>IF(B98=0, -5, "0")</f>
        <v>0</v>
      </c>
      <c r="D98" s="222" t="s">
        <v>420</v>
      </c>
      <c r="E98" s="221"/>
      <c r="F98" s="221"/>
    </row>
    <row r="99" spans="1:6" ht="50.25" x14ac:dyDescent="0.35">
      <c r="A99" s="88" t="s">
        <v>344</v>
      </c>
      <c r="B99" s="237">
        <v>0</v>
      </c>
      <c r="C99" s="248">
        <f>IF(B99=0, -5, "0")</f>
        <v>-5</v>
      </c>
      <c r="D99" s="222" t="s">
        <v>419</v>
      </c>
      <c r="E99" s="256" t="s">
        <v>442</v>
      </c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6" t="s">
        <v>38</v>
      </c>
      <c r="B101" s="307"/>
      <c r="C101" s="308"/>
      <c r="D101" s="125">
        <f>SUM(B87:C100)</f>
        <v>17</v>
      </c>
    </row>
    <row r="102" spans="1:6" x14ac:dyDescent="0.3">
      <c r="A102" s="306" t="s">
        <v>342</v>
      </c>
      <c r="B102" s="307"/>
      <c r="C102" s="308"/>
      <c r="D102" s="65">
        <f>D101/(COUNT(B87:C100)*2)</f>
        <v>0.6071428571428571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4" t="s">
        <v>238</v>
      </c>
      <c r="B105" s="305"/>
      <c r="C105" s="305"/>
      <c r="D105" s="305"/>
      <c r="E105" s="305"/>
      <c r="F105" s="305"/>
    </row>
    <row r="106" spans="1:6" s="50" customFormat="1" ht="34.5" x14ac:dyDescent="0.4">
      <c r="A106" s="93" t="s">
        <v>321</v>
      </c>
      <c r="B106" s="237">
        <v>1</v>
      </c>
      <c r="C106" s="228"/>
      <c r="D106" s="256" t="s">
        <v>433</v>
      </c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50.25" x14ac:dyDescent="0.35">
      <c r="A111" s="89" t="s">
        <v>261</v>
      </c>
      <c r="B111" s="237">
        <v>2</v>
      </c>
      <c r="C111" s="248" t="str">
        <f>IF(B111=0, -5, "0")</f>
        <v>0</v>
      </c>
      <c r="D111" s="222" t="s">
        <v>423</v>
      </c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50.25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421</v>
      </c>
      <c r="E114" s="221"/>
      <c r="F114" s="221"/>
    </row>
    <row r="115" spans="1:6" s="50" customFormat="1" ht="33.75" x14ac:dyDescent="0.35">
      <c r="A115" s="89" t="s">
        <v>366</v>
      </c>
      <c r="B115" s="237">
        <v>2</v>
      </c>
      <c r="C115" s="248" t="str">
        <f>IF(B115=0, -5, "0")</f>
        <v>0</v>
      </c>
      <c r="D115" s="222" t="s">
        <v>422</v>
      </c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6" t="s">
        <v>38</v>
      </c>
      <c r="B117" s="307"/>
      <c r="C117" s="308"/>
      <c r="D117" s="125">
        <f>SUM(B106:C116)</f>
        <v>21</v>
      </c>
      <c r="E117" s="37"/>
      <c r="F117" s="37"/>
    </row>
    <row r="118" spans="1:6" s="50" customFormat="1" x14ac:dyDescent="0.3">
      <c r="A118" s="306" t="s">
        <v>342</v>
      </c>
      <c r="B118" s="307"/>
      <c r="C118" s="308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4" t="s">
        <v>208</v>
      </c>
      <c r="B120" s="305"/>
      <c r="C120" s="305"/>
      <c r="D120" s="305"/>
      <c r="E120" s="305"/>
      <c r="F120" s="305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56"/>
      <c r="E125" s="256"/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22" t="s">
        <v>425</v>
      </c>
      <c r="E126" s="229"/>
      <c r="F126" s="221"/>
    </row>
    <row r="127" spans="1:6" ht="50.25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424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41"/>
      <c r="E128" s="222"/>
      <c r="F128" s="221"/>
    </row>
    <row r="129" spans="1:6" ht="36" x14ac:dyDescent="0.35">
      <c r="A129" s="83" t="s">
        <v>217</v>
      </c>
      <c r="B129" s="238">
        <v>2</v>
      </c>
      <c r="C129" s="249" t="str">
        <f>IF(B129=0, -5, "0")</f>
        <v>0</v>
      </c>
      <c r="D129" s="222"/>
      <c r="E129" s="222"/>
      <c r="F129" s="221"/>
    </row>
    <row r="130" spans="1:6" ht="49.5" x14ac:dyDescent="0.3">
      <c r="A130" s="51" t="s">
        <v>323</v>
      </c>
      <c r="B130" s="238">
        <v>1</v>
      </c>
      <c r="C130" s="241"/>
      <c r="D130" s="222" t="s">
        <v>437</v>
      </c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56"/>
      <c r="E131" s="256"/>
      <c r="F131" s="233"/>
    </row>
    <row r="132" spans="1:6" x14ac:dyDescent="0.3">
      <c r="A132" s="306" t="s">
        <v>38</v>
      </c>
      <c r="B132" s="307"/>
      <c r="C132" s="308"/>
      <c r="D132" s="125">
        <f>SUM(B121:C131)</f>
        <v>21</v>
      </c>
    </row>
    <row r="133" spans="1:6" x14ac:dyDescent="0.3">
      <c r="A133" s="306" t="s">
        <v>342</v>
      </c>
      <c r="B133" s="307"/>
      <c r="C133" s="308"/>
      <c r="D133" s="63">
        <f>D132/(COUNT(B121:C131)*2)</f>
        <v>0.95454545454545459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04" t="s">
        <v>78</v>
      </c>
      <c r="B135" s="305"/>
      <c r="C135" s="305"/>
      <c r="D135" s="305"/>
      <c r="E135" s="305"/>
      <c r="F135" s="305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ht="18" customHeight="1" x14ac:dyDescent="0.3">
      <c r="A139" s="95" t="s">
        <v>325</v>
      </c>
      <c r="B139" s="237" t="s">
        <v>34</v>
      </c>
      <c r="C139" s="222"/>
      <c r="D139" s="258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59"/>
      <c r="E140" s="259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59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58" t="s">
        <v>34</v>
      </c>
      <c r="C146" s="222"/>
      <c r="D146" s="258"/>
      <c r="E146" s="256"/>
      <c r="F146" s="221"/>
    </row>
    <row r="147" spans="1:6" x14ac:dyDescent="0.3">
      <c r="A147" s="41" t="s">
        <v>352</v>
      </c>
      <c r="B147" s="237" t="s">
        <v>34</v>
      </c>
      <c r="C147" s="222"/>
      <c r="D147" s="258"/>
      <c r="E147" s="221"/>
      <c r="F147" s="221"/>
    </row>
    <row r="148" spans="1:6" x14ac:dyDescent="0.3">
      <c r="A148" s="306" t="s">
        <v>38</v>
      </c>
      <c r="B148" s="307"/>
      <c r="C148" s="308"/>
      <c r="D148" s="125">
        <f>SUM(B136:C147)</f>
        <v>0</v>
      </c>
    </row>
    <row r="149" spans="1:6" x14ac:dyDescent="0.3">
      <c r="A149" s="306" t="s">
        <v>342</v>
      </c>
      <c r="B149" s="307"/>
      <c r="C149" s="308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4" t="s">
        <v>243</v>
      </c>
      <c r="B151" s="305"/>
      <c r="C151" s="305"/>
      <c r="D151" s="305"/>
      <c r="E151" s="305"/>
      <c r="F151" s="305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49.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427</v>
      </c>
      <c r="E155" s="256" t="s">
        <v>428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6" t="s">
        <v>38</v>
      </c>
      <c r="B160" s="309"/>
      <c r="C160" s="310"/>
      <c r="D160" s="188">
        <f>SUM(B152:C159)</f>
        <v>9</v>
      </c>
    </row>
    <row r="161" spans="1:6" x14ac:dyDescent="0.3">
      <c r="A161" s="306" t="s">
        <v>342</v>
      </c>
      <c r="B161" s="307"/>
      <c r="C161" s="308"/>
      <c r="D161" s="65">
        <f>D160/(COUNT(B152:C159)*2)</f>
        <v>0.5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04" t="s">
        <v>85</v>
      </c>
      <c r="B163" s="305"/>
      <c r="C163" s="305"/>
      <c r="D163" s="305"/>
      <c r="E163" s="305"/>
      <c r="F163" s="305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56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45" customHeight="1" x14ac:dyDescent="0.3">
      <c r="A168" s="306" t="s">
        <v>38</v>
      </c>
      <c r="B168" s="307"/>
      <c r="C168" s="308"/>
      <c r="D168" s="125">
        <f>SUM(B164:C167)</f>
        <v>8</v>
      </c>
    </row>
    <row r="169" spans="1:6" x14ac:dyDescent="0.3">
      <c r="A169" s="306" t="s">
        <v>342</v>
      </c>
      <c r="B169" s="307"/>
      <c r="C169" s="308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1" t="s">
        <v>17</v>
      </c>
      <c r="B171" s="312"/>
      <c r="C171" s="312"/>
      <c r="D171" s="312"/>
      <c r="E171" s="312"/>
      <c r="F171" s="312"/>
    </row>
    <row r="172" spans="1:6" ht="66" x14ac:dyDescent="0.3">
      <c r="A172" s="48" t="s">
        <v>202</v>
      </c>
      <c r="B172" s="221">
        <v>1</v>
      </c>
      <c r="C172" s="221"/>
      <c r="D172" s="256" t="s">
        <v>435</v>
      </c>
      <c r="E172" s="221"/>
      <c r="F172" s="221"/>
    </row>
    <row r="173" spans="1:6" ht="49.5" x14ac:dyDescent="0.3">
      <c r="A173" s="41" t="s">
        <v>96</v>
      </c>
      <c r="B173" s="221">
        <v>1</v>
      </c>
      <c r="C173" s="221"/>
      <c r="D173" s="256" t="s">
        <v>438</v>
      </c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6" t="s">
        <v>38</v>
      </c>
      <c r="B176" s="307"/>
      <c r="C176" s="308"/>
      <c r="D176" s="125">
        <f>SUM(B172:C175)</f>
        <v>6</v>
      </c>
    </row>
    <row r="177" spans="1:6" x14ac:dyDescent="0.3">
      <c r="A177" s="306" t="s">
        <v>342</v>
      </c>
      <c r="B177" s="307"/>
      <c r="C177" s="308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4" t="s">
        <v>87</v>
      </c>
      <c r="B179" s="305"/>
      <c r="C179" s="305"/>
      <c r="D179" s="305"/>
      <c r="E179" s="305"/>
      <c r="F179" s="305"/>
    </row>
    <row r="180" spans="1:6" x14ac:dyDescent="0.3">
      <c r="A180" s="87" t="s">
        <v>364</v>
      </c>
      <c r="B180" s="221">
        <v>1</v>
      </c>
      <c r="C180" s="221"/>
      <c r="D180" s="256" t="s">
        <v>429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6" t="s">
        <v>38</v>
      </c>
      <c r="B185" s="307"/>
      <c r="C185" s="308"/>
      <c r="D185" s="125">
        <f>SUM(B180:C184)</f>
        <v>9</v>
      </c>
    </row>
    <row r="186" spans="1:6" x14ac:dyDescent="0.3">
      <c r="A186" s="306" t="s">
        <v>342</v>
      </c>
      <c r="B186" s="307"/>
      <c r="C186" s="308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4" t="s">
        <v>242</v>
      </c>
      <c r="B188" s="305"/>
      <c r="C188" s="305"/>
      <c r="D188" s="305"/>
      <c r="E188" s="305"/>
      <c r="F188" s="305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ht="49.5" x14ac:dyDescent="0.3">
      <c r="A191" s="48" t="s">
        <v>360</v>
      </c>
      <c r="B191" s="221">
        <v>1</v>
      </c>
      <c r="C191" s="221"/>
      <c r="D191" s="256" t="s">
        <v>432</v>
      </c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56"/>
      <c r="E192" s="221"/>
      <c r="F192" s="221"/>
    </row>
    <row r="193" spans="1:4" x14ac:dyDescent="0.3">
      <c r="A193" s="306" t="s">
        <v>38</v>
      </c>
      <c r="B193" s="307"/>
      <c r="C193" s="308"/>
      <c r="D193" s="97">
        <f>SUM(B189:C192)</f>
        <v>5</v>
      </c>
    </row>
    <row r="194" spans="1:4" x14ac:dyDescent="0.3">
      <c r="A194" s="306" t="s">
        <v>342</v>
      </c>
      <c r="B194" s="307"/>
      <c r="C194" s="308"/>
      <c r="D194" s="65">
        <f>D193/(COUNT(B189:C192)*2)</f>
        <v>0.83333333333333337</v>
      </c>
    </row>
    <row r="196" spans="1:4" ht="18" x14ac:dyDescent="0.35">
      <c r="A196" s="121" t="s">
        <v>284</v>
      </c>
      <c r="B196" s="120"/>
      <c r="C196" s="120"/>
      <c r="D196" s="220" t="s">
        <v>34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180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0.86538461538461542</v>
      </c>
    </row>
  </sheetData>
  <sheetProtection algorithmName="SHA-512" hashValue="LoRoUsPoxgC4I3/+zrYip+Xk5MFHbbe2VFQLXxuWXrin0YmIVL+ytF0cMQsIdiOgBdgA271O9LVZlak79B6bWA==" saltValue="pRjLEtfrnz2KhYDlxts02g==" spinCount="100000" sheet="1" objects="1" scenarios="1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6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zoomScale="98" zoomScaleNormal="100" zoomScaleSheetLayoutView="98" workbookViewId="0">
      <selection activeCell="D487" sqref="D487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3"/>
      <c r="H7" s="213"/>
      <c r="I7" s="213"/>
    </row>
    <row r="8" spans="1:9" ht="29.25" x14ac:dyDescent="0.5">
      <c r="A8" s="301" t="str">
        <f>'Page de garde'!D18</f>
        <v>Mégrine Saint Gobain</v>
      </c>
      <c r="B8" s="301"/>
      <c r="C8" s="301"/>
      <c r="D8" s="301"/>
      <c r="E8" s="301"/>
      <c r="F8" s="301"/>
      <c r="G8" s="216"/>
      <c r="H8" s="216"/>
      <c r="I8" s="213"/>
    </row>
    <row r="9" spans="1:9" ht="24.75" x14ac:dyDescent="0.5">
      <c r="A9" s="38" t="s">
        <v>44</v>
      </c>
      <c r="B9" s="302" t="s">
        <v>443</v>
      </c>
      <c r="C9" s="302"/>
      <c r="D9" s="302"/>
      <c r="E9" s="302"/>
      <c r="F9" s="302"/>
      <c r="G9" s="216"/>
      <c r="H9" s="216"/>
      <c r="I9" s="213"/>
    </row>
    <row r="10" spans="1:9" ht="24" x14ac:dyDescent="0.45">
      <c r="A10" s="39" t="s">
        <v>46</v>
      </c>
      <c r="B10" s="303" t="s">
        <v>444</v>
      </c>
      <c r="C10" s="303"/>
      <c r="D10" s="303"/>
      <c r="E10" s="303"/>
      <c r="F10" s="303"/>
      <c r="G10" s="216"/>
      <c r="H10" s="216"/>
      <c r="I10" s="213"/>
    </row>
    <row r="11" spans="1:9" ht="24.75" x14ac:dyDescent="0.5">
      <c r="A11" s="38" t="s">
        <v>45</v>
      </c>
      <c r="B11" s="298">
        <v>42898</v>
      </c>
      <c r="C11" s="298"/>
      <c r="D11" s="298"/>
      <c r="E11" s="298"/>
      <c r="F11" s="298"/>
      <c r="G11" s="216"/>
      <c r="H11" s="216"/>
      <c r="I11" s="213"/>
    </row>
    <row r="12" spans="1:9" ht="24.75" x14ac:dyDescent="0.5">
      <c r="A12" s="38" t="s">
        <v>276</v>
      </c>
      <c r="B12" s="291">
        <f>D505</f>
        <v>0.98605577689243029</v>
      </c>
      <c r="C12" s="291"/>
      <c r="D12" s="291"/>
      <c r="E12" s="291"/>
      <c r="F12" s="291"/>
      <c r="G12" s="216"/>
      <c r="H12" s="216"/>
      <c r="I12" s="213"/>
    </row>
    <row r="13" spans="1:9" ht="22.5" x14ac:dyDescent="0.45">
      <c r="A13" s="35"/>
      <c r="B13" s="36"/>
      <c r="C13" s="36"/>
      <c r="D13" s="292"/>
      <c r="E13" s="292"/>
      <c r="F13" s="292"/>
      <c r="G13" s="292"/>
      <c r="H13" s="292"/>
      <c r="I13" s="3"/>
    </row>
    <row r="14" spans="1:9" ht="16.5" customHeight="1" x14ac:dyDescent="0.3">
      <c r="A14" s="293" t="s">
        <v>32</v>
      </c>
      <c r="B14" s="294" t="s">
        <v>33</v>
      </c>
      <c r="C14" s="294"/>
      <c r="D14" s="294" t="s">
        <v>48</v>
      </c>
      <c r="E14" s="295" t="s">
        <v>358</v>
      </c>
      <c r="F14" s="294" t="s">
        <v>214</v>
      </c>
      <c r="G14" s="36"/>
      <c r="H14" s="36"/>
    </row>
    <row r="15" spans="1:9" ht="16.5" customHeight="1" x14ac:dyDescent="0.3">
      <c r="A15" s="293"/>
      <c r="B15" s="77" t="s">
        <v>36</v>
      </c>
      <c r="C15" s="77" t="s">
        <v>35</v>
      </c>
      <c r="D15" s="294"/>
      <c r="E15" s="295"/>
      <c r="F15" s="294"/>
      <c r="G15" s="36"/>
      <c r="H15" s="36"/>
    </row>
    <row r="16" spans="1:9" ht="18" x14ac:dyDescent="0.35">
      <c r="A16" s="286" t="s">
        <v>0</v>
      </c>
      <c r="B16" s="286"/>
      <c r="C16" s="286"/>
      <c r="D16" s="286"/>
      <c r="E16" s="286"/>
      <c r="F16" s="286"/>
      <c r="G16" s="36"/>
      <c r="H16" s="36"/>
    </row>
    <row r="17" spans="1:8" ht="18" x14ac:dyDescent="0.3">
      <c r="A17" s="182">
        <f>B11</f>
        <v>42898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6" t="s">
        <v>1</v>
      </c>
      <c r="B18" s="297"/>
      <c r="C18" s="297"/>
      <c r="D18" s="297"/>
      <c r="E18" s="297"/>
      <c r="F18" s="297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2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7" t="s">
        <v>18</v>
      </c>
      <c r="B26" s="288"/>
      <c r="C26" s="288"/>
      <c r="D26" s="288"/>
      <c r="E26" s="288"/>
      <c r="F26" s="288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 t="s">
        <v>34</v>
      </c>
      <c r="C32" s="170"/>
      <c r="D32" s="156" t="s">
        <v>445</v>
      </c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16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86" t="s">
        <v>137</v>
      </c>
      <c r="B43" s="286"/>
      <c r="C43" s="286"/>
      <c r="D43" s="286"/>
      <c r="E43" s="286"/>
      <c r="F43" s="286"/>
    </row>
    <row r="44" spans="1:7" x14ac:dyDescent="0.25">
      <c r="A44" s="183">
        <f>B11</f>
        <v>42898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7" t="s">
        <v>65</v>
      </c>
      <c r="B57" s="288"/>
      <c r="C57" s="288"/>
      <c r="D57" s="288"/>
      <c r="E57" s="288"/>
      <c r="F57" s="288"/>
    </row>
    <row r="58" spans="1:6" x14ac:dyDescent="0.25">
      <c r="A58" s="169" t="s">
        <v>314</v>
      </c>
      <c r="B58" s="170" t="s">
        <v>34</v>
      </c>
      <c r="C58" s="170"/>
      <c r="D58" s="168" t="s">
        <v>447</v>
      </c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30" x14ac:dyDescent="0.25">
      <c r="A70" s="107" t="s">
        <v>171</v>
      </c>
      <c r="B70" s="170">
        <v>2</v>
      </c>
      <c r="C70" s="218" t="str">
        <f>IF(B70=0, -5, "0")</f>
        <v>0</v>
      </c>
      <c r="D70" s="152" t="s">
        <v>453</v>
      </c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87" t="s">
        <v>25</v>
      </c>
      <c r="B84" s="288"/>
      <c r="C84" s="288"/>
      <c r="D84" s="288"/>
      <c r="E84" s="288"/>
      <c r="F84" s="288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31.5" x14ac:dyDescent="0.35">
      <c r="A87" s="76" t="s">
        <v>59</v>
      </c>
      <c r="B87" s="170">
        <v>0</v>
      </c>
      <c r="C87" s="217">
        <f>IF(B87=0, -5, "0")</f>
        <v>-5</v>
      </c>
      <c r="D87" s="157" t="s">
        <v>446</v>
      </c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30" x14ac:dyDescent="0.25">
      <c r="A90" s="169" t="s">
        <v>293</v>
      </c>
      <c r="B90" s="170">
        <v>2</v>
      </c>
      <c r="C90" s="170"/>
      <c r="D90" s="156" t="s">
        <v>448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53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7</v>
      </c>
    </row>
    <row r="94" spans="1:6" x14ac:dyDescent="0.25">
      <c r="A94" s="19" t="s">
        <v>37</v>
      </c>
      <c r="B94" s="20"/>
      <c r="C94" s="21"/>
      <c r="D94" s="63">
        <f>D93/(COUNT(B85:C91)*2)</f>
        <v>0.4375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57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0.86363636363636365</v>
      </c>
    </row>
    <row r="98" spans="1:6" x14ac:dyDescent="0.25">
      <c r="A98" s="5"/>
      <c r="B98" s="6"/>
      <c r="C98" s="7"/>
      <c r="D98" s="6"/>
    </row>
    <row r="99" spans="1:6" ht="18" x14ac:dyDescent="0.35">
      <c r="A99" s="286" t="s">
        <v>129</v>
      </c>
      <c r="B99" s="286"/>
      <c r="C99" s="286"/>
      <c r="D99" s="286"/>
      <c r="E99" s="286"/>
      <c r="F99" s="286"/>
    </row>
    <row r="100" spans="1:6" x14ac:dyDescent="0.25">
      <c r="A100" s="183">
        <f>B11</f>
        <v>42898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7" t="s">
        <v>133</v>
      </c>
      <c r="B113" s="288"/>
      <c r="C113" s="288"/>
      <c r="D113" s="288"/>
      <c r="E113" s="288"/>
      <c r="F113" s="288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2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87" t="s">
        <v>73</v>
      </c>
      <c r="B137" s="288"/>
      <c r="C137" s="288"/>
      <c r="D137" s="288"/>
      <c r="E137" s="288"/>
      <c r="F137" s="288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30" x14ac:dyDescent="0.3">
      <c r="A142" s="53" t="s">
        <v>149</v>
      </c>
      <c r="B142" s="170">
        <v>2</v>
      </c>
      <c r="C142" s="170"/>
      <c r="D142" s="12" t="s">
        <v>450</v>
      </c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6" t="s">
        <v>130</v>
      </c>
      <c r="B152" s="286"/>
      <c r="C152" s="286"/>
      <c r="D152" s="286"/>
      <c r="E152" s="286"/>
      <c r="F152" s="286"/>
    </row>
    <row r="153" spans="1:6" x14ac:dyDescent="0.25">
      <c r="A153" s="183">
        <f>B11</f>
        <v>42898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7" t="s">
        <v>134</v>
      </c>
      <c r="B166" s="288"/>
      <c r="C166" s="288"/>
      <c r="D166" s="288"/>
      <c r="E166" s="288"/>
      <c r="F166" s="288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 t="s">
        <v>34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6" t="s">
        <v>167</v>
      </c>
      <c r="B192" s="286"/>
      <c r="C192" s="286"/>
      <c r="D192" s="286"/>
      <c r="E192" s="286"/>
      <c r="F192" s="286"/>
    </row>
    <row r="193" spans="1:7" x14ac:dyDescent="0.25">
      <c r="A193" s="189">
        <f>B11</f>
        <v>42898</v>
      </c>
      <c r="B193" s="6"/>
      <c r="C193" s="7"/>
      <c r="D193" s="6"/>
    </row>
    <row r="194" spans="1:7" ht="18" x14ac:dyDescent="0.25">
      <c r="A194" s="287" t="s">
        <v>158</v>
      </c>
      <c r="B194" s="288"/>
      <c r="C194" s="288"/>
      <c r="D194" s="288"/>
      <c r="E194" s="288"/>
      <c r="F194" s="288"/>
    </row>
    <row r="195" spans="1:7" ht="36" x14ac:dyDescent="0.35">
      <c r="A195" s="83" t="s">
        <v>27</v>
      </c>
      <c r="B195" s="170">
        <v>2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7" t="s">
        <v>76</v>
      </c>
      <c r="B209" s="288"/>
      <c r="C209" s="288"/>
      <c r="D209" s="288"/>
      <c r="E209" s="288"/>
      <c r="F209" s="288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2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2</v>
      </c>
      <c r="C221" s="170"/>
      <c r="D221" s="168"/>
      <c r="E221" s="147"/>
      <c r="F221" s="147"/>
    </row>
    <row r="222" spans="1:7" ht="45" x14ac:dyDescent="0.25">
      <c r="A222" s="108" t="s">
        <v>72</v>
      </c>
      <c r="B222" s="170">
        <v>2</v>
      </c>
      <c r="C222" s="217" t="str">
        <f>IF(B222=0, -5, "0")</f>
        <v>0</v>
      </c>
      <c r="D222" s="168" t="s">
        <v>456</v>
      </c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2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36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87" t="s">
        <v>191</v>
      </c>
      <c r="B232" s="288"/>
      <c r="C232" s="288"/>
      <c r="D232" s="288"/>
      <c r="E232" s="288"/>
      <c r="F232" s="288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2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2</v>
      </c>
      <c r="C241" s="154"/>
      <c r="D241" s="268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74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6" t="s">
        <v>78</v>
      </c>
      <c r="B248" s="286"/>
      <c r="C248" s="286"/>
      <c r="D248" s="286"/>
      <c r="E248" s="286"/>
      <c r="F248" s="286"/>
    </row>
    <row r="249" spans="1:6" s="3" customFormat="1" x14ac:dyDescent="0.25">
      <c r="A249" s="183">
        <f>B11</f>
        <v>42898</v>
      </c>
      <c r="B249" s="6"/>
      <c r="C249" s="7"/>
      <c r="D249" s="6"/>
    </row>
    <row r="250" spans="1:6" s="3" customFormat="1" ht="18" x14ac:dyDescent="0.25">
      <c r="A250" s="287" t="s">
        <v>79</v>
      </c>
      <c r="B250" s="288"/>
      <c r="C250" s="288"/>
      <c r="D250" s="288"/>
      <c r="E250" s="288"/>
      <c r="F250" s="288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7" t="s">
        <v>81</v>
      </c>
      <c r="B266" s="288"/>
      <c r="C266" s="288"/>
      <c r="D266" s="288"/>
      <c r="E266" s="288"/>
      <c r="F266" s="288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ht="30" x14ac:dyDescent="0.25">
      <c r="A270" s="169" t="s">
        <v>149</v>
      </c>
      <c r="B270" s="171">
        <v>2</v>
      </c>
      <c r="C270" s="170"/>
      <c r="D270" s="11" t="s">
        <v>458</v>
      </c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2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2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1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6" t="s">
        <v>4</v>
      </c>
      <c r="B291" s="286"/>
      <c r="C291" s="286"/>
      <c r="D291" s="286"/>
      <c r="E291" s="286"/>
      <c r="F291" s="286"/>
    </row>
    <row r="292" spans="1:7" x14ac:dyDescent="0.25">
      <c r="A292" s="192">
        <f>B11</f>
        <v>42898</v>
      </c>
      <c r="B292" s="6"/>
      <c r="C292" s="7"/>
      <c r="D292" s="59"/>
    </row>
    <row r="293" spans="1:7" ht="18" x14ac:dyDescent="0.25">
      <c r="A293" s="287" t="s">
        <v>19</v>
      </c>
      <c r="B293" s="288"/>
      <c r="C293" s="288"/>
      <c r="D293" s="288"/>
      <c r="E293" s="288"/>
      <c r="F293" s="288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7" t="s">
        <v>122</v>
      </c>
      <c r="B305" s="288"/>
      <c r="C305" s="288"/>
      <c r="D305" s="288"/>
      <c r="E305" s="288"/>
      <c r="F305" s="288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6" t="s">
        <v>21</v>
      </c>
      <c r="B324" s="286"/>
      <c r="C324" s="286"/>
      <c r="D324" s="286"/>
      <c r="E324" s="286"/>
      <c r="F324" s="286"/>
    </row>
    <row r="325" spans="1:9" x14ac:dyDescent="0.25">
      <c r="A325" s="193">
        <f>B11</f>
        <v>42898</v>
      </c>
      <c r="B325" s="6"/>
      <c r="C325" s="7"/>
      <c r="D325" s="6"/>
    </row>
    <row r="326" spans="1:9" ht="18" x14ac:dyDescent="0.25">
      <c r="A326" s="287" t="s">
        <v>12</v>
      </c>
      <c r="B326" s="288"/>
      <c r="C326" s="288"/>
      <c r="D326" s="288"/>
      <c r="E326" s="288"/>
      <c r="F326" s="288"/>
    </row>
    <row r="327" spans="1:9" x14ac:dyDescent="0.25">
      <c r="A327" s="169" t="s">
        <v>109</v>
      </c>
      <c r="B327" s="170" t="s">
        <v>34</v>
      </c>
      <c r="C327" s="170"/>
      <c r="D327" s="143" t="s">
        <v>460</v>
      </c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7" t="s">
        <v>25</v>
      </c>
      <c r="B339" s="288"/>
      <c r="C339" s="288"/>
      <c r="D339" s="288"/>
      <c r="E339" s="288"/>
      <c r="F339" s="288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69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26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6" t="s">
        <v>8</v>
      </c>
      <c r="B352" s="286"/>
      <c r="C352" s="286"/>
      <c r="D352" s="286"/>
      <c r="E352" s="286"/>
      <c r="F352" s="286"/>
    </row>
    <row r="353" spans="1:6" x14ac:dyDescent="0.25">
      <c r="A353" s="183">
        <f>B11</f>
        <v>42898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7" t="s">
        <v>25</v>
      </c>
      <c r="B366" s="288"/>
      <c r="C366" s="288"/>
      <c r="D366" s="288"/>
      <c r="E366" s="288"/>
      <c r="F366" s="288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7" t="s">
        <v>124</v>
      </c>
      <c r="B382" s="288"/>
      <c r="C382" s="288"/>
      <c r="D382" s="288"/>
      <c r="E382" s="288"/>
      <c r="F382" s="288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7" t="s">
        <v>29</v>
      </c>
      <c r="B391" s="288"/>
      <c r="C391" s="288"/>
      <c r="D391" s="288"/>
      <c r="E391" s="288"/>
      <c r="F391" s="288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 t="s">
        <v>34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6" t="s">
        <v>125</v>
      </c>
      <c r="B405" s="286"/>
      <c r="C405" s="286"/>
      <c r="D405" s="286"/>
      <c r="E405" s="286"/>
      <c r="F405" s="286"/>
    </row>
    <row r="406" spans="1:6" x14ac:dyDescent="0.25">
      <c r="A406" s="192">
        <f>B11</f>
        <v>42898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 t="s">
        <v>34</v>
      </c>
      <c r="C428" s="154"/>
      <c r="D428" s="168"/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6" t="s">
        <v>374</v>
      </c>
      <c r="B435" s="286"/>
      <c r="C435" s="286"/>
      <c r="D435" s="286"/>
      <c r="E435" s="286"/>
      <c r="F435" s="286"/>
    </row>
    <row r="436" spans="1:7" x14ac:dyDescent="0.25">
      <c r="A436" s="195">
        <f>+B11</f>
        <v>42898</v>
      </c>
      <c r="B436" s="6"/>
      <c r="C436" s="7"/>
      <c r="D436" s="6"/>
    </row>
    <row r="437" spans="1:7" ht="18" x14ac:dyDescent="0.25">
      <c r="A437" s="287" t="s">
        <v>375</v>
      </c>
      <c r="B437" s="288"/>
      <c r="C437" s="288"/>
      <c r="D437" s="288"/>
      <c r="E437" s="288"/>
      <c r="F437" s="288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7" t="s">
        <v>31</v>
      </c>
      <c r="B444" s="288"/>
      <c r="C444" s="288"/>
      <c r="D444" s="288"/>
      <c r="E444" s="288"/>
      <c r="F444" s="288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 t="s">
        <v>34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6" t="s">
        <v>180</v>
      </c>
      <c r="B454" s="286"/>
      <c r="C454" s="286"/>
      <c r="D454" s="286"/>
      <c r="E454" s="286"/>
      <c r="F454" s="286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6" t="s">
        <v>87</v>
      </c>
      <c r="B464" s="286"/>
      <c r="C464" s="286"/>
      <c r="D464" s="286"/>
      <c r="E464" s="286"/>
      <c r="F464" s="286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9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6" t="s">
        <v>151</v>
      </c>
      <c r="B473" s="286"/>
      <c r="C473" s="286"/>
      <c r="D473" s="286"/>
      <c r="E473" s="286"/>
      <c r="F473" s="286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 t="s">
        <v>34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 t="s">
        <v>466</v>
      </c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 t="s">
        <v>465</v>
      </c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2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6" t="s">
        <v>152</v>
      </c>
      <c r="B494" s="286"/>
      <c r="C494" s="286"/>
      <c r="D494" s="286"/>
      <c r="E494" s="286"/>
      <c r="F494" s="286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57" t="s">
        <v>467</v>
      </c>
      <c r="E496" s="252"/>
      <c r="F496" s="252"/>
    </row>
    <row r="497" spans="1:6" x14ac:dyDescent="0.25">
      <c r="A497" s="18" t="s">
        <v>58</v>
      </c>
      <c r="B497" s="170">
        <v>2</v>
      </c>
      <c r="C497" s="170"/>
      <c r="D497" s="157"/>
      <c r="E497" s="252"/>
      <c r="F497" s="252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2"/>
      <c r="F498" s="252"/>
    </row>
    <row r="499" spans="1:6" ht="45" x14ac:dyDescent="0.3">
      <c r="A499" s="123" t="s">
        <v>287</v>
      </c>
      <c r="B499" s="170" t="s">
        <v>34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495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0.98605577689243029</v>
      </c>
    </row>
  </sheetData>
  <sheetProtection algorithmName="SHA-512" hashValue="Ro1yuSX5TSykXe1LReHvzhRH6QU+DUXArQomc58pnZ/V+WPsV4DKHeDlZbzECEOS5ppKhID7/aTEDhLCKB2K6A==" saltValue="4bBfa3d2JJFbyFWPb2cdGA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zoomScale="80" zoomScaleNormal="80" workbookViewId="0">
      <selection activeCell="E26" sqref="E2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6"/>
      <c r="H6" s="216"/>
      <c r="I6" s="216"/>
    </row>
    <row r="7" spans="1:9" s="36" customFormat="1" ht="21.75" customHeight="1" x14ac:dyDescent="0.5">
      <c r="A7" s="301" t="str">
        <f>'A1 Exploitation'!A8:F8</f>
        <v>Mégrine Saint Gobain</v>
      </c>
      <c r="B7" s="301"/>
      <c r="C7" s="301"/>
      <c r="D7" s="301"/>
      <c r="E7" s="301"/>
      <c r="F7" s="301"/>
      <c r="G7" s="216"/>
      <c r="H7" s="216"/>
      <c r="I7" s="216"/>
    </row>
    <row r="8" spans="1:9" s="36" customFormat="1" ht="24.75" x14ac:dyDescent="0.5">
      <c r="A8" s="38" t="s">
        <v>44</v>
      </c>
      <c r="B8" s="317" t="str">
        <f>'A2 Exploitation'!B9:F9</f>
        <v>Dr Hend KAMOUN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 t="str">
        <f>'A2 Exploitation'!B10:F10</f>
        <v>directeur magasin et chef secteur PFT</v>
      </c>
      <c r="C9" s="318"/>
      <c r="D9" s="318"/>
      <c r="E9" s="318"/>
      <c r="F9" s="318"/>
      <c r="G9" s="216"/>
      <c r="H9" s="216"/>
      <c r="I9" s="216"/>
    </row>
    <row r="10" spans="1:9" s="36" customFormat="1" ht="24.75" x14ac:dyDescent="0.5">
      <c r="A10" s="38" t="s">
        <v>45</v>
      </c>
      <c r="B10" s="315">
        <f>'A2 Exploitation'!B11:F11</f>
        <v>42898</v>
      </c>
      <c r="C10" s="315"/>
      <c r="D10" s="315"/>
      <c r="E10" s="315"/>
      <c r="F10" s="315"/>
      <c r="G10" s="216"/>
      <c r="H10" s="216"/>
      <c r="I10" s="216"/>
    </row>
    <row r="11" spans="1:9" s="36" customFormat="1" ht="24.75" x14ac:dyDescent="0.5">
      <c r="A11" s="38" t="s">
        <v>341</v>
      </c>
      <c r="B11" s="319">
        <f>D198</f>
        <v>0.83980582524271841</v>
      </c>
      <c r="C11" s="319"/>
      <c r="D11" s="319"/>
      <c r="E11" s="319"/>
      <c r="F11" s="319"/>
      <c r="G11" s="216"/>
      <c r="H11" s="216"/>
      <c r="I11" s="216"/>
    </row>
    <row r="12" spans="1:9" s="36" customFormat="1" ht="22.5" x14ac:dyDescent="0.45">
      <c r="A12" s="35"/>
      <c r="D12" s="292"/>
      <c r="E12" s="292"/>
      <c r="F12" s="292"/>
      <c r="G12" s="292"/>
      <c r="H12" s="292"/>
      <c r="I12" s="40"/>
    </row>
    <row r="13" spans="1:9" s="36" customFormat="1" ht="11.25" customHeight="1" x14ac:dyDescent="0.3">
      <c r="A13" s="293" t="s">
        <v>32</v>
      </c>
      <c r="B13" s="294" t="s">
        <v>33</v>
      </c>
      <c r="C13" s="294"/>
      <c r="D13" s="294" t="s">
        <v>48</v>
      </c>
      <c r="E13" s="294" t="s">
        <v>213</v>
      </c>
      <c r="F13" s="294" t="s">
        <v>214</v>
      </c>
    </row>
    <row r="14" spans="1:9" s="36" customFormat="1" ht="12.75" customHeight="1" x14ac:dyDescent="0.3">
      <c r="A14" s="293"/>
      <c r="B14" s="70" t="s">
        <v>36</v>
      </c>
      <c r="C14" s="70" t="s">
        <v>35</v>
      </c>
      <c r="D14" s="294"/>
      <c r="E14" s="294"/>
      <c r="F14" s="294"/>
    </row>
    <row r="15" spans="1:9" x14ac:dyDescent="0.3">
      <c r="A15" s="41"/>
      <c r="B15" s="41"/>
      <c r="C15" s="41"/>
      <c r="D15" s="41"/>
    </row>
    <row r="16" spans="1:9" ht="19.5" x14ac:dyDescent="0.4">
      <c r="A16" s="320" t="s">
        <v>0</v>
      </c>
      <c r="B16" s="321"/>
      <c r="C16" s="321"/>
      <c r="D16" s="321"/>
      <c r="E16" s="321"/>
      <c r="F16" s="321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22" t="s">
        <v>38</v>
      </c>
      <c r="B22" s="309"/>
      <c r="C22" s="310"/>
      <c r="D22" s="215">
        <f>SUM(B17:C21)</f>
        <v>10</v>
      </c>
    </row>
    <row r="23" spans="1:6" x14ac:dyDescent="0.3">
      <c r="A23" s="306" t="s">
        <v>342</v>
      </c>
      <c r="B23" s="307"/>
      <c r="C23" s="308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4" t="s">
        <v>4</v>
      </c>
      <c r="B25" s="305"/>
      <c r="C25" s="305"/>
      <c r="D25" s="305"/>
      <c r="E25" s="305"/>
      <c r="F25" s="305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 t="s">
        <v>459</v>
      </c>
      <c r="E31" s="221"/>
      <c r="F31" s="221"/>
    </row>
    <row r="32" spans="1:6" x14ac:dyDescent="0.3">
      <c r="A32" s="306" t="s">
        <v>38</v>
      </c>
      <c r="B32" s="307"/>
      <c r="C32" s="308"/>
      <c r="D32" s="214">
        <f>SUM(B26:C31)</f>
        <v>10</v>
      </c>
    </row>
    <row r="33" spans="1:6" x14ac:dyDescent="0.3">
      <c r="A33" s="306" t="s">
        <v>342</v>
      </c>
      <c r="B33" s="307"/>
      <c r="C33" s="308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4" t="s">
        <v>246</v>
      </c>
      <c r="B35" s="305"/>
      <c r="C35" s="305"/>
      <c r="D35" s="305"/>
      <c r="E35" s="305"/>
      <c r="F35" s="305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 t="s">
        <v>459</v>
      </c>
      <c r="E40" s="221"/>
      <c r="F40" s="221"/>
    </row>
    <row r="41" spans="1:6" s="50" customFormat="1" x14ac:dyDescent="0.3">
      <c r="A41" s="306" t="s">
        <v>38</v>
      </c>
      <c r="B41" s="307"/>
      <c r="C41" s="308"/>
      <c r="D41" s="214">
        <f>SUM(B36:C40)</f>
        <v>8</v>
      </c>
      <c r="E41" s="37"/>
      <c r="F41" s="37"/>
    </row>
    <row r="42" spans="1:6" s="50" customFormat="1" x14ac:dyDescent="0.3">
      <c r="A42" s="306" t="s">
        <v>342</v>
      </c>
      <c r="B42" s="307"/>
      <c r="C42" s="308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3" t="s">
        <v>21</v>
      </c>
      <c r="B44" s="314"/>
      <c r="C44" s="314"/>
      <c r="D44" s="314"/>
      <c r="E44" s="314"/>
      <c r="F44" s="314"/>
    </row>
    <row r="45" spans="1:6" ht="30.75" x14ac:dyDescent="0.3">
      <c r="A45" s="41" t="s">
        <v>317</v>
      </c>
      <c r="B45" s="221">
        <v>1</v>
      </c>
      <c r="C45" s="221"/>
      <c r="D45" s="225" t="s">
        <v>461</v>
      </c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ht="33" x14ac:dyDescent="0.3">
      <c r="A48" s="41" t="s">
        <v>24</v>
      </c>
      <c r="B48" s="221">
        <v>1</v>
      </c>
      <c r="C48" s="221"/>
      <c r="D48" s="222" t="s">
        <v>462</v>
      </c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70">
        <v>0.55000000000000004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6" t="s">
        <v>38</v>
      </c>
      <c r="B51" s="307"/>
      <c r="C51" s="308"/>
      <c r="D51" s="214">
        <f>SUM(B45:C50)</f>
        <v>10</v>
      </c>
    </row>
    <row r="52" spans="1:6" x14ac:dyDescent="0.3">
      <c r="A52" s="306" t="s">
        <v>342</v>
      </c>
      <c r="B52" s="307"/>
      <c r="C52" s="308"/>
      <c r="D52" s="65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4" t="s">
        <v>8</v>
      </c>
      <c r="B54" s="305"/>
      <c r="C54" s="305"/>
      <c r="D54" s="305"/>
      <c r="E54" s="305"/>
      <c r="F54" s="305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5" t="s">
        <v>463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464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6" t="s">
        <v>38</v>
      </c>
      <c r="B62" s="307"/>
      <c r="C62" s="308"/>
      <c r="D62" s="214">
        <f>SUM(B55:C61)</f>
        <v>13</v>
      </c>
    </row>
    <row r="63" spans="1:6" x14ac:dyDescent="0.3">
      <c r="A63" s="306" t="s">
        <v>342</v>
      </c>
      <c r="B63" s="307"/>
      <c r="C63" s="308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4" t="s">
        <v>143</v>
      </c>
      <c r="B65" s="305"/>
      <c r="C65" s="305"/>
      <c r="D65" s="305"/>
      <c r="E65" s="305"/>
      <c r="F65" s="305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6" t="s">
        <v>38</v>
      </c>
      <c r="B83" s="307"/>
      <c r="C83" s="308"/>
      <c r="D83" s="214">
        <f>SUM(B66:C82)</f>
        <v>26</v>
      </c>
    </row>
    <row r="84" spans="1:6" x14ac:dyDescent="0.3">
      <c r="A84" s="306" t="s">
        <v>342</v>
      </c>
      <c r="B84" s="307"/>
      <c r="C84" s="308"/>
      <c r="D84" s="65">
        <f>D83/(COUNT(B66:C82)*2)</f>
        <v>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4" t="s">
        <v>237</v>
      </c>
      <c r="B86" s="305"/>
      <c r="C86" s="305"/>
      <c r="D86" s="305"/>
      <c r="E86" s="305"/>
      <c r="F86" s="305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ht="33" x14ac:dyDescent="0.3">
      <c r="A94" s="48" t="s">
        <v>182</v>
      </c>
      <c r="B94" s="237">
        <v>1</v>
      </c>
      <c r="C94" s="221"/>
      <c r="D94" s="256" t="s">
        <v>434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1</v>
      </c>
      <c r="C98" s="248" t="str">
        <f>IF(B98=0, -5, "0")</f>
        <v>0</v>
      </c>
      <c r="D98" s="222" t="s">
        <v>451</v>
      </c>
      <c r="E98" s="221"/>
      <c r="F98" s="221"/>
    </row>
    <row r="99" spans="1:6" ht="50.25" x14ac:dyDescent="0.35">
      <c r="A99" s="88" t="s">
        <v>344</v>
      </c>
      <c r="B99" s="237">
        <v>0</v>
      </c>
      <c r="C99" s="248">
        <f>IF(B99=0, -5, "0")</f>
        <v>-5</v>
      </c>
      <c r="D99" s="222" t="s">
        <v>452</v>
      </c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6" t="s">
        <v>38</v>
      </c>
      <c r="B101" s="307"/>
      <c r="C101" s="308"/>
      <c r="D101" s="214">
        <f>SUM(B87:C100)</f>
        <v>17</v>
      </c>
    </row>
    <row r="102" spans="1:6" x14ac:dyDescent="0.3">
      <c r="A102" s="306" t="s">
        <v>342</v>
      </c>
      <c r="B102" s="307"/>
      <c r="C102" s="308"/>
      <c r="D102" s="65">
        <f>D101/(COUNT(B87:C100)*2)</f>
        <v>0.6071428571428571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4" t="s">
        <v>238</v>
      </c>
      <c r="B105" s="305"/>
      <c r="C105" s="305"/>
      <c r="D105" s="305"/>
      <c r="E105" s="305"/>
      <c r="F105" s="305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50.25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454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6" t="s">
        <v>38</v>
      </c>
      <c r="B117" s="307"/>
      <c r="C117" s="308"/>
      <c r="D117" s="214">
        <f>SUM(B106:C116)</f>
        <v>22</v>
      </c>
      <c r="E117" s="37"/>
      <c r="F117" s="37"/>
    </row>
    <row r="118" spans="1:6" s="50" customFormat="1" x14ac:dyDescent="0.3">
      <c r="A118" s="306" t="s">
        <v>342</v>
      </c>
      <c r="B118" s="307"/>
      <c r="C118" s="308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4" t="s">
        <v>208</v>
      </c>
      <c r="B120" s="305"/>
      <c r="C120" s="305"/>
      <c r="D120" s="305"/>
      <c r="E120" s="305"/>
      <c r="F120" s="305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>
        <v>2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>
        <v>2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22" t="s">
        <v>457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6" t="s">
        <v>38</v>
      </c>
      <c r="B132" s="307"/>
      <c r="C132" s="308"/>
      <c r="D132" s="214">
        <f>SUM(B121:C131)</f>
        <v>22</v>
      </c>
    </row>
    <row r="133" spans="1:6" x14ac:dyDescent="0.3">
      <c r="A133" s="306" t="s">
        <v>342</v>
      </c>
      <c r="B133" s="307"/>
      <c r="C133" s="308"/>
      <c r="D133" s="63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4" t="s">
        <v>78</v>
      </c>
      <c r="B135" s="305"/>
      <c r="C135" s="305"/>
      <c r="D135" s="305"/>
      <c r="E135" s="305"/>
      <c r="F135" s="305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6" t="s">
        <v>38</v>
      </c>
      <c r="B148" s="307"/>
      <c r="C148" s="308"/>
      <c r="D148" s="214">
        <f>SUM(B136:C147)</f>
        <v>0</v>
      </c>
    </row>
    <row r="149" spans="1:6" x14ac:dyDescent="0.3">
      <c r="A149" s="306" t="s">
        <v>342</v>
      </c>
      <c r="B149" s="307"/>
      <c r="C149" s="308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4" t="s">
        <v>243</v>
      </c>
      <c r="B151" s="305"/>
      <c r="C151" s="305"/>
      <c r="D151" s="305"/>
      <c r="E151" s="305"/>
      <c r="F151" s="305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ht="33" x14ac:dyDescent="0.3">
      <c r="A153" s="41" t="s">
        <v>162</v>
      </c>
      <c r="B153" s="221">
        <v>1</v>
      </c>
      <c r="C153" s="221"/>
      <c r="D153" s="222" t="s">
        <v>468</v>
      </c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33.7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427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6" t="s">
        <v>38</v>
      </c>
      <c r="B160" s="309"/>
      <c r="C160" s="310"/>
      <c r="D160" s="215">
        <f>SUM(B152:C159)</f>
        <v>8</v>
      </c>
    </row>
    <row r="161" spans="1:6" x14ac:dyDescent="0.3">
      <c r="A161" s="306" t="s">
        <v>342</v>
      </c>
      <c r="B161" s="307"/>
      <c r="C161" s="308"/>
      <c r="D161" s="65">
        <f>D160/(COUNT(B152:C159)*2)</f>
        <v>0.44444444444444442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4" t="s">
        <v>85</v>
      </c>
      <c r="B163" s="305"/>
      <c r="C163" s="305"/>
      <c r="D163" s="305"/>
      <c r="E163" s="305"/>
      <c r="F163" s="305"/>
    </row>
    <row r="164" spans="1:6" ht="18" x14ac:dyDescent="0.35">
      <c r="A164" s="76" t="s">
        <v>333</v>
      </c>
      <c r="B164" s="221">
        <v>1</v>
      </c>
      <c r="C164" s="248" t="str">
        <f>IF(B164=0, -5, "0")</f>
        <v>0</v>
      </c>
      <c r="D164" s="221" t="s">
        <v>449</v>
      </c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6" t="s">
        <v>38</v>
      </c>
      <c r="B168" s="307"/>
      <c r="C168" s="308"/>
      <c r="D168" s="214">
        <f>SUM(B164:C167)</f>
        <v>7</v>
      </c>
    </row>
    <row r="169" spans="1:6" x14ac:dyDescent="0.3">
      <c r="A169" s="306" t="s">
        <v>342</v>
      </c>
      <c r="B169" s="307"/>
      <c r="C169" s="308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1" t="s">
        <v>17</v>
      </c>
      <c r="B171" s="312"/>
      <c r="C171" s="312"/>
      <c r="D171" s="312"/>
      <c r="E171" s="312"/>
      <c r="F171" s="312"/>
    </row>
    <row r="172" spans="1:6" ht="49.5" x14ac:dyDescent="0.3">
      <c r="A172" s="48" t="s">
        <v>202</v>
      </c>
      <c r="B172" s="221">
        <v>1</v>
      </c>
      <c r="C172" s="221"/>
      <c r="D172" s="256" t="s">
        <v>469</v>
      </c>
      <c r="E172" s="221"/>
      <c r="F172" s="221"/>
    </row>
    <row r="173" spans="1:6" ht="49.5" x14ac:dyDescent="0.3">
      <c r="A173" s="41" t="s">
        <v>96</v>
      </c>
      <c r="B173" s="221">
        <v>1</v>
      </c>
      <c r="C173" s="221"/>
      <c r="D173" s="256" t="s">
        <v>438</v>
      </c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6" t="s">
        <v>38</v>
      </c>
      <c r="B176" s="307"/>
      <c r="C176" s="308"/>
      <c r="D176" s="214">
        <f>SUM(B172:C175)</f>
        <v>6</v>
      </c>
    </row>
    <row r="177" spans="1:6" x14ac:dyDescent="0.3">
      <c r="A177" s="306" t="s">
        <v>342</v>
      </c>
      <c r="B177" s="307"/>
      <c r="C177" s="308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4" t="s">
        <v>87</v>
      </c>
      <c r="B179" s="305"/>
      <c r="C179" s="305"/>
      <c r="D179" s="305"/>
      <c r="E179" s="305"/>
      <c r="F179" s="305"/>
    </row>
    <row r="180" spans="1:6" ht="49.5" x14ac:dyDescent="0.3">
      <c r="A180" s="87" t="s">
        <v>364</v>
      </c>
      <c r="B180" s="221">
        <v>1</v>
      </c>
      <c r="C180" s="221"/>
      <c r="D180" s="256" t="s">
        <v>470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6" t="s">
        <v>38</v>
      </c>
      <c r="B185" s="307"/>
      <c r="C185" s="308"/>
      <c r="D185" s="214">
        <f>SUM(B180:C184)</f>
        <v>9</v>
      </c>
    </row>
    <row r="186" spans="1:6" x14ac:dyDescent="0.3">
      <c r="A186" s="306" t="s">
        <v>342</v>
      </c>
      <c r="B186" s="307"/>
      <c r="C186" s="308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4" t="s">
        <v>242</v>
      </c>
      <c r="B188" s="305"/>
      <c r="C188" s="305"/>
      <c r="D188" s="305"/>
      <c r="E188" s="305"/>
      <c r="F188" s="305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ht="82.5" x14ac:dyDescent="0.3">
      <c r="A191" s="48" t="s">
        <v>360</v>
      </c>
      <c r="B191" s="221">
        <v>1</v>
      </c>
      <c r="C191" s="221"/>
      <c r="D191" s="222" t="s">
        <v>455</v>
      </c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21"/>
      <c r="E192" s="221"/>
      <c r="F192" s="221"/>
    </row>
    <row r="193" spans="1:4" x14ac:dyDescent="0.3">
      <c r="A193" s="306" t="s">
        <v>38</v>
      </c>
      <c r="B193" s="307"/>
      <c r="C193" s="308"/>
      <c r="D193" s="97">
        <f>SUM(B189:C192)</f>
        <v>5</v>
      </c>
    </row>
    <row r="194" spans="1:4" x14ac:dyDescent="0.3">
      <c r="A194" s="306" t="s">
        <v>342</v>
      </c>
      <c r="B194" s="307"/>
      <c r="C194" s="308"/>
      <c r="D194" s="65">
        <f>D193/(COUNT(B189:C192)*2)</f>
        <v>0.83333333333333337</v>
      </c>
    </row>
    <row r="196" spans="1:4" ht="18" x14ac:dyDescent="0.35">
      <c r="A196" s="121" t="s">
        <v>284</v>
      </c>
      <c r="B196" s="120"/>
      <c r="C196" s="120"/>
      <c r="D196" s="220">
        <v>0.66659999999999997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173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0.83980582524271841</v>
      </c>
    </row>
  </sheetData>
  <sheetProtection algorithmName="SHA-512" hashValue="gKrldpFBDCIE8oX3aZx38DubfTULX/jf0yOIQkAKFSaihCM0OaYfPT6hkqBDmvL3NU8OU9gtiMWmn/mrP0R/Og==" saltValue="3kp5W9RRVQSoXZnxp1NtV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90" zoomScale="90" zoomScaleNormal="70" zoomScaleSheetLayoutView="90" workbookViewId="0">
      <selection activeCell="D508" sqref="D508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3"/>
      <c r="H7" s="213"/>
      <c r="I7" s="213"/>
    </row>
    <row r="8" spans="1:9" ht="29.25" x14ac:dyDescent="0.5">
      <c r="A8" s="301" t="str">
        <f>'Page de garde'!D18</f>
        <v>Mégrine Saint Gobain</v>
      </c>
      <c r="B8" s="301"/>
      <c r="C8" s="301"/>
      <c r="D8" s="301"/>
      <c r="E8" s="301"/>
      <c r="F8" s="301"/>
      <c r="G8" s="216"/>
      <c r="H8" s="216"/>
      <c r="I8" s="213"/>
    </row>
    <row r="9" spans="1:9" ht="24.75" x14ac:dyDescent="0.5">
      <c r="A9" s="38" t="s">
        <v>44</v>
      </c>
      <c r="B9" s="302" t="s">
        <v>471</v>
      </c>
      <c r="C9" s="302"/>
      <c r="D9" s="302"/>
      <c r="E9" s="302"/>
      <c r="F9" s="302"/>
      <c r="G9" s="216"/>
      <c r="H9" s="216"/>
      <c r="I9" s="213"/>
    </row>
    <row r="10" spans="1:9" ht="24" x14ac:dyDescent="0.45">
      <c r="A10" s="39" t="s">
        <v>46</v>
      </c>
      <c r="B10" s="303" t="s">
        <v>513</v>
      </c>
      <c r="C10" s="303"/>
      <c r="D10" s="303"/>
      <c r="E10" s="303"/>
      <c r="F10" s="303"/>
      <c r="G10" s="216"/>
      <c r="H10" s="216"/>
      <c r="I10" s="213"/>
    </row>
    <row r="11" spans="1:9" ht="24.75" x14ac:dyDescent="0.5">
      <c r="A11" s="38" t="s">
        <v>45</v>
      </c>
      <c r="B11" s="298">
        <v>42984</v>
      </c>
      <c r="C11" s="298"/>
      <c r="D11" s="298"/>
      <c r="E11" s="298"/>
      <c r="F11" s="298"/>
      <c r="G11" s="216"/>
      <c r="H11" s="216"/>
      <c r="I11" s="213"/>
    </row>
    <row r="12" spans="1:9" ht="24.75" x14ac:dyDescent="0.5">
      <c r="A12" s="38" t="s">
        <v>276</v>
      </c>
      <c r="B12" s="291">
        <f>D505</f>
        <v>0.99596774193548387</v>
      </c>
      <c r="C12" s="291"/>
      <c r="D12" s="291"/>
      <c r="E12" s="291"/>
      <c r="F12" s="291"/>
      <c r="G12" s="216"/>
      <c r="H12" s="216"/>
      <c r="I12" s="213"/>
    </row>
    <row r="13" spans="1:9" ht="22.5" x14ac:dyDescent="0.45">
      <c r="A13" s="35"/>
      <c r="B13" s="36"/>
      <c r="C13" s="36"/>
      <c r="D13" s="292"/>
      <c r="E13" s="292"/>
      <c r="F13" s="292"/>
      <c r="G13" s="292"/>
      <c r="H13" s="292"/>
      <c r="I13" s="3"/>
    </row>
    <row r="14" spans="1:9" ht="16.5" customHeight="1" x14ac:dyDescent="0.3">
      <c r="A14" s="293" t="s">
        <v>32</v>
      </c>
      <c r="B14" s="294" t="s">
        <v>33</v>
      </c>
      <c r="C14" s="294"/>
      <c r="D14" s="294" t="s">
        <v>48</v>
      </c>
      <c r="E14" s="295" t="s">
        <v>358</v>
      </c>
      <c r="F14" s="294" t="s">
        <v>214</v>
      </c>
      <c r="G14" s="36"/>
      <c r="H14" s="36"/>
    </row>
    <row r="15" spans="1:9" ht="16.5" customHeight="1" x14ac:dyDescent="0.3">
      <c r="A15" s="293"/>
      <c r="B15" s="77" t="s">
        <v>36</v>
      </c>
      <c r="C15" s="77" t="s">
        <v>35</v>
      </c>
      <c r="D15" s="294"/>
      <c r="E15" s="295"/>
      <c r="F15" s="294"/>
      <c r="G15" s="36"/>
      <c r="H15" s="36"/>
    </row>
    <row r="16" spans="1:9" ht="18" x14ac:dyDescent="0.35">
      <c r="A16" s="286" t="s">
        <v>0</v>
      </c>
      <c r="B16" s="286"/>
      <c r="C16" s="286"/>
      <c r="D16" s="286"/>
      <c r="E16" s="286"/>
      <c r="F16" s="286"/>
      <c r="G16" s="36"/>
      <c r="H16" s="36"/>
    </row>
    <row r="17" spans="1:8" ht="18" x14ac:dyDescent="0.3">
      <c r="A17" s="182">
        <f>B11</f>
        <v>42984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6" t="s">
        <v>1</v>
      </c>
      <c r="B18" s="297"/>
      <c r="C18" s="297"/>
      <c r="D18" s="297"/>
      <c r="E18" s="297"/>
      <c r="F18" s="297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2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7" t="s">
        <v>18</v>
      </c>
      <c r="B26" s="288"/>
      <c r="C26" s="288"/>
      <c r="D26" s="288"/>
      <c r="E26" s="288"/>
      <c r="F26" s="288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 t="s">
        <v>474</v>
      </c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26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86" t="s">
        <v>137</v>
      </c>
      <c r="B43" s="286"/>
      <c r="C43" s="286"/>
      <c r="D43" s="286"/>
      <c r="E43" s="286"/>
      <c r="F43" s="286"/>
    </row>
    <row r="44" spans="1:7" x14ac:dyDescent="0.25">
      <c r="A44" s="183">
        <f>B11</f>
        <v>42984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7" t="s">
        <v>65</v>
      </c>
      <c r="B57" s="288"/>
      <c r="C57" s="288"/>
      <c r="D57" s="288"/>
      <c r="E57" s="288"/>
      <c r="F57" s="288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36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87" t="s">
        <v>25</v>
      </c>
      <c r="B84" s="288"/>
      <c r="C84" s="288"/>
      <c r="D84" s="288"/>
      <c r="E84" s="288"/>
      <c r="F84" s="288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2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53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64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86" t="s">
        <v>129</v>
      </c>
      <c r="B99" s="286"/>
      <c r="C99" s="286"/>
      <c r="D99" s="286"/>
      <c r="E99" s="286"/>
      <c r="F99" s="286"/>
    </row>
    <row r="100" spans="1:6" x14ac:dyDescent="0.25">
      <c r="A100" s="183">
        <f>B11</f>
        <v>42984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7" t="s">
        <v>133</v>
      </c>
      <c r="B113" s="288"/>
      <c r="C113" s="288"/>
      <c r="D113" s="288"/>
      <c r="E113" s="288"/>
      <c r="F113" s="288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ht="33" x14ac:dyDescent="0.25">
      <c r="A115" s="18" t="s">
        <v>294</v>
      </c>
      <c r="B115" s="170">
        <v>2</v>
      </c>
      <c r="C115" s="170"/>
      <c r="D115" s="240" t="s">
        <v>494</v>
      </c>
      <c r="E115" s="143"/>
      <c r="F115" s="147"/>
    </row>
    <row r="116" spans="1:6" ht="16.5" x14ac:dyDescent="0.25">
      <c r="A116" s="18" t="s">
        <v>71</v>
      </c>
      <c r="B116" s="170">
        <v>2</v>
      </c>
      <c r="C116" s="170"/>
      <c r="D116" s="240"/>
      <c r="E116" s="173"/>
      <c r="F116" s="147"/>
    </row>
    <row r="117" spans="1:6" ht="16.5" x14ac:dyDescent="0.25">
      <c r="A117" s="169" t="s">
        <v>295</v>
      </c>
      <c r="B117" s="170">
        <v>2</v>
      </c>
      <c r="C117" s="170"/>
      <c r="D117" s="275"/>
      <c r="E117" s="173"/>
      <c r="F117" s="147"/>
    </row>
    <row r="118" spans="1:6" ht="16.5" x14ac:dyDescent="0.25">
      <c r="A118" s="18" t="s">
        <v>64</v>
      </c>
      <c r="B118" s="170">
        <v>2</v>
      </c>
      <c r="C118" s="170"/>
      <c r="D118" s="276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276"/>
      <c r="E119" s="147"/>
      <c r="F119" s="147"/>
    </row>
    <row r="120" spans="1:6" ht="16.5" x14ac:dyDescent="0.25">
      <c r="A120" s="169" t="s">
        <v>291</v>
      </c>
      <c r="B120" s="170">
        <v>2</v>
      </c>
      <c r="C120" s="170"/>
      <c r="D120" s="276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222"/>
      <c r="E121" s="147"/>
      <c r="F121" s="147"/>
    </row>
    <row r="122" spans="1:6" ht="16.5" x14ac:dyDescent="0.3">
      <c r="A122" s="18" t="s">
        <v>188</v>
      </c>
      <c r="B122" s="170">
        <v>2</v>
      </c>
      <c r="C122" s="170"/>
      <c r="D122" s="222"/>
      <c r="E122" s="147"/>
      <c r="F122" s="147"/>
    </row>
    <row r="123" spans="1:6" ht="16.5" x14ac:dyDescent="0.3">
      <c r="A123" s="48" t="s">
        <v>189</v>
      </c>
      <c r="B123" s="170">
        <v>2</v>
      </c>
      <c r="C123" s="177"/>
      <c r="D123" s="244"/>
      <c r="E123" s="168"/>
      <c r="F123" s="147"/>
    </row>
    <row r="124" spans="1:6" ht="18" x14ac:dyDescent="0.25">
      <c r="A124" s="169" t="s">
        <v>278</v>
      </c>
      <c r="B124" s="170">
        <v>2</v>
      </c>
      <c r="C124" s="170"/>
      <c r="D124" s="277"/>
      <c r="E124" s="173"/>
      <c r="F124" s="147"/>
    </row>
    <row r="125" spans="1:6" ht="36" x14ac:dyDescent="0.3">
      <c r="A125" s="108" t="s">
        <v>272</v>
      </c>
      <c r="B125" s="170">
        <v>2</v>
      </c>
      <c r="C125" s="217" t="str">
        <f>IF(B125=0, -5, "0")</f>
        <v>0</v>
      </c>
      <c r="D125" s="222"/>
      <c r="E125" s="168"/>
      <c r="F125" s="147"/>
    </row>
    <row r="126" spans="1:6" ht="16.5" x14ac:dyDescent="0.3">
      <c r="A126" s="49" t="s">
        <v>271</v>
      </c>
      <c r="B126" s="170">
        <v>2</v>
      </c>
      <c r="C126" s="177"/>
      <c r="D126" s="24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222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222"/>
      <c r="E128" s="160"/>
      <c r="F128" s="147"/>
    </row>
    <row r="129" spans="1:6" ht="16.5" x14ac:dyDescent="0.3">
      <c r="A129" s="185" t="s">
        <v>168</v>
      </c>
      <c r="B129" s="170">
        <v>2</v>
      </c>
      <c r="C129" s="218" t="str">
        <f>IF(B129=0, -5, "0")</f>
        <v>0</v>
      </c>
      <c r="D129" s="244"/>
      <c r="E129" s="173"/>
      <c r="F129" s="173"/>
    </row>
    <row r="130" spans="1:6" ht="16.5" x14ac:dyDescent="0.3">
      <c r="A130" s="24" t="s">
        <v>83</v>
      </c>
      <c r="B130" s="170">
        <v>2</v>
      </c>
      <c r="C130" s="170"/>
      <c r="D130" s="222"/>
      <c r="E130" s="147"/>
      <c r="F130" s="147"/>
    </row>
    <row r="131" spans="1:6" ht="33" x14ac:dyDescent="0.3">
      <c r="A131" s="49" t="s">
        <v>222</v>
      </c>
      <c r="B131" s="170">
        <v>0</v>
      </c>
      <c r="C131" s="170"/>
      <c r="D131" s="222" t="s">
        <v>472</v>
      </c>
      <c r="E131" s="222" t="s">
        <v>473</v>
      </c>
      <c r="F131" s="147"/>
    </row>
    <row r="132" spans="1:6" x14ac:dyDescent="0.25">
      <c r="A132" s="24" t="s">
        <v>248</v>
      </c>
      <c r="B132" s="170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0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38</v>
      </c>
    </row>
    <row r="135" spans="1:6" x14ac:dyDescent="0.25">
      <c r="A135" s="19" t="s">
        <v>37</v>
      </c>
      <c r="B135" s="20"/>
      <c r="C135" s="21"/>
      <c r="D135" s="63">
        <f>D134/(COUNT(B114:C133)*2)</f>
        <v>0.95</v>
      </c>
    </row>
    <row r="136" spans="1:6" x14ac:dyDescent="0.25">
      <c r="A136" s="9"/>
      <c r="B136" s="6"/>
      <c r="C136" s="7"/>
      <c r="D136" s="6"/>
    </row>
    <row r="137" spans="1:6" ht="18" x14ac:dyDescent="0.25">
      <c r="A137" s="287" t="s">
        <v>73</v>
      </c>
      <c r="B137" s="288"/>
      <c r="C137" s="288"/>
      <c r="D137" s="288"/>
      <c r="E137" s="288"/>
      <c r="F137" s="288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66" x14ac:dyDescent="0.3">
      <c r="A142" s="53" t="s">
        <v>149</v>
      </c>
      <c r="B142" s="170">
        <v>2</v>
      </c>
      <c r="C142" s="170"/>
      <c r="D142" s="272" t="s">
        <v>475</v>
      </c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68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0.97142857142857142</v>
      </c>
    </row>
    <row r="151" spans="1:6" x14ac:dyDescent="0.25">
      <c r="A151" s="9"/>
      <c r="B151" s="6"/>
      <c r="C151" s="7"/>
      <c r="D151" s="6"/>
    </row>
    <row r="152" spans="1:6" ht="18" x14ac:dyDescent="0.35">
      <c r="A152" s="286" t="s">
        <v>130</v>
      </c>
      <c r="B152" s="286"/>
      <c r="C152" s="286"/>
      <c r="D152" s="286"/>
      <c r="E152" s="286"/>
      <c r="F152" s="286"/>
    </row>
    <row r="153" spans="1:6" x14ac:dyDescent="0.25">
      <c r="A153" s="183">
        <f>B11</f>
        <v>42984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7" t="s">
        <v>134</v>
      </c>
      <c r="B166" s="288"/>
      <c r="C166" s="288"/>
      <c r="D166" s="288"/>
      <c r="E166" s="288"/>
      <c r="F166" s="288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6" t="s">
        <v>167</v>
      </c>
      <c r="B192" s="286"/>
      <c r="C192" s="286"/>
      <c r="D192" s="286"/>
      <c r="E192" s="286"/>
      <c r="F192" s="286"/>
    </row>
    <row r="193" spans="1:7" x14ac:dyDescent="0.25">
      <c r="A193" s="189">
        <f>B11</f>
        <v>42984</v>
      </c>
      <c r="B193" s="6"/>
      <c r="C193" s="7"/>
      <c r="D193" s="6"/>
    </row>
    <row r="194" spans="1:7" ht="18" x14ac:dyDescent="0.25">
      <c r="A194" s="287" t="s">
        <v>158</v>
      </c>
      <c r="B194" s="288"/>
      <c r="C194" s="288"/>
      <c r="D194" s="288"/>
      <c r="E194" s="288"/>
      <c r="F194" s="288"/>
    </row>
    <row r="195" spans="1:7" ht="36" x14ac:dyDescent="0.35">
      <c r="A195" s="83" t="s">
        <v>27</v>
      </c>
      <c r="B195" s="170">
        <v>2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7" t="s">
        <v>76</v>
      </c>
      <c r="B209" s="288"/>
      <c r="C209" s="288"/>
      <c r="D209" s="288"/>
      <c r="E209" s="288"/>
      <c r="F209" s="288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2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2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32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87" t="s">
        <v>191</v>
      </c>
      <c r="B232" s="288"/>
      <c r="C232" s="288"/>
      <c r="D232" s="288"/>
      <c r="E232" s="288"/>
      <c r="F232" s="288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2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2</v>
      </c>
      <c r="C241" s="154"/>
      <c r="D241" s="268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14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68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6" t="s">
        <v>78</v>
      </c>
      <c r="B248" s="286"/>
      <c r="C248" s="286"/>
      <c r="D248" s="286"/>
      <c r="E248" s="286"/>
      <c r="F248" s="286"/>
    </row>
    <row r="249" spans="1:6" s="3" customFormat="1" x14ac:dyDescent="0.25">
      <c r="A249" s="183">
        <f>B11</f>
        <v>42984</v>
      </c>
      <c r="B249" s="6"/>
      <c r="C249" s="7"/>
      <c r="D249" s="6"/>
    </row>
    <row r="250" spans="1:6" s="3" customFormat="1" ht="18" x14ac:dyDescent="0.25">
      <c r="A250" s="287" t="s">
        <v>79</v>
      </c>
      <c r="B250" s="288"/>
      <c r="C250" s="288"/>
      <c r="D250" s="288"/>
      <c r="E250" s="288"/>
      <c r="F250" s="288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7" t="s">
        <v>81</v>
      </c>
      <c r="B266" s="288"/>
      <c r="C266" s="288"/>
      <c r="D266" s="288"/>
      <c r="E266" s="288"/>
      <c r="F266" s="288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27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6" t="s">
        <v>4</v>
      </c>
      <c r="B291" s="286"/>
      <c r="C291" s="286"/>
      <c r="D291" s="286"/>
      <c r="E291" s="286"/>
      <c r="F291" s="286"/>
    </row>
    <row r="292" spans="1:7" x14ac:dyDescent="0.25">
      <c r="A292" s="192">
        <f>B11</f>
        <v>42984</v>
      </c>
      <c r="B292" s="6"/>
      <c r="C292" s="7"/>
      <c r="D292" s="59"/>
    </row>
    <row r="293" spans="1:7" ht="18" x14ac:dyDescent="0.25">
      <c r="A293" s="287" t="s">
        <v>19</v>
      </c>
      <c r="B293" s="288"/>
      <c r="C293" s="288"/>
      <c r="D293" s="288"/>
      <c r="E293" s="288"/>
      <c r="F293" s="288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7" t="s">
        <v>122</v>
      </c>
      <c r="B305" s="288"/>
      <c r="C305" s="288"/>
      <c r="D305" s="288"/>
      <c r="E305" s="288"/>
      <c r="F305" s="288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6" t="s">
        <v>21</v>
      </c>
      <c r="B324" s="286"/>
      <c r="C324" s="286"/>
      <c r="D324" s="286"/>
      <c r="E324" s="286"/>
      <c r="F324" s="286"/>
    </row>
    <row r="325" spans="1:9" x14ac:dyDescent="0.25">
      <c r="A325" s="193">
        <f>B11</f>
        <v>42984</v>
      </c>
      <c r="B325" s="6"/>
      <c r="C325" s="7"/>
      <c r="D325" s="6"/>
    </row>
    <row r="326" spans="1:9" ht="18" x14ac:dyDescent="0.25">
      <c r="A326" s="287" t="s">
        <v>12</v>
      </c>
      <c r="B326" s="288"/>
      <c r="C326" s="288"/>
      <c r="D326" s="288"/>
      <c r="E326" s="288"/>
      <c r="F326" s="288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7" t="s">
        <v>25</v>
      </c>
      <c r="B339" s="288"/>
      <c r="C339" s="288"/>
      <c r="D339" s="288"/>
      <c r="E339" s="288"/>
      <c r="F339" s="288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69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6" t="s">
        <v>8</v>
      </c>
      <c r="B352" s="286"/>
      <c r="C352" s="286"/>
      <c r="D352" s="286"/>
      <c r="E352" s="286"/>
      <c r="F352" s="286"/>
    </row>
    <row r="353" spans="1:6" x14ac:dyDescent="0.25">
      <c r="A353" s="183">
        <f>B11</f>
        <v>42984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7" t="s">
        <v>25</v>
      </c>
      <c r="B366" s="288"/>
      <c r="C366" s="288"/>
      <c r="D366" s="288"/>
      <c r="E366" s="288"/>
      <c r="F366" s="288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7" t="s">
        <v>124</v>
      </c>
      <c r="B382" s="288"/>
      <c r="C382" s="288"/>
      <c r="D382" s="288"/>
      <c r="E382" s="288"/>
      <c r="F382" s="288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7" t="s">
        <v>29</v>
      </c>
      <c r="B391" s="288"/>
      <c r="C391" s="288"/>
      <c r="D391" s="288"/>
      <c r="E391" s="288"/>
      <c r="F391" s="288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53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6" t="s">
        <v>125</v>
      </c>
      <c r="B405" s="286"/>
      <c r="C405" s="286"/>
      <c r="D405" s="286"/>
      <c r="E405" s="286"/>
      <c r="F405" s="286"/>
    </row>
    <row r="406" spans="1:6" x14ac:dyDescent="0.25">
      <c r="A406" s="192">
        <f>B11</f>
        <v>42984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6" t="s">
        <v>374</v>
      </c>
      <c r="B435" s="286"/>
      <c r="C435" s="286"/>
      <c r="D435" s="286"/>
      <c r="E435" s="286"/>
      <c r="F435" s="286"/>
    </row>
    <row r="436" spans="1:7" x14ac:dyDescent="0.25">
      <c r="A436" s="195">
        <f>+B11</f>
        <v>42984</v>
      </c>
      <c r="B436" s="6"/>
      <c r="C436" s="7"/>
      <c r="D436" s="6"/>
    </row>
    <row r="437" spans="1:7" ht="18" x14ac:dyDescent="0.25">
      <c r="A437" s="287" t="s">
        <v>375</v>
      </c>
      <c r="B437" s="288"/>
      <c r="C437" s="288"/>
      <c r="D437" s="288"/>
      <c r="E437" s="288"/>
      <c r="F437" s="288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7" t="s">
        <v>31</v>
      </c>
      <c r="B444" s="288"/>
      <c r="C444" s="288"/>
      <c r="D444" s="288"/>
      <c r="E444" s="288"/>
      <c r="F444" s="288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6" t="s">
        <v>180</v>
      </c>
      <c r="B454" s="286"/>
      <c r="C454" s="286"/>
      <c r="D454" s="286"/>
      <c r="E454" s="286"/>
      <c r="F454" s="286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68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6" t="s">
        <v>87</v>
      </c>
      <c r="B464" s="286"/>
      <c r="C464" s="286"/>
      <c r="D464" s="286"/>
      <c r="E464" s="286"/>
      <c r="F464" s="286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73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6" t="s">
        <v>151</v>
      </c>
      <c r="B473" s="286"/>
      <c r="C473" s="286"/>
      <c r="D473" s="286"/>
      <c r="E473" s="286"/>
      <c r="F473" s="286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24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6" t="s">
        <v>152</v>
      </c>
      <c r="B494" s="286"/>
      <c r="C494" s="286"/>
      <c r="D494" s="286"/>
      <c r="E494" s="286"/>
      <c r="F494" s="286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02"/>
      <c r="F496" s="102"/>
    </row>
    <row r="497" spans="1:6" x14ac:dyDescent="0.25">
      <c r="A497" s="18" t="s">
        <v>58</v>
      </c>
      <c r="B497" s="170">
        <v>2</v>
      </c>
      <c r="C497" s="170"/>
      <c r="D497" s="168"/>
      <c r="E497" s="102"/>
      <c r="F497" s="102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/>
      <c r="E498" s="102"/>
      <c r="F498" s="102"/>
    </row>
    <row r="499" spans="1:6" ht="45" x14ac:dyDescent="0.3">
      <c r="A499" s="123" t="s">
        <v>287</v>
      </c>
      <c r="B499" s="170">
        <v>2</v>
      </c>
      <c r="C499" s="170"/>
      <c r="D499" s="134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494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0.99596774193548387</v>
      </c>
    </row>
  </sheetData>
  <sheetProtection algorithmName="SHA-512" hashValue="SboMTmw//vOlj3Df//9Uy9ZuEm7Tahi1+4xpKO5MMYRlJLtXFUMqR+hiYkATygTwZRR8LW9B+zcOwjhAoQcVNg==" saltValue="YjEGZi50nRltPdSQgr6RRw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48" orientation="portrait" r:id="rId1"/>
  <rowBreaks count="5" manualBreakCount="5">
    <brk id="74" max="6" man="1"/>
    <brk id="150" max="6" man="1"/>
    <brk id="231" max="6" man="1"/>
    <brk id="404" max="6" man="1"/>
    <brk id="472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8" zoomScale="90" zoomScaleNormal="90" workbookViewId="0">
      <selection activeCell="D180" sqref="D180:E18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6"/>
      <c r="H6" s="216"/>
      <c r="I6" s="216"/>
    </row>
    <row r="7" spans="1:9" s="36" customFormat="1" ht="21.75" customHeight="1" x14ac:dyDescent="0.5">
      <c r="A7" s="301" t="str">
        <f>'A1 Exploitation'!A8:F8</f>
        <v>Mégrine Saint Gobain</v>
      </c>
      <c r="B7" s="301"/>
      <c r="C7" s="301"/>
      <c r="D7" s="301"/>
      <c r="E7" s="301"/>
      <c r="F7" s="301"/>
      <c r="G7" s="216"/>
      <c r="H7" s="216"/>
      <c r="I7" s="216"/>
    </row>
    <row r="8" spans="1:9" s="36" customFormat="1" ht="24.75" x14ac:dyDescent="0.5">
      <c r="A8" s="38" t="s">
        <v>44</v>
      </c>
      <c r="B8" s="317" t="str">
        <f>'A3 Exploitation'!B9:F9</f>
        <v>M. Bilel HAMDI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 t="str">
        <f>'A3 Exploitation'!B10:F10</f>
        <v>Directeur magasin et chefs rayons</v>
      </c>
      <c r="C9" s="318"/>
      <c r="D9" s="318"/>
      <c r="E9" s="318"/>
      <c r="F9" s="318"/>
      <c r="G9" s="216"/>
      <c r="H9" s="216"/>
      <c r="I9" s="216"/>
    </row>
    <row r="10" spans="1:9" s="36" customFormat="1" ht="24.75" x14ac:dyDescent="0.5">
      <c r="A10" s="38" t="s">
        <v>45</v>
      </c>
      <c r="B10" s="315">
        <f>'A3 Exploitation'!B11:F11</f>
        <v>42984</v>
      </c>
      <c r="C10" s="315"/>
      <c r="D10" s="315"/>
      <c r="E10" s="315"/>
      <c r="F10" s="315"/>
      <c r="G10" s="216"/>
      <c r="H10" s="216"/>
      <c r="I10" s="216"/>
    </row>
    <row r="11" spans="1:9" s="36" customFormat="1" ht="24.75" x14ac:dyDescent="0.5">
      <c r="A11" s="38" t="s">
        <v>341</v>
      </c>
      <c r="B11" s="319">
        <f>D198</f>
        <v>0.83823529411764708</v>
      </c>
      <c r="C11" s="319"/>
      <c r="D11" s="319"/>
      <c r="E11" s="319"/>
      <c r="F11" s="319"/>
      <c r="G11" s="216"/>
      <c r="H11" s="216"/>
      <c r="I11" s="216"/>
    </row>
    <row r="12" spans="1:9" s="36" customFormat="1" ht="22.5" x14ac:dyDescent="0.45">
      <c r="A12" s="35"/>
      <c r="D12" s="292"/>
      <c r="E12" s="292"/>
      <c r="F12" s="292"/>
      <c r="G12" s="292"/>
      <c r="H12" s="292"/>
      <c r="I12" s="40"/>
    </row>
    <row r="13" spans="1:9" s="36" customFormat="1" ht="11.25" customHeight="1" x14ac:dyDescent="0.3">
      <c r="A13" s="293" t="s">
        <v>32</v>
      </c>
      <c r="B13" s="294" t="s">
        <v>33</v>
      </c>
      <c r="C13" s="294"/>
      <c r="D13" s="294" t="s">
        <v>48</v>
      </c>
      <c r="E13" s="294" t="s">
        <v>213</v>
      </c>
      <c r="F13" s="294" t="s">
        <v>214</v>
      </c>
    </row>
    <row r="14" spans="1:9" s="36" customFormat="1" ht="12.75" customHeight="1" x14ac:dyDescent="0.3">
      <c r="A14" s="293"/>
      <c r="B14" s="70" t="s">
        <v>36</v>
      </c>
      <c r="C14" s="70" t="s">
        <v>35</v>
      </c>
      <c r="D14" s="294"/>
      <c r="E14" s="294"/>
      <c r="F14" s="294"/>
    </row>
    <row r="15" spans="1:9" x14ac:dyDescent="0.3">
      <c r="A15" s="41"/>
      <c r="B15" s="41"/>
      <c r="C15" s="41"/>
      <c r="D15" s="41"/>
    </row>
    <row r="16" spans="1:9" ht="19.5" x14ac:dyDescent="0.4">
      <c r="A16" s="320" t="s">
        <v>0</v>
      </c>
      <c r="B16" s="321"/>
      <c r="C16" s="321"/>
      <c r="D16" s="321"/>
      <c r="E16" s="321"/>
      <c r="F16" s="321"/>
    </row>
    <row r="17" spans="1:6" ht="82.5" x14ac:dyDescent="0.3">
      <c r="A17" s="41" t="s">
        <v>316</v>
      </c>
      <c r="B17" s="221">
        <v>0</v>
      </c>
      <c r="C17" s="221"/>
      <c r="D17" s="222" t="s">
        <v>490</v>
      </c>
      <c r="E17" s="222" t="s">
        <v>491</v>
      </c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22" t="s">
        <v>38</v>
      </c>
      <c r="B22" s="309"/>
      <c r="C22" s="310"/>
      <c r="D22" s="215">
        <f>SUM(B17:C21)</f>
        <v>8</v>
      </c>
    </row>
    <row r="23" spans="1:6" x14ac:dyDescent="0.3">
      <c r="A23" s="306" t="s">
        <v>342</v>
      </c>
      <c r="B23" s="307"/>
      <c r="C23" s="308"/>
      <c r="D23" s="65">
        <f>D22/(COUNT(B17:C21)*2)</f>
        <v>0.8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4" t="s">
        <v>4</v>
      </c>
      <c r="B25" s="305"/>
      <c r="C25" s="305"/>
      <c r="D25" s="305"/>
      <c r="E25" s="305"/>
      <c r="F25" s="305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 t="s">
        <v>498</v>
      </c>
      <c r="E27" s="221"/>
      <c r="F27" s="221"/>
    </row>
    <row r="28" spans="1:6" ht="33" x14ac:dyDescent="0.3">
      <c r="A28" s="41" t="s">
        <v>327</v>
      </c>
      <c r="B28" s="221">
        <v>1</v>
      </c>
      <c r="C28" s="221"/>
      <c r="D28" s="222" t="s">
        <v>486</v>
      </c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6" t="s">
        <v>38</v>
      </c>
      <c r="B32" s="307"/>
      <c r="C32" s="308"/>
      <c r="D32" s="214">
        <f>SUM(B26:C31)</f>
        <v>11</v>
      </c>
    </row>
    <row r="33" spans="1:7" x14ac:dyDescent="0.3">
      <c r="A33" s="306" t="s">
        <v>342</v>
      </c>
      <c r="B33" s="307"/>
      <c r="C33" s="308"/>
      <c r="D33" s="65">
        <f>D32/(COUNT(B26:C31)*2)</f>
        <v>0.91666666666666663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04" t="s">
        <v>246</v>
      </c>
      <c r="B35" s="305"/>
      <c r="C35" s="305"/>
      <c r="D35" s="305"/>
      <c r="E35" s="305"/>
      <c r="F35" s="305"/>
    </row>
    <row r="36" spans="1:7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2</v>
      </c>
      <c r="C37" s="221"/>
      <c r="D37" s="222"/>
      <c r="E37" s="221"/>
      <c r="F37" s="221"/>
      <c r="G37" s="239"/>
    </row>
    <row r="38" spans="1:7" s="50" customFormat="1" ht="49.5" x14ac:dyDescent="0.3">
      <c r="A38" s="41" t="s">
        <v>328</v>
      </c>
      <c r="B38" s="221">
        <v>1</v>
      </c>
      <c r="C38" s="221"/>
      <c r="D38" s="222" t="s">
        <v>478</v>
      </c>
      <c r="E38" s="221"/>
      <c r="F38" s="221"/>
      <c r="G38" s="239"/>
    </row>
    <row r="39" spans="1:7" s="50" customFormat="1" x14ac:dyDescent="0.3">
      <c r="A39" s="41" t="s">
        <v>91</v>
      </c>
      <c r="B39" s="221">
        <v>2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221">
        <v>2</v>
      </c>
      <c r="C40" s="41"/>
      <c r="D40" s="62"/>
      <c r="E40" s="41"/>
      <c r="F40" s="41"/>
    </row>
    <row r="41" spans="1:7" s="50" customFormat="1" x14ac:dyDescent="0.3">
      <c r="A41" s="306" t="s">
        <v>38</v>
      </c>
      <c r="B41" s="307"/>
      <c r="C41" s="308"/>
      <c r="D41" s="214">
        <f>SUM(B36:C40)</f>
        <v>9</v>
      </c>
      <c r="E41" s="37"/>
      <c r="F41" s="37"/>
    </row>
    <row r="42" spans="1:7" s="50" customFormat="1" x14ac:dyDescent="0.3">
      <c r="A42" s="306" t="s">
        <v>342</v>
      </c>
      <c r="B42" s="307"/>
      <c r="C42" s="308"/>
      <c r="D42" s="65">
        <f>D41/(COUNT(B36:C40)*2)</f>
        <v>0.9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13" t="s">
        <v>21</v>
      </c>
      <c r="B44" s="314"/>
      <c r="C44" s="314"/>
      <c r="D44" s="314"/>
      <c r="E44" s="314"/>
      <c r="F44" s="314"/>
    </row>
    <row r="45" spans="1:7" ht="33" x14ac:dyDescent="0.3">
      <c r="A45" s="41" t="s">
        <v>317</v>
      </c>
      <c r="B45" s="221">
        <v>1</v>
      </c>
      <c r="C45" s="221"/>
      <c r="D45" s="222" t="s">
        <v>487</v>
      </c>
      <c r="E45" s="221"/>
      <c r="F45" s="221"/>
    </row>
    <row r="46" spans="1:7" x14ac:dyDescent="0.3">
      <c r="A46" s="41" t="s">
        <v>92</v>
      </c>
      <c r="B46" s="221">
        <v>2</v>
      </c>
      <c r="C46" s="221"/>
      <c r="D46" s="222"/>
      <c r="E46" s="221"/>
      <c r="F46" s="221"/>
    </row>
    <row r="47" spans="1:7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7" ht="33" x14ac:dyDescent="0.3">
      <c r="A48" s="41" t="s">
        <v>24</v>
      </c>
      <c r="B48" s="221">
        <v>1</v>
      </c>
      <c r="C48" s="221"/>
      <c r="D48" s="222" t="s">
        <v>488</v>
      </c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496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2"/>
      <c r="E50" s="221"/>
      <c r="F50" s="221"/>
    </row>
    <row r="51" spans="1:6" x14ac:dyDescent="0.3">
      <c r="A51" s="306" t="s">
        <v>38</v>
      </c>
      <c r="B51" s="307"/>
      <c r="C51" s="308"/>
      <c r="D51" s="214">
        <f>SUM(B45:C50)</f>
        <v>10</v>
      </c>
    </row>
    <row r="52" spans="1:6" x14ac:dyDescent="0.3">
      <c r="A52" s="306" t="s">
        <v>342</v>
      </c>
      <c r="B52" s="307"/>
      <c r="C52" s="308"/>
      <c r="D52" s="65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4" t="s">
        <v>8</v>
      </c>
      <c r="B54" s="305"/>
      <c r="C54" s="305"/>
      <c r="D54" s="305"/>
      <c r="E54" s="305"/>
      <c r="F54" s="305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483</v>
      </c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505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6" t="s">
        <v>38</v>
      </c>
      <c r="B62" s="307"/>
      <c r="C62" s="308"/>
      <c r="D62" s="214">
        <f>SUM(B55:C61)</f>
        <v>13</v>
      </c>
    </row>
    <row r="63" spans="1:6" x14ac:dyDescent="0.3">
      <c r="A63" s="306" t="s">
        <v>342</v>
      </c>
      <c r="B63" s="307"/>
      <c r="C63" s="308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4" t="s">
        <v>143</v>
      </c>
      <c r="B65" s="305"/>
      <c r="C65" s="305"/>
      <c r="D65" s="305"/>
      <c r="E65" s="305"/>
      <c r="F65" s="305"/>
    </row>
    <row r="66" spans="1:6" ht="19.5" x14ac:dyDescent="0.4">
      <c r="A66" s="41" t="s">
        <v>318</v>
      </c>
      <c r="B66" s="227" t="s">
        <v>34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1</v>
      </c>
      <c r="C67" s="228"/>
      <c r="D67" s="222" t="s">
        <v>479</v>
      </c>
      <c r="E67" s="229"/>
      <c r="F67" s="221"/>
    </row>
    <row r="68" spans="1:6" ht="67.5" x14ac:dyDescent="0.4">
      <c r="A68" s="41" t="s">
        <v>340</v>
      </c>
      <c r="B68" s="227">
        <v>1</v>
      </c>
      <c r="C68" s="228"/>
      <c r="D68" s="237" t="s">
        <v>481</v>
      </c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5" t="s">
        <v>502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5" t="s">
        <v>501</v>
      </c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33" x14ac:dyDescent="0.3">
      <c r="A77" s="49" t="s">
        <v>263</v>
      </c>
      <c r="B77" s="227">
        <v>1</v>
      </c>
      <c r="C77" s="233"/>
      <c r="D77" s="222" t="s">
        <v>480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7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74"/>
      <c r="E79" s="232"/>
      <c r="F79" s="221"/>
    </row>
    <row r="80" spans="1:6" x14ac:dyDescent="0.3">
      <c r="A80" s="41" t="s">
        <v>346</v>
      </c>
      <c r="B80" s="227">
        <v>1</v>
      </c>
      <c r="C80" s="221"/>
      <c r="D80" s="274" t="s">
        <v>482</v>
      </c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6" t="s">
        <v>38</v>
      </c>
      <c r="B83" s="307"/>
      <c r="C83" s="308"/>
      <c r="D83" s="214">
        <f>SUM(B66:C82)</f>
        <v>22</v>
      </c>
    </row>
    <row r="84" spans="1:6" x14ac:dyDescent="0.3">
      <c r="A84" s="306" t="s">
        <v>342</v>
      </c>
      <c r="B84" s="307"/>
      <c r="C84" s="308"/>
      <c r="D84" s="65">
        <f>D83/(COUNT(B66:C82)*2)</f>
        <v>0.84615384615384615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4" t="s">
        <v>237</v>
      </c>
      <c r="B86" s="305"/>
      <c r="C86" s="305"/>
      <c r="D86" s="305"/>
      <c r="E86" s="305"/>
      <c r="F86" s="305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84" x14ac:dyDescent="0.4">
      <c r="A88" s="41" t="s">
        <v>319</v>
      </c>
      <c r="B88" s="237">
        <v>0</v>
      </c>
      <c r="C88" s="228"/>
      <c r="D88" s="222" t="s">
        <v>484</v>
      </c>
      <c r="E88" s="222" t="s">
        <v>485</v>
      </c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 t="s">
        <v>499</v>
      </c>
      <c r="E92" s="221"/>
      <c r="F92" s="221"/>
    </row>
    <row r="93" spans="1:6" ht="18" x14ac:dyDescent="0.35">
      <c r="A93" s="76" t="s">
        <v>266</v>
      </c>
      <c r="B93" s="237">
        <v>2</v>
      </c>
      <c r="C93" s="251" t="str">
        <f>IF(B93=0, -5, "0")</f>
        <v>0</v>
      </c>
      <c r="D93" s="222" t="s">
        <v>500</v>
      </c>
      <c r="E93" s="221"/>
      <c r="F93" s="221"/>
    </row>
    <row r="94" spans="1:6" x14ac:dyDescent="0.3">
      <c r="A94" s="48" t="s">
        <v>182</v>
      </c>
      <c r="B94" s="237">
        <v>1</v>
      </c>
      <c r="C94" s="221"/>
      <c r="D94" s="222" t="s">
        <v>477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6" t="s">
        <v>38</v>
      </c>
      <c r="B101" s="307"/>
      <c r="C101" s="308"/>
      <c r="D101" s="214">
        <f>SUM(B87:C100)</f>
        <v>25</v>
      </c>
    </row>
    <row r="102" spans="1:6" x14ac:dyDescent="0.3">
      <c r="A102" s="306" t="s">
        <v>342</v>
      </c>
      <c r="B102" s="307"/>
      <c r="C102" s="308"/>
      <c r="D102" s="65">
        <f>D101/(COUNT(B87:C100)*2)</f>
        <v>0.8928571428571429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4" t="s">
        <v>238</v>
      </c>
      <c r="B105" s="305"/>
      <c r="C105" s="305"/>
      <c r="D105" s="305"/>
      <c r="E105" s="305"/>
      <c r="F105" s="305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 t="s">
        <v>503</v>
      </c>
      <c r="E111" s="221"/>
      <c r="F111" s="221"/>
    </row>
    <row r="112" spans="1:6" s="50" customFormat="1" ht="66" x14ac:dyDescent="0.3">
      <c r="A112" s="49" t="s">
        <v>182</v>
      </c>
      <c r="B112" s="237">
        <v>1</v>
      </c>
      <c r="C112" s="221"/>
      <c r="D112" s="222" t="s">
        <v>476</v>
      </c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504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6" t="s">
        <v>38</v>
      </c>
      <c r="B117" s="307"/>
      <c r="C117" s="308"/>
      <c r="D117" s="214">
        <f>SUM(B106:C116)</f>
        <v>21</v>
      </c>
      <c r="E117" s="37"/>
      <c r="F117" s="37"/>
    </row>
    <row r="118" spans="1:6" s="50" customFormat="1" x14ac:dyDescent="0.3">
      <c r="A118" s="306" t="s">
        <v>342</v>
      </c>
      <c r="B118" s="307"/>
      <c r="C118" s="308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4" t="s">
        <v>208</v>
      </c>
      <c r="B120" s="305"/>
      <c r="C120" s="305"/>
      <c r="D120" s="305"/>
      <c r="E120" s="305"/>
      <c r="F120" s="305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ht="33" x14ac:dyDescent="0.3">
      <c r="A122" s="87" t="s">
        <v>319</v>
      </c>
      <c r="B122" s="238">
        <v>1</v>
      </c>
      <c r="C122" s="221"/>
      <c r="D122" s="222" t="s">
        <v>493</v>
      </c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67.5" x14ac:dyDescent="0.4">
      <c r="A124" s="48" t="s">
        <v>285</v>
      </c>
      <c r="B124" s="238">
        <v>0</v>
      </c>
      <c r="C124" s="228"/>
      <c r="D124" s="222" t="s">
        <v>515</v>
      </c>
      <c r="E124" s="222" t="s">
        <v>506</v>
      </c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>
        <v>2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497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>
        <v>2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6" t="s">
        <v>38</v>
      </c>
      <c r="B132" s="307"/>
      <c r="C132" s="308"/>
      <c r="D132" s="214">
        <f>SUM(B121:C131)</f>
        <v>17</v>
      </c>
    </row>
    <row r="133" spans="1:6" x14ac:dyDescent="0.3">
      <c r="A133" s="306" t="s">
        <v>342</v>
      </c>
      <c r="B133" s="307"/>
      <c r="C133" s="308"/>
      <c r="D133" s="63">
        <f>D132/(COUNT(B121:C131)*2)</f>
        <v>0.85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4" t="s">
        <v>78</v>
      </c>
      <c r="B135" s="305"/>
      <c r="C135" s="305"/>
      <c r="D135" s="305"/>
      <c r="E135" s="305"/>
      <c r="F135" s="305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6" t="s">
        <v>38</v>
      </c>
      <c r="B148" s="307"/>
      <c r="C148" s="308"/>
      <c r="D148" s="214">
        <f>SUM(B136:C147)</f>
        <v>0</v>
      </c>
    </row>
    <row r="149" spans="1:6" x14ac:dyDescent="0.3">
      <c r="A149" s="306" t="s">
        <v>342</v>
      </c>
      <c r="B149" s="307"/>
      <c r="C149" s="308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4" t="s">
        <v>243</v>
      </c>
      <c r="B151" s="305"/>
      <c r="C151" s="305"/>
      <c r="D151" s="305"/>
      <c r="E151" s="305"/>
      <c r="F151" s="305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66.7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492</v>
      </c>
      <c r="E155" s="222" t="s">
        <v>507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6" t="s">
        <v>38</v>
      </c>
      <c r="B160" s="309"/>
      <c r="C160" s="310"/>
      <c r="D160" s="215">
        <f>SUM(B152:C159)</f>
        <v>9</v>
      </c>
    </row>
    <row r="161" spans="1:6" x14ac:dyDescent="0.3">
      <c r="A161" s="306" t="s">
        <v>342</v>
      </c>
      <c r="B161" s="307"/>
      <c r="C161" s="308"/>
      <c r="D161" s="65">
        <f>D160/(COUNT(B152:C159)*2)</f>
        <v>0.5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4" t="s">
        <v>85</v>
      </c>
      <c r="B163" s="305"/>
      <c r="C163" s="305"/>
      <c r="D163" s="305"/>
      <c r="E163" s="305"/>
      <c r="F163" s="305"/>
    </row>
    <row r="164" spans="1:6" ht="33.75" x14ac:dyDescent="0.35">
      <c r="A164" s="76" t="s">
        <v>333</v>
      </c>
      <c r="B164" s="221">
        <v>1</v>
      </c>
      <c r="C164" s="248" t="str">
        <f>IF(B164=0, -5, "0")</f>
        <v>0</v>
      </c>
      <c r="D164" s="222" t="s">
        <v>509</v>
      </c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6" t="s">
        <v>38</v>
      </c>
      <c r="B168" s="307"/>
      <c r="C168" s="308"/>
      <c r="D168" s="214">
        <f>SUM(B164:C167)</f>
        <v>7</v>
      </c>
    </row>
    <row r="169" spans="1:6" x14ac:dyDescent="0.3">
      <c r="A169" s="306" t="s">
        <v>342</v>
      </c>
      <c r="B169" s="307"/>
      <c r="C169" s="308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1" t="s">
        <v>17</v>
      </c>
      <c r="B171" s="312"/>
      <c r="C171" s="312"/>
      <c r="D171" s="312"/>
      <c r="E171" s="312"/>
      <c r="F171" s="312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6" t="s">
        <v>38</v>
      </c>
      <c r="B176" s="307"/>
      <c r="C176" s="308"/>
      <c r="D176" s="214">
        <f>SUM(B172:C175)</f>
        <v>8</v>
      </c>
    </row>
    <row r="177" spans="1:6" x14ac:dyDescent="0.3">
      <c r="A177" s="306" t="s">
        <v>342</v>
      </c>
      <c r="B177" s="307"/>
      <c r="C177" s="308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4" t="s">
        <v>87</v>
      </c>
      <c r="B179" s="305"/>
      <c r="C179" s="305"/>
      <c r="D179" s="305"/>
      <c r="E179" s="305"/>
      <c r="F179" s="305"/>
    </row>
    <row r="180" spans="1:6" ht="49.5" x14ac:dyDescent="0.3">
      <c r="A180" s="87" t="s">
        <v>364</v>
      </c>
      <c r="B180" s="221">
        <v>0</v>
      </c>
      <c r="C180" s="221"/>
      <c r="D180" s="222" t="s">
        <v>489</v>
      </c>
      <c r="E180" s="222" t="s">
        <v>510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6" t="s">
        <v>38</v>
      </c>
      <c r="B185" s="307"/>
      <c r="C185" s="308"/>
      <c r="D185" s="214">
        <f>SUM(B180:C184)</f>
        <v>8</v>
      </c>
    </row>
    <row r="186" spans="1:6" x14ac:dyDescent="0.3">
      <c r="A186" s="306" t="s">
        <v>342</v>
      </c>
      <c r="B186" s="307"/>
      <c r="C186" s="308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4" t="s">
        <v>242</v>
      </c>
      <c r="B188" s="305"/>
      <c r="C188" s="305"/>
      <c r="D188" s="305"/>
      <c r="E188" s="305"/>
      <c r="F188" s="305"/>
    </row>
    <row r="189" spans="1:6" ht="99" x14ac:dyDescent="0.3">
      <c r="A189" s="41" t="s">
        <v>357</v>
      </c>
      <c r="B189" s="221">
        <v>0</v>
      </c>
      <c r="C189" s="221"/>
      <c r="D189" s="222" t="s">
        <v>495</v>
      </c>
      <c r="E189" s="222" t="s">
        <v>511</v>
      </c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ht="33" x14ac:dyDescent="0.3">
      <c r="A191" s="48" t="s">
        <v>360</v>
      </c>
      <c r="B191" s="221">
        <v>1</v>
      </c>
      <c r="C191" s="221"/>
      <c r="D191" s="222" t="s">
        <v>512</v>
      </c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21"/>
      <c r="E192" s="221"/>
      <c r="F192" s="221"/>
    </row>
    <row r="193" spans="1:4" x14ac:dyDescent="0.3">
      <c r="A193" s="306" t="s">
        <v>38</v>
      </c>
      <c r="B193" s="307"/>
      <c r="C193" s="308"/>
      <c r="D193" s="97">
        <f>SUM(B189:C192)</f>
        <v>3</v>
      </c>
    </row>
    <row r="194" spans="1:4" x14ac:dyDescent="0.3">
      <c r="A194" s="306" t="s">
        <v>342</v>
      </c>
      <c r="B194" s="307"/>
      <c r="C194" s="308"/>
      <c r="D194" s="65">
        <f>D193/(COUNT(B189:C192)*2)</f>
        <v>0.5</v>
      </c>
    </row>
    <row r="196" spans="1:4" ht="18" x14ac:dyDescent="0.35">
      <c r="A196" s="121" t="s">
        <v>508</v>
      </c>
      <c r="B196" s="120"/>
      <c r="C196" s="120"/>
      <c r="D196" s="220">
        <v>0.25</v>
      </c>
    </row>
    <row r="197" spans="1:4" ht="22.5" x14ac:dyDescent="0.3">
      <c r="A197" s="71" t="s">
        <v>47</v>
      </c>
      <c r="B197" s="72"/>
      <c r="C197" s="73"/>
      <c r="D197" s="74">
        <f>SUM(D193,D185,D176,D168,D160,D62,D51,D32,D22,D117,D148,D132,D101,D83,D41)</f>
        <v>171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0.83823529411764708</v>
      </c>
    </row>
  </sheetData>
  <sheetProtection algorithmName="SHA-512" hashValue="nu+VO0zEcZuvoUzTGJqEu2dI47QTj0x1y/ZRPmM0gaQ1RXjhT2gXfuLGBtMg2FcSQzKxdWHXClgtlpBtFbAzWQ==" saltValue="L7bZbCGNXSk3o03Lgdhl2g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136:B147 B36:B40 B45:B50 B189:B192 B66:B82 B87:B100 B106:B116 B55:B61 B121:B131 B164:B167 B172:B175 B180:B184 B152:B159">
      <formula1>$B$1:$B$4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abSelected="1" topLeftCell="A156" zoomScale="80" zoomScaleNormal="80" workbookViewId="0">
      <selection activeCell="B481" sqref="B48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3"/>
      <c r="H7" s="213"/>
      <c r="I7" s="213"/>
    </row>
    <row r="8" spans="1:9" ht="29.25" x14ac:dyDescent="0.5">
      <c r="A8" s="301" t="str">
        <f>'Page de garde'!D18</f>
        <v>Mégrine Saint Gobain</v>
      </c>
      <c r="B8" s="301"/>
      <c r="C8" s="301"/>
      <c r="D8" s="301"/>
      <c r="E8" s="301"/>
      <c r="F8" s="301"/>
      <c r="G8" s="216"/>
      <c r="H8" s="216"/>
      <c r="I8" s="213"/>
    </row>
    <row r="9" spans="1:9" ht="24.75" x14ac:dyDescent="0.5">
      <c r="A9" s="38" t="s">
        <v>44</v>
      </c>
      <c r="B9" s="302" t="s">
        <v>443</v>
      </c>
      <c r="C9" s="302"/>
      <c r="D9" s="302"/>
      <c r="E9" s="302"/>
      <c r="F9" s="302"/>
      <c r="G9" s="216"/>
      <c r="H9" s="216"/>
      <c r="I9" s="213"/>
    </row>
    <row r="10" spans="1:9" ht="24" x14ac:dyDescent="0.45">
      <c r="A10" s="39" t="s">
        <v>46</v>
      </c>
      <c r="B10" s="303" t="s">
        <v>516</v>
      </c>
      <c r="C10" s="303"/>
      <c r="D10" s="303"/>
      <c r="E10" s="303"/>
      <c r="F10" s="303"/>
      <c r="G10" s="216"/>
      <c r="H10" s="216"/>
      <c r="I10" s="213"/>
    </row>
    <row r="11" spans="1:9" ht="24.75" x14ac:dyDescent="0.5">
      <c r="A11" s="38" t="s">
        <v>45</v>
      </c>
      <c r="B11" s="298">
        <v>43075</v>
      </c>
      <c r="C11" s="298"/>
      <c r="D11" s="298"/>
      <c r="E11" s="298"/>
      <c r="F11" s="298"/>
      <c r="G11" s="216"/>
      <c r="H11" s="216"/>
      <c r="I11" s="213"/>
    </row>
    <row r="12" spans="1:9" ht="24.75" x14ac:dyDescent="0.5">
      <c r="A12" s="38" t="s">
        <v>276</v>
      </c>
      <c r="B12" s="291">
        <f>D505</f>
        <v>0.98809523809523814</v>
      </c>
      <c r="C12" s="291"/>
      <c r="D12" s="291"/>
      <c r="E12" s="291"/>
      <c r="F12" s="291"/>
      <c r="G12" s="216"/>
      <c r="H12" s="216"/>
      <c r="I12" s="213"/>
    </row>
    <row r="13" spans="1:9" ht="22.5" x14ac:dyDescent="0.45">
      <c r="A13" s="35"/>
      <c r="B13" s="36"/>
      <c r="C13" s="36"/>
      <c r="D13" s="292"/>
      <c r="E13" s="292"/>
      <c r="F13" s="292"/>
      <c r="G13" s="292"/>
      <c r="H13" s="292"/>
      <c r="I13" s="3"/>
    </row>
    <row r="14" spans="1:9" ht="16.5" customHeight="1" x14ac:dyDescent="0.3">
      <c r="A14" s="293" t="s">
        <v>32</v>
      </c>
      <c r="B14" s="294" t="s">
        <v>33</v>
      </c>
      <c r="C14" s="294"/>
      <c r="D14" s="294" t="s">
        <v>48</v>
      </c>
      <c r="E14" s="295" t="s">
        <v>358</v>
      </c>
      <c r="F14" s="294" t="s">
        <v>214</v>
      </c>
      <c r="G14" s="36"/>
      <c r="H14" s="36"/>
    </row>
    <row r="15" spans="1:9" ht="16.5" customHeight="1" x14ac:dyDescent="0.3">
      <c r="A15" s="293"/>
      <c r="B15" s="77" t="s">
        <v>36</v>
      </c>
      <c r="C15" s="77" t="s">
        <v>35</v>
      </c>
      <c r="D15" s="294"/>
      <c r="E15" s="295"/>
      <c r="F15" s="294"/>
      <c r="G15" s="36"/>
      <c r="H15" s="36"/>
    </row>
    <row r="16" spans="1:9" ht="18" x14ac:dyDescent="0.35">
      <c r="A16" s="286" t="s">
        <v>0</v>
      </c>
      <c r="B16" s="286"/>
      <c r="C16" s="286"/>
      <c r="D16" s="286"/>
      <c r="E16" s="286"/>
      <c r="F16" s="286"/>
      <c r="G16" s="36"/>
      <c r="H16" s="36"/>
    </row>
    <row r="17" spans="1:8" ht="18" x14ac:dyDescent="0.3">
      <c r="A17" s="182">
        <f>B11</f>
        <v>43075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6" t="s">
        <v>1</v>
      </c>
      <c r="B18" s="297"/>
      <c r="C18" s="297"/>
      <c r="D18" s="297"/>
      <c r="E18" s="297"/>
      <c r="F18" s="297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2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7" t="s">
        <v>18</v>
      </c>
      <c r="B26" s="288"/>
      <c r="C26" s="288"/>
      <c r="D26" s="288"/>
      <c r="E26" s="288"/>
      <c r="F26" s="288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 t="s">
        <v>537</v>
      </c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26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86" t="s">
        <v>137</v>
      </c>
      <c r="B43" s="286"/>
      <c r="C43" s="286"/>
      <c r="D43" s="286"/>
      <c r="E43" s="286"/>
      <c r="F43" s="286"/>
    </row>
    <row r="44" spans="1:7" x14ac:dyDescent="0.25">
      <c r="A44" s="183">
        <f>B11</f>
        <v>43075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7" t="s">
        <v>65</v>
      </c>
      <c r="B57" s="288"/>
      <c r="C57" s="288"/>
      <c r="D57" s="288"/>
      <c r="E57" s="288"/>
      <c r="F57" s="288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36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87" t="s">
        <v>25</v>
      </c>
      <c r="B84" s="288"/>
      <c r="C84" s="288"/>
      <c r="D84" s="288"/>
      <c r="E84" s="288"/>
      <c r="F84" s="288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46.5" x14ac:dyDescent="0.35">
      <c r="A87" s="76" t="s">
        <v>59</v>
      </c>
      <c r="B87" s="170">
        <v>1</v>
      </c>
      <c r="C87" s="217" t="str">
        <f>IF(B87=0, -5, "0")</f>
        <v>0</v>
      </c>
      <c r="D87" s="157" t="s">
        <v>523</v>
      </c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210" x14ac:dyDescent="0.25">
      <c r="A90" s="169" t="s">
        <v>293</v>
      </c>
      <c r="B90" s="170">
        <v>1</v>
      </c>
      <c r="C90" s="170"/>
      <c r="D90" s="156" t="s">
        <v>522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53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3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64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0.96969696969696972</v>
      </c>
    </row>
    <row r="98" spans="1:6" x14ac:dyDescent="0.25">
      <c r="A98" s="5"/>
      <c r="B98" s="6"/>
      <c r="C98" s="7"/>
      <c r="D98" s="6"/>
    </row>
    <row r="99" spans="1:6" ht="18" x14ac:dyDescent="0.35">
      <c r="A99" s="286" t="s">
        <v>129</v>
      </c>
      <c r="B99" s="286"/>
      <c r="C99" s="286"/>
      <c r="D99" s="286"/>
      <c r="E99" s="286"/>
      <c r="F99" s="286"/>
    </row>
    <row r="100" spans="1:6" x14ac:dyDescent="0.25">
      <c r="A100" s="183">
        <f>B11</f>
        <v>43075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7" t="s">
        <v>133</v>
      </c>
      <c r="B113" s="288"/>
      <c r="C113" s="288"/>
      <c r="D113" s="288"/>
      <c r="E113" s="288"/>
      <c r="F113" s="288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2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0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1</v>
      </c>
      <c r="C124" s="170"/>
      <c r="D124" s="12" t="s">
        <v>525</v>
      </c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0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0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0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0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0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0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39</v>
      </c>
    </row>
    <row r="135" spans="1:6" x14ac:dyDescent="0.25">
      <c r="A135" s="19" t="s">
        <v>37</v>
      </c>
      <c r="B135" s="20"/>
      <c r="C135" s="21"/>
      <c r="D135" s="63">
        <f>D134/(COUNT(B114:C133)*2)</f>
        <v>0.97499999999999998</v>
      </c>
    </row>
    <row r="136" spans="1:6" x14ac:dyDescent="0.25">
      <c r="A136" s="9"/>
      <c r="B136" s="6"/>
      <c r="C136" s="7"/>
      <c r="D136" s="6"/>
    </row>
    <row r="137" spans="1:6" ht="18" x14ac:dyDescent="0.25">
      <c r="A137" s="287" t="s">
        <v>73</v>
      </c>
      <c r="B137" s="288"/>
      <c r="C137" s="288"/>
      <c r="D137" s="288"/>
      <c r="E137" s="288"/>
      <c r="F137" s="288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69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0.98571428571428577</v>
      </c>
    </row>
    <row r="151" spans="1:6" x14ac:dyDescent="0.25">
      <c r="A151" s="9"/>
      <c r="B151" s="6"/>
      <c r="C151" s="7"/>
      <c r="D151" s="6"/>
    </row>
    <row r="152" spans="1:6" ht="18" x14ac:dyDescent="0.35">
      <c r="A152" s="286" t="s">
        <v>130</v>
      </c>
      <c r="B152" s="286"/>
      <c r="C152" s="286"/>
      <c r="D152" s="286"/>
      <c r="E152" s="286"/>
      <c r="F152" s="286"/>
    </row>
    <row r="153" spans="1:6" x14ac:dyDescent="0.25">
      <c r="A153" s="183">
        <f>B11</f>
        <v>43075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7" t="s">
        <v>134</v>
      </c>
      <c r="B166" s="288"/>
      <c r="C166" s="288"/>
      <c r="D166" s="288"/>
      <c r="E166" s="288"/>
      <c r="F166" s="288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ht="62.25" customHeight="1" x14ac:dyDescent="0.25">
      <c r="A171" s="18" t="s">
        <v>279</v>
      </c>
      <c r="B171" s="170">
        <v>1</v>
      </c>
      <c r="C171" s="170"/>
      <c r="D171" s="12" t="s">
        <v>528</v>
      </c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ht="30" x14ac:dyDescent="0.25">
      <c r="A175" s="169" t="s">
        <v>313</v>
      </c>
      <c r="B175" s="170">
        <v>1</v>
      </c>
      <c r="C175" s="170"/>
      <c r="D175" s="168" t="s">
        <v>519</v>
      </c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0.96153846153846156</v>
      </c>
    </row>
    <row r="191" spans="1:7" x14ac:dyDescent="0.25">
      <c r="A191" s="9"/>
      <c r="B191" s="6"/>
      <c r="C191" s="7"/>
      <c r="D191" s="6"/>
    </row>
    <row r="192" spans="1:7" ht="18" x14ac:dyDescent="0.35">
      <c r="A192" s="286" t="s">
        <v>167</v>
      </c>
      <c r="B192" s="286"/>
      <c r="C192" s="286"/>
      <c r="D192" s="286"/>
      <c r="E192" s="286"/>
      <c r="F192" s="286"/>
    </row>
    <row r="193" spans="1:7" x14ac:dyDescent="0.25">
      <c r="A193" s="189">
        <f>B11</f>
        <v>43075</v>
      </c>
      <c r="B193" s="6"/>
      <c r="C193" s="7"/>
      <c r="D193" s="6"/>
    </row>
    <row r="194" spans="1:7" ht="18" x14ac:dyDescent="0.25">
      <c r="A194" s="287" t="s">
        <v>158</v>
      </c>
      <c r="B194" s="288"/>
      <c r="C194" s="288"/>
      <c r="D194" s="288"/>
      <c r="E194" s="288"/>
      <c r="F194" s="288"/>
    </row>
    <row r="195" spans="1:7" ht="36" x14ac:dyDescent="0.35">
      <c r="A195" s="83" t="s">
        <v>27</v>
      </c>
      <c r="B195" s="170">
        <v>2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7" t="s">
        <v>76</v>
      </c>
      <c r="B209" s="288"/>
      <c r="C209" s="288"/>
      <c r="D209" s="288"/>
      <c r="E209" s="288"/>
      <c r="F209" s="288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2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2</v>
      </c>
      <c r="C221" s="170"/>
      <c r="D221" s="168"/>
      <c r="E221" s="147"/>
      <c r="F221" s="147"/>
    </row>
    <row r="222" spans="1:7" ht="30" x14ac:dyDescent="0.25">
      <c r="A222" s="108" t="s">
        <v>72</v>
      </c>
      <c r="B222" s="170">
        <v>2</v>
      </c>
      <c r="C222" s="217" t="str">
        <f>IF(B222=0, -5, "0")</f>
        <v>0</v>
      </c>
      <c r="D222" s="168" t="s">
        <v>530</v>
      </c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2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34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87" t="s">
        <v>191</v>
      </c>
      <c r="B232" s="288"/>
      <c r="C232" s="288"/>
      <c r="D232" s="288"/>
      <c r="E232" s="288"/>
      <c r="F232" s="288"/>
    </row>
    <row r="233" spans="1:6" x14ac:dyDescent="0.25">
      <c r="A233" s="169" t="s">
        <v>314</v>
      </c>
      <c r="B233" s="170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0">
        <v>2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0">
        <v>2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0">
        <v>2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0">
        <v>2</v>
      </c>
      <c r="C237" s="170"/>
      <c r="D237" s="157"/>
      <c r="E237" s="147"/>
      <c r="F237" s="147"/>
    </row>
    <row r="238" spans="1:6" x14ac:dyDescent="0.25">
      <c r="A238" s="18" t="s">
        <v>55</v>
      </c>
      <c r="B238" s="170">
        <v>2</v>
      </c>
      <c r="C238" s="170"/>
      <c r="D238" s="158"/>
      <c r="E238" s="147"/>
      <c r="F238" s="147"/>
    </row>
    <row r="239" spans="1:6" x14ac:dyDescent="0.25">
      <c r="A239" s="169" t="s">
        <v>299</v>
      </c>
      <c r="B239" s="170">
        <v>2</v>
      </c>
      <c r="C239" s="171"/>
      <c r="D239" s="165"/>
      <c r="E239" s="173"/>
      <c r="F239" s="147"/>
    </row>
    <row r="240" spans="1:6" ht="75" x14ac:dyDescent="0.25">
      <c r="A240" s="169" t="s">
        <v>156</v>
      </c>
      <c r="B240" s="170">
        <v>2</v>
      </c>
      <c r="C240" s="170"/>
      <c r="D240" s="156" t="s">
        <v>520</v>
      </c>
      <c r="E240" s="147"/>
      <c r="F240" s="147"/>
    </row>
    <row r="241" spans="1:6" ht="45" x14ac:dyDescent="0.25">
      <c r="A241" s="100" t="s">
        <v>287</v>
      </c>
      <c r="B241" s="170">
        <v>2</v>
      </c>
      <c r="C241" s="154"/>
      <c r="D241" s="268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72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6" t="s">
        <v>78</v>
      </c>
      <c r="B248" s="286"/>
      <c r="C248" s="286"/>
      <c r="D248" s="286"/>
      <c r="E248" s="286"/>
      <c r="F248" s="286"/>
    </row>
    <row r="249" spans="1:6" s="3" customFormat="1" x14ac:dyDescent="0.25">
      <c r="A249" s="183">
        <f>B11</f>
        <v>43075</v>
      </c>
      <c r="B249" s="6"/>
      <c r="C249" s="7"/>
      <c r="D249" s="6"/>
    </row>
    <row r="250" spans="1:6" s="3" customFormat="1" ht="18" x14ac:dyDescent="0.25">
      <c r="A250" s="287" t="s">
        <v>79</v>
      </c>
      <c r="B250" s="288"/>
      <c r="C250" s="288"/>
      <c r="D250" s="288"/>
      <c r="E250" s="288"/>
      <c r="F250" s="288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7" t="s">
        <v>81</v>
      </c>
      <c r="B266" s="288"/>
      <c r="C266" s="288"/>
      <c r="D266" s="288"/>
      <c r="E266" s="288"/>
      <c r="F266" s="288"/>
    </row>
    <row r="267" spans="1:6" s="3" customFormat="1" x14ac:dyDescent="0.25">
      <c r="A267" s="152" t="s">
        <v>368</v>
      </c>
      <c r="B267" s="170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0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0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0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0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0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0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0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0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0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0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0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0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0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0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0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0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0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6" t="s">
        <v>4</v>
      </c>
      <c r="B291" s="286"/>
      <c r="C291" s="286"/>
      <c r="D291" s="286"/>
      <c r="E291" s="286"/>
      <c r="F291" s="286"/>
    </row>
    <row r="292" spans="1:7" x14ac:dyDescent="0.25">
      <c r="A292" s="192">
        <f>B11</f>
        <v>43075</v>
      </c>
      <c r="B292" s="6"/>
      <c r="C292" s="7"/>
      <c r="D292" s="59"/>
    </row>
    <row r="293" spans="1:7" ht="18" x14ac:dyDescent="0.25">
      <c r="A293" s="287" t="s">
        <v>19</v>
      </c>
      <c r="B293" s="288"/>
      <c r="C293" s="288"/>
      <c r="D293" s="288"/>
      <c r="E293" s="288"/>
      <c r="F293" s="288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7" t="s">
        <v>122</v>
      </c>
      <c r="B305" s="288"/>
      <c r="C305" s="288"/>
      <c r="D305" s="288"/>
      <c r="E305" s="288"/>
      <c r="F305" s="288"/>
    </row>
    <row r="306" spans="1:6" x14ac:dyDescent="0.25">
      <c r="A306" s="169" t="s">
        <v>303</v>
      </c>
      <c r="B306" s="170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0">
        <v>2</v>
      </c>
      <c r="C307" s="170"/>
      <c r="D307" s="168"/>
      <c r="E307" s="147"/>
      <c r="F307" s="147"/>
    </row>
    <row r="308" spans="1:6" ht="45" x14ac:dyDescent="0.25">
      <c r="A308" s="18" t="s">
        <v>5</v>
      </c>
      <c r="B308" s="170">
        <v>2</v>
      </c>
      <c r="C308" s="170"/>
      <c r="D308" s="157" t="s">
        <v>534</v>
      </c>
      <c r="E308" s="147"/>
      <c r="F308" s="147"/>
    </row>
    <row r="309" spans="1:6" ht="18" x14ac:dyDescent="0.35">
      <c r="A309" s="76" t="s">
        <v>367</v>
      </c>
      <c r="B309" s="170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0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0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0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0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0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0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0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0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6" t="s">
        <v>21</v>
      </c>
      <c r="B324" s="286"/>
      <c r="C324" s="286"/>
      <c r="D324" s="286"/>
      <c r="E324" s="286"/>
      <c r="F324" s="286"/>
    </row>
    <row r="325" spans="1:9" x14ac:dyDescent="0.25">
      <c r="A325" s="193">
        <f>B11</f>
        <v>43075</v>
      </c>
      <c r="B325" s="6"/>
      <c r="C325" s="7"/>
      <c r="D325" s="6"/>
    </row>
    <row r="326" spans="1:9" ht="18" x14ac:dyDescent="0.25">
      <c r="A326" s="287" t="s">
        <v>12</v>
      </c>
      <c r="B326" s="288"/>
      <c r="C326" s="288"/>
      <c r="D326" s="288"/>
      <c r="E326" s="288"/>
      <c r="F326" s="288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7" t="s">
        <v>25</v>
      </c>
      <c r="B339" s="288"/>
      <c r="C339" s="288"/>
      <c r="D339" s="288"/>
      <c r="E339" s="288"/>
      <c r="F339" s="288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 t="s">
        <v>34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6" t="s">
        <v>8</v>
      </c>
      <c r="B352" s="286"/>
      <c r="C352" s="286"/>
      <c r="D352" s="286"/>
      <c r="E352" s="286"/>
      <c r="F352" s="286"/>
    </row>
    <row r="353" spans="1:6" x14ac:dyDescent="0.25">
      <c r="A353" s="183">
        <f>B11</f>
        <v>43075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7" t="s">
        <v>25</v>
      </c>
      <c r="B366" s="288"/>
      <c r="C366" s="288"/>
      <c r="D366" s="288"/>
      <c r="E366" s="288"/>
      <c r="F366" s="288"/>
    </row>
    <row r="367" spans="1:6" x14ac:dyDescent="0.25">
      <c r="A367" s="169" t="s">
        <v>314</v>
      </c>
      <c r="B367" s="170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0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0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0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0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0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0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0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0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0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0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0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7" t="s">
        <v>124</v>
      </c>
      <c r="B382" s="288"/>
      <c r="C382" s="288"/>
      <c r="D382" s="288"/>
      <c r="E382" s="288"/>
      <c r="F382" s="288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7" t="s">
        <v>29</v>
      </c>
      <c r="B391" s="288"/>
      <c r="C391" s="288"/>
      <c r="D391" s="288"/>
      <c r="E391" s="288"/>
      <c r="F391" s="288"/>
    </row>
    <row r="392" spans="1:16384" x14ac:dyDescent="0.25">
      <c r="A392" s="169" t="s">
        <v>314</v>
      </c>
      <c r="B392" s="170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0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0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0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0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0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0" t="s">
        <v>34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6" t="s">
        <v>125</v>
      </c>
      <c r="B405" s="286"/>
      <c r="C405" s="286"/>
      <c r="D405" s="286"/>
      <c r="E405" s="286"/>
      <c r="F405" s="286"/>
    </row>
    <row r="406" spans="1:6" x14ac:dyDescent="0.25">
      <c r="A406" s="192">
        <f>B11</f>
        <v>43075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1</v>
      </c>
      <c r="C421" s="170"/>
      <c r="D421" s="168" t="s">
        <v>536</v>
      </c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 t="s">
        <v>34</v>
      </c>
      <c r="C428" s="154"/>
      <c r="D428" s="134"/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17</v>
      </c>
    </row>
    <row r="430" spans="1:6" x14ac:dyDescent="0.25">
      <c r="A430" s="19" t="s">
        <v>37</v>
      </c>
      <c r="B430" s="20"/>
      <c r="C430" s="21"/>
      <c r="D430" s="63">
        <f>D429/(COUNT(B419:C427)*2)</f>
        <v>0.94444444444444442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31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0.96875</v>
      </c>
    </row>
    <row r="434" spans="1:7" x14ac:dyDescent="0.25">
      <c r="A434" s="5"/>
      <c r="B434" s="6"/>
      <c r="C434" s="7"/>
      <c r="D434" s="6"/>
    </row>
    <row r="435" spans="1:7" ht="18" x14ac:dyDescent="0.35">
      <c r="A435" s="286" t="s">
        <v>374</v>
      </c>
      <c r="B435" s="286"/>
      <c r="C435" s="286"/>
      <c r="D435" s="286"/>
      <c r="E435" s="286"/>
      <c r="F435" s="286"/>
    </row>
    <row r="436" spans="1:7" x14ac:dyDescent="0.25">
      <c r="A436" s="195">
        <f>+B11</f>
        <v>43075</v>
      </c>
      <c r="B436" s="6"/>
      <c r="C436" s="7"/>
      <c r="D436" s="6"/>
    </row>
    <row r="437" spans="1:7" ht="18" x14ac:dyDescent="0.25">
      <c r="A437" s="287" t="s">
        <v>375</v>
      </c>
      <c r="B437" s="288"/>
      <c r="C437" s="288"/>
      <c r="D437" s="288"/>
      <c r="E437" s="288"/>
      <c r="F437" s="288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7" t="s">
        <v>31</v>
      </c>
      <c r="B444" s="288"/>
      <c r="C444" s="288"/>
      <c r="D444" s="288"/>
      <c r="E444" s="288"/>
      <c r="F444" s="288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 t="s">
        <v>539</v>
      </c>
      <c r="E446" s="147"/>
      <c r="F446" s="147"/>
    </row>
    <row r="447" spans="1:7" ht="45" x14ac:dyDescent="0.25">
      <c r="A447" s="116" t="s">
        <v>287</v>
      </c>
      <c r="B447" s="170" t="s">
        <v>34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6" t="s">
        <v>180</v>
      </c>
      <c r="B454" s="286"/>
      <c r="C454" s="286"/>
      <c r="D454" s="286"/>
      <c r="E454" s="286"/>
      <c r="F454" s="286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6" t="s">
        <v>87</v>
      </c>
      <c r="B464" s="286"/>
      <c r="C464" s="286"/>
      <c r="D464" s="286"/>
      <c r="E464" s="286"/>
      <c r="F464" s="286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0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0">
        <v>2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0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0" t="s">
        <v>34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6" t="s">
        <v>151</v>
      </c>
      <c r="B473" s="286"/>
      <c r="C473" s="286"/>
      <c r="D473" s="286"/>
      <c r="E473" s="286"/>
      <c r="F473" s="286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ht="30" x14ac:dyDescent="0.25">
      <c r="A481" s="18" t="s">
        <v>258</v>
      </c>
      <c r="B481" s="170" t="s">
        <v>34</v>
      </c>
      <c r="C481" s="170"/>
      <c r="D481" s="168" t="s">
        <v>540</v>
      </c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 t="s">
        <v>34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6" t="s">
        <v>152</v>
      </c>
      <c r="B494" s="286"/>
      <c r="C494" s="286"/>
      <c r="D494" s="286"/>
      <c r="E494" s="286"/>
      <c r="F494" s="286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2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 t="s">
        <v>34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498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0.98809523809523814</v>
      </c>
    </row>
  </sheetData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80" zoomScale="89" zoomScaleNormal="89" workbookViewId="0">
      <selection activeCell="E196" sqref="E19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6"/>
      <c r="H6" s="216"/>
      <c r="I6" s="216"/>
    </row>
    <row r="7" spans="1:9" s="36" customFormat="1" ht="21.75" customHeight="1" x14ac:dyDescent="0.5">
      <c r="A7" s="301" t="str">
        <f>'A1 Exploitation'!A8:F8</f>
        <v>Mégrine Saint Gobain</v>
      </c>
      <c r="B7" s="301"/>
      <c r="C7" s="301"/>
      <c r="D7" s="301"/>
      <c r="E7" s="301"/>
      <c r="F7" s="301"/>
      <c r="G7" s="216"/>
      <c r="H7" s="216"/>
      <c r="I7" s="216"/>
    </row>
    <row r="8" spans="1:9" s="36" customFormat="1" ht="24.75" x14ac:dyDescent="0.5">
      <c r="A8" s="38" t="s">
        <v>44</v>
      </c>
      <c r="B8" s="317" t="str">
        <f>'A4 Exploitation'!B9:F9</f>
        <v>Dr Hend KAMOUN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 t="str">
        <f>'A4 Exploitation'!B10:F10</f>
        <v>Directeur du magasin et chefs rayons</v>
      </c>
      <c r="C9" s="318"/>
      <c r="D9" s="318"/>
      <c r="E9" s="318"/>
      <c r="F9" s="318"/>
      <c r="G9" s="216"/>
      <c r="H9" s="216"/>
      <c r="I9" s="216"/>
    </row>
    <row r="10" spans="1:9" s="36" customFormat="1" ht="24.75" x14ac:dyDescent="0.5">
      <c r="A10" s="38" t="s">
        <v>45</v>
      </c>
      <c r="B10" s="315">
        <f>'A4 Exploitation'!B11:F11</f>
        <v>43075</v>
      </c>
      <c r="C10" s="315"/>
      <c r="D10" s="315"/>
      <c r="E10" s="315"/>
      <c r="F10" s="315"/>
      <c r="G10" s="216"/>
      <c r="H10" s="216"/>
      <c r="I10" s="216"/>
    </row>
    <row r="11" spans="1:9" s="36" customFormat="1" ht="24.75" x14ac:dyDescent="0.5">
      <c r="A11" s="38" t="s">
        <v>341</v>
      </c>
      <c r="B11" s="323">
        <f>D198</f>
        <v>0.88207547169811318</v>
      </c>
      <c r="C11" s="323"/>
      <c r="D11" s="323"/>
      <c r="E11" s="323"/>
      <c r="F11" s="323"/>
      <c r="G11" s="216"/>
      <c r="H11" s="216"/>
      <c r="I11" s="216"/>
    </row>
    <row r="12" spans="1:9" s="36" customFormat="1" ht="22.5" x14ac:dyDescent="0.45">
      <c r="A12" s="35"/>
      <c r="D12" s="292"/>
      <c r="E12" s="292"/>
      <c r="F12" s="292"/>
      <c r="G12" s="292"/>
      <c r="H12" s="292"/>
      <c r="I12" s="40"/>
    </row>
    <row r="13" spans="1:9" s="36" customFormat="1" ht="11.25" customHeight="1" x14ac:dyDescent="0.3">
      <c r="A13" s="293" t="s">
        <v>32</v>
      </c>
      <c r="B13" s="294" t="s">
        <v>33</v>
      </c>
      <c r="C13" s="294"/>
      <c r="D13" s="294" t="s">
        <v>48</v>
      </c>
      <c r="E13" s="294" t="s">
        <v>213</v>
      </c>
      <c r="F13" s="294" t="s">
        <v>214</v>
      </c>
    </row>
    <row r="14" spans="1:9" s="36" customFormat="1" ht="12.75" customHeight="1" x14ac:dyDescent="0.3">
      <c r="A14" s="293"/>
      <c r="B14" s="70" t="s">
        <v>36</v>
      </c>
      <c r="C14" s="70" t="s">
        <v>35</v>
      </c>
      <c r="D14" s="294"/>
      <c r="E14" s="294"/>
      <c r="F14" s="294"/>
    </row>
    <row r="15" spans="1:9" x14ac:dyDescent="0.3">
      <c r="A15" s="41"/>
      <c r="B15" s="41"/>
      <c r="C15" s="41"/>
      <c r="D15" s="41"/>
    </row>
    <row r="16" spans="1:9" ht="19.5" x14ac:dyDescent="0.4">
      <c r="A16" s="320" t="s">
        <v>0</v>
      </c>
      <c r="B16" s="321"/>
      <c r="C16" s="321"/>
      <c r="D16" s="321"/>
      <c r="E16" s="321"/>
      <c r="F16" s="321"/>
    </row>
    <row r="17" spans="1:6" ht="33" x14ac:dyDescent="0.3">
      <c r="A17" s="41" t="s">
        <v>316</v>
      </c>
      <c r="B17" s="221">
        <v>1</v>
      </c>
      <c r="C17" s="221"/>
      <c r="D17" s="222" t="s">
        <v>538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22" t="s">
        <v>38</v>
      </c>
      <c r="B22" s="309"/>
      <c r="C22" s="310"/>
      <c r="D22" s="215">
        <f>SUM(B17:C21)</f>
        <v>9</v>
      </c>
    </row>
    <row r="23" spans="1:6" x14ac:dyDescent="0.3">
      <c r="A23" s="306" t="s">
        <v>342</v>
      </c>
      <c r="B23" s="307"/>
      <c r="C23" s="308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4" t="s">
        <v>4</v>
      </c>
      <c r="B25" s="305"/>
      <c r="C25" s="305"/>
      <c r="D25" s="305"/>
      <c r="E25" s="305"/>
      <c r="F25" s="305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6" t="s">
        <v>38</v>
      </c>
      <c r="B32" s="307"/>
      <c r="C32" s="308"/>
      <c r="D32" s="214">
        <f>SUM(B26:C31)</f>
        <v>12</v>
      </c>
    </row>
    <row r="33" spans="1:6" x14ac:dyDescent="0.3">
      <c r="A33" s="306" t="s">
        <v>342</v>
      </c>
      <c r="B33" s="307"/>
      <c r="C33" s="308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4" t="s">
        <v>246</v>
      </c>
      <c r="B35" s="305"/>
      <c r="C35" s="305"/>
      <c r="D35" s="305"/>
      <c r="E35" s="305"/>
      <c r="F35" s="305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6" t="s">
        <v>38</v>
      </c>
      <c r="B41" s="307"/>
      <c r="C41" s="308"/>
      <c r="D41" s="214">
        <f>SUM(B36:C40)</f>
        <v>10</v>
      </c>
      <c r="E41" s="37"/>
      <c r="F41" s="37"/>
    </row>
    <row r="42" spans="1:6" s="50" customFormat="1" x14ac:dyDescent="0.3">
      <c r="A42" s="306" t="s">
        <v>342</v>
      </c>
      <c r="B42" s="307"/>
      <c r="C42" s="308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3" t="s">
        <v>21</v>
      </c>
      <c r="B44" s="314"/>
      <c r="C44" s="314"/>
      <c r="D44" s="314"/>
      <c r="E44" s="314"/>
      <c r="F44" s="314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70">
        <v>0.47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6" t="s">
        <v>38</v>
      </c>
      <c r="B51" s="307"/>
      <c r="C51" s="308"/>
      <c r="D51" s="214">
        <f>SUM(B45:C50)</f>
        <v>12</v>
      </c>
    </row>
    <row r="52" spans="1:6" x14ac:dyDescent="0.3">
      <c r="A52" s="306" t="s">
        <v>342</v>
      </c>
      <c r="B52" s="307"/>
      <c r="C52" s="308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4" t="s">
        <v>8</v>
      </c>
      <c r="B54" s="305"/>
      <c r="C54" s="305"/>
      <c r="D54" s="305"/>
      <c r="E54" s="305"/>
      <c r="F54" s="305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483</v>
      </c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535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30.75" x14ac:dyDescent="0.3">
      <c r="A61" s="41" t="s">
        <v>340</v>
      </c>
      <c r="B61" s="221">
        <v>1</v>
      </c>
      <c r="C61" s="221"/>
      <c r="D61" s="225" t="s">
        <v>518</v>
      </c>
      <c r="E61" s="221"/>
      <c r="F61" s="221"/>
    </row>
    <row r="62" spans="1:6" x14ac:dyDescent="0.3">
      <c r="A62" s="306" t="s">
        <v>38</v>
      </c>
      <c r="B62" s="307"/>
      <c r="C62" s="308"/>
      <c r="D62" s="214">
        <f>SUM(B55:C61)</f>
        <v>12</v>
      </c>
    </row>
    <row r="63" spans="1:6" x14ac:dyDescent="0.3">
      <c r="A63" s="306" t="s">
        <v>342</v>
      </c>
      <c r="B63" s="307"/>
      <c r="C63" s="308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4" t="s">
        <v>143</v>
      </c>
      <c r="B65" s="305"/>
      <c r="C65" s="305"/>
      <c r="D65" s="305"/>
      <c r="E65" s="305"/>
      <c r="F65" s="305"/>
    </row>
    <row r="66" spans="1:6" ht="19.5" x14ac:dyDescent="0.4">
      <c r="A66" s="41" t="s">
        <v>318</v>
      </c>
      <c r="B66" s="221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1">
        <v>1</v>
      </c>
      <c r="C67" s="228"/>
      <c r="D67" s="222" t="s">
        <v>479</v>
      </c>
      <c r="E67" s="229"/>
      <c r="F67" s="221"/>
    </row>
    <row r="68" spans="1:6" ht="32.25" x14ac:dyDescent="0.4">
      <c r="A68" s="41" t="s">
        <v>340</v>
      </c>
      <c r="B68" s="221">
        <v>1</v>
      </c>
      <c r="C68" s="228"/>
      <c r="D68" s="230" t="s">
        <v>521</v>
      </c>
      <c r="E68" s="230"/>
      <c r="F68" s="221"/>
    </row>
    <row r="69" spans="1:6" ht="19.5" x14ac:dyDescent="0.4">
      <c r="A69" s="48" t="s">
        <v>285</v>
      </c>
      <c r="B69" s="221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1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1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1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1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1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1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1">
        <v>2</v>
      </c>
      <c r="C76" s="248" t="str">
        <f>IF(B76=0, -5, "0")</f>
        <v>0</v>
      </c>
      <c r="D76" s="222"/>
      <c r="E76" s="232"/>
      <c r="F76" s="221"/>
    </row>
    <row r="77" spans="1:6" s="50" customFormat="1" ht="33" x14ac:dyDescent="0.3">
      <c r="A77" s="49" t="s">
        <v>263</v>
      </c>
      <c r="B77" s="221">
        <v>1</v>
      </c>
      <c r="C77" s="233"/>
      <c r="D77" s="222" t="s">
        <v>524</v>
      </c>
      <c r="E77" s="234"/>
      <c r="F77" s="233"/>
    </row>
    <row r="78" spans="1:6" x14ac:dyDescent="0.3">
      <c r="A78" s="41" t="s">
        <v>198</v>
      </c>
      <c r="B78" s="221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1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1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1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1">
        <v>2</v>
      </c>
      <c r="C82" s="221"/>
      <c r="D82" s="234"/>
      <c r="E82" s="235"/>
      <c r="F82" s="221"/>
    </row>
    <row r="83" spans="1:6" x14ac:dyDescent="0.3">
      <c r="A83" s="306" t="s">
        <v>38</v>
      </c>
      <c r="B83" s="307"/>
      <c r="C83" s="308"/>
      <c r="D83" s="214">
        <f>SUM(B66:C82)</f>
        <v>27</v>
      </c>
    </row>
    <row r="84" spans="1:6" x14ac:dyDescent="0.3">
      <c r="A84" s="306" t="s">
        <v>342</v>
      </c>
      <c r="B84" s="307"/>
      <c r="C84" s="308"/>
      <c r="D84" s="65">
        <f>D83/(COUNT(B66:C82)*2)</f>
        <v>0.9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4" t="s">
        <v>237</v>
      </c>
      <c r="B86" s="305"/>
      <c r="C86" s="305"/>
      <c r="D86" s="305"/>
      <c r="E86" s="305"/>
      <c r="F86" s="305"/>
    </row>
    <row r="87" spans="1:6" ht="34.5" x14ac:dyDescent="0.4">
      <c r="A87" s="93" t="s">
        <v>320</v>
      </c>
      <c r="B87" s="221">
        <v>2</v>
      </c>
      <c r="C87" s="228"/>
      <c r="D87" s="222"/>
      <c r="E87" s="222"/>
      <c r="F87" s="221"/>
    </row>
    <row r="88" spans="1:6" ht="84" x14ac:dyDescent="0.4">
      <c r="A88" s="41" t="s">
        <v>319</v>
      </c>
      <c r="B88" s="221">
        <v>0</v>
      </c>
      <c r="C88" s="228"/>
      <c r="D88" s="222" t="s">
        <v>484</v>
      </c>
      <c r="E88" s="222" t="s">
        <v>485</v>
      </c>
      <c r="F88" s="221"/>
    </row>
    <row r="89" spans="1:6" ht="19.5" x14ac:dyDescent="0.4">
      <c r="A89" s="41" t="s">
        <v>347</v>
      </c>
      <c r="B89" s="221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21">
        <v>1</v>
      </c>
      <c r="C90" s="228"/>
      <c r="D90" s="234" t="s">
        <v>526</v>
      </c>
      <c r="E90" s="221"/>
      <c r="F90" s="221"/>
    </row>
    <row r="91" spans="1:6" ht="19.5" x14ac:dyDescent="0.4">
      <c r="A91" s="48" t="s">
        <v>286</v>
      </c>
      <c r="B91" s="221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21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21">
        <v>2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21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21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21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21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21">
        <v>1</v>
      </c>
      <c r="C98" s="248" t="str">
        <f>IF(B98=0, -5, "0")</f>
        <v>0</v>
      </c>
      <c r="D98" s="222" t="s">
        <v>527</v>
      </c>
      <c r="E98" s="221"/>
      <c r="F98" s="221"/>
    </row>
    <row r="99" spans="1:6" ht="18" x14ac:dyDescent="0.35">
      <c r="A99" s="88" t="s">
        <v>344</v>
      </c>
      <c r="B99" s="221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21">
        <v>2</v>
      </c>
      <c r="C100" s="221"/>
      <c r="D100" s="222"/>
      <c r="E100" s="221"/>
      <c r="F100" s="221"/>
    </row>
    <row r="101" spans="1:6" x14ac:dyDescent="0.3">
      <c r="A101" s="306" t="s">
        <v>38</v>
      </c>
      <c r="B101" s="307"/>
      <c r="C101" s="308"/>
      <c r="D101" s="214">
        <f>SUM(B87:C100)</f>
        <v>24</v>
      </c>
    </row>
    <row r="102" spans="1:6" x14ac:dyDescent="0.3">
      <c r="A102" s="306" t="s">
        <v>342</v>
      </c>
      <c r="B102" s="307"/>
      <c r="C102" s="308"/>
      <c r="D102" s="65">
        <f>D101/(COUNT(B87:C100)*2)</f>
        <v>0.8571428571428571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4" t="s">
        <v>238</v>
      </c>
      <c r="B105" s="305"/>
      <c r="C105" s="305"/>
      <c r="D105" s="305"/>
      <c r="E105" s="305"/>
      <c r="F105" s="305"/>
    </row>
    <row r="106" spans="1:6" s="50" customFormat="1" ht="34.5" x14ac:dyDescent="0.4">
      <c r="A106" s="93" t="s">
        <v>321</v>
      </c>
      <c r="B106" s="221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21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21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21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21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21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21">
        <v>2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21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21">
        <v>1</v>
      </c>
      <c r="C114" s="248" t="str">
        <f>IF(B114=0, -5, "0")</f>
        <v>0</v>
      </c>
      <c r="D114" s="234" t="s">
        <v>529</v>
      </c>
      <c r="E114" s="221"/>
      <c r="F114" s="221"/>
    </row>
    <row r="115" spans="1:6" s="50" customFormat="1" ht="18" x14ac:dyDescent="0.35">
      <c r="A115" s="89" t="s">
        <v>366</v>
      </c>
      <c r="B115" s="221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21">
        <v>2</v>
      </c>
      <c r="C116" s="221"/>
      <c r="D116" s="234"/>
      <c r="E116" s="221"/>
      <c r="F116" s="221"/>
    </row>
    <row r="117" spans="1:6" s="50" customFormat="1" x14ac:dyDescent="0.3">
      <c r="A117" s="306" t="s">
        <v>38</v>
      </c>
      <c r="B117" s="307"/>
      <c r="C117" s="308"/>
      <c r="D117" s="214">
        <f>SUM(B106:C116)</f>
        <v>21</v>
      </c>
      <c r="E117" s="37"/>
      <c r="F117" s="37"/>
    </row>
    <row r="118" spans="1:6" s="50" customFormat="1" x14ac:dyDescent="0.3">
      <c r="A118" s="306" t="s">
        <v>342</v>
      </c>
      <c r="B118" s="307"/>
      <c r="C118" s="308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4" t="s">
        <v>208</v>
      </c>
      <c r="B120" s="305"/>
      <c r="C120" s="305"/>
      <c r="D120" s="305"/>
      <c r="E120" s="305"/>
      <c r="F120" s="305"/>
    </row>
    <row r="121" spans="1:6" x14ac:dyDescent="0.3">
      <c r="A121" s="87" t="s">
        <v>322</v>
      </c>
      <c r="B121" s="221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21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21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21">
        <v>2</v>
      </c>
      <c r="C124" s="228"/>
      <c r="D124" s="222"/>
      <c r="E124" s="222"/>
      <c r="F124" s="221"/>
    </row>
    <row r="125" spans="1:6" ht="32.25" x14ac:dyDescent="0.4">
      <c r="A125" s="41" t="s">
        <v>339</v>
      </c>
      <c r="B125" s="221">
        <v>1</v>
      </c>
      <c r="C125" s="228"/>
      <c r="D125" s="234" t="s">
        <v>531</v>
      </c>
      <c r="E125" s="229"/>
      <c r="F125" s="221"/>
    </row>
    <row r="126" spans="1:6" ht="36" x14ac:dyDescent="0.35">
      <c r="A126" s="83" t="s">
        <v>239</v>
      </c>
      <c r="B126" s="221">
        <v>2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21">
        <v>2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21">
        <v>2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21">
        <v>2</v>
      </c>
      <c r="C129" s="249" t="str">
        <f>IF(B129=0, -5, "0")</f>
        <v>0</v>
      </c>
      <c r="D129" s="222" t="s">
        <v>533</v>
      </c>
      <c r="E129" s="222"/>
      <c r="F129" s="221"/>
    </row>
    <row r="130" spans="1:6" x14ac:dyDescent="0.3">
      <c r="A130" s="51" t="s">
        <v>323</v>
      </c>
      <c r="B130" s="221">
        <v>2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21">
        <v>2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6" t="s">
        <v>38</v>
      </c>
      <c r="B132" s="307"/>
      <c r="C132" s="308"/>
      <c r="D132" s="214">
        <f>SUM(B121:C131)</f>
        <v>21</v>
      </c>
    </row>
    <row r="133" spans="1:6" x14ac:dyDescent="0.3">
      <c r="A133" s="306" t="s">
        <v>342</v>
      </c>
      <c r="B133" s="307"/>
      <c r="C133" s="308"/>
      <c r="D133" s="63">
        <f>D132/(COUNT(B121:C131)*2)</f>
        <v>0.95454545454545459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4" t="s">
        <v>78</v>
      </c>
      <c r="B135" s="305"/>
      <c r="C135" s="305"/>
      <c r="D135" s="305"/>
      <c r="E135" s="305"/>
      <c r="F135" s="305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6" t="s">
        <v>38</v>
      </c>
      <c r="B148" s="307"/>
      <c r="C148" s="308"/>
      <c r="D148" s="214">
        <f>SUM(B136:C147)</f>
        <v>0</v>
      </c>
    </row>
    <row r="149" spans="1:6" x14ac:dyDescent="0.3">
      <c r="A149" s="306" t="s">
        <v>342</v>
      </c>
      <c r="B149" s="307"/>
      <c r="C149" s="308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4" t="s">
        <v>243</v>
      </c>
      <c r="B151" s="305"/>
      <c r="C151" s="305"/>
      <c r="D151" s="305"/>
      <c r="E151" s="305"/>
      <c r="F151" s="305"/>
    </row>
    <row r="152" spans="1:6" x14ac:dyDescent="0.3">
      <c r="A152" s="93" t="s">
        <v>326</v>
      </c>
      <c r="B152" s="237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37">
        <v>2</v>
      </c>
      <c r="C153" s="221"/>
      <c r="D153" s="222"/>
      <c r="E153" s="221"/>
      <c r="F153" s="221"/>
    </row>
    <row r="154" spans="1:6" ht="50.25" x14ac:dyDescent="0.35">
      <c r="A154" s="76" t="s">
        <v>353</v>
      </c>
      <c r="B154" s="237">
        <v>1</v>
      </c>
      <c r="C154" s="248" t="str">
        <f>IF(B154=0, -5, "0")</f>
        <v>0</v>
      </c>
      <c r="D154" s="222" t="s">
        <v>541</v>
      </c>
      <c r="E154" s="221"/>
      <c r="F154" s="221"/>
    </row>
    <row r="155" spans="1:6" ht="66.75" x14ac:dyDescent="0.35">
      <c r="A155" s="76" t="s">
        <v>354</v>
      </c>
      <c r="B155" s="237">
        <v>0</v>
      </c>
      <c r="C155" s="248">
        <f>IF(B155=0, -5, "0")</f>
        <v>-5</v>
      </c>
      <c r="D155" s="222" t="s">
        <v>492</v>
      </c>
      <c r="E155" s="222" t="s">
        <v>507</v>
      </c>
      <c r="F155" s="221"/>
    </row>
    <row r="156" spans="1:6" ht="18" x14ac:dyDescent="0.35">
      <c r="A156" s="76" t="s">
        <v>355</v>
      </c>
      <c r="B156" s="237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37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37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37">
        <v>2</v>
      </c>
      <c r="C159" s="221"/>
      <c r="D159" s="246"/>
      <c r="E159" s="221"/>
      <c r="F159" s="221"/>
    </row>
    <row r="160" spans="1:6" x14ac:dyDescent="0.3">
      <c r="A160" s="306" t="s">
        <v>38</v>
      </c>
      <c r="B160" s="309"/>
      <c r="C160" s="310"/>
      <c r="D160" s="215">
        <f>SUM(B152:C159)</f>
        <v>8</v>
      </c>
    </row>
    <row r="161" spans="1:6" x14ac:dyDescent="0.3">
      <c r="A161" s="306" t="s">
        <v>342</v>
      </c>
      <c r="B161" s="307"/>
      <c r="C161" s="308"/>
      <c r="D161" s="65">
        <f>D160/(COUNT(B152:C159)*2)</f>
        <v>0.44444444444444442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4" t="s">
        <v>85</v>
      </c>
      <c r="B163" s="305"/>
      <c r="C163" s="305"/>
      <c r="D163" s="305"/>
      <c r="E163" s="305"/>
      <c r="F163" s="305"/>
    </row>
    <row r="164" spans="1:6" ht="18" x14ac:dyDescent="0.35">
      <c r="A164" s="76" t="s">
        <v>333</v>
      </c>
      <c r="B164" s="237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37">
        <v>1</v>
      </c>
      <c r="C165" s="221"/>
      <c r="D165" s="222" t="s">
        <v>532</v>
      </c>
      <c r="E165" s="221"/>
      <c r="F165" s="221"/>
    </row>
    <row r="166" spans="1:6" x14ac:dyDescent="0.3">
      <c r="A166" s="87" t="s">
        <v>241</v>
      </c>
      <c r="B166" s="237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37">
        <v>2</v>
      </c>
      <c r="C167" s="221"/>
      <c r="D167" s="221"/>
      <c r="E167" s="222"/>
      <c r="F167" s="221"/>
    </row>
    <row r="168" spans="1:6" x14ac:dyDescent="0.3">
      <c r="A168" s="306" t="s">
        <v>38</v>
      </c>
      <c r="B168" s="307"/>
      <c r="C168" s="308"/>
      <c r="D168" s="214">
        <f>SUM(B164:C167)</f>
        <v>7</v>
      </c>
    </row>
    <row r="169" spans="1:6" x14ac:dyDescent="0.3">
      <c r="A169" s="306" t="s">
        <v>342</v>
      </c>
      <c r="B169" s="307"/>
      <c r="C169" s="308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1" t="s">
        <v>17</v>
      </c>
      <c r="B171" s="312"/>
      <c r="C171" s="312"/>
      <c r="D171" s="312"/>
      <c r="E171" s="312"/>
      <c r="F171" s="312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6" t="s">
        <v>38</v>
      </c>
      <c r="B176" s="307"/>
      <c r="C176" s="308"/>
      <c r="D176" s="214">
        <f>SUM(B172:C175)</f>
        <v>8</v>
      </c>
    </row>
    <row r="177" spans="1:6" x14ac:dyDescent="0.3">
      <c r="A177" s="306" t="s">
        <v>342</v>
      </c>
      <c r="B177" s="307"/>
      <c r="C177" s="308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4" t="s">
        <v>87</v>
      </c>
      <c r="B179" s="305"/>
      <c r="C179" s="305"/>
      <c r="D179" s="305"/>
      <c r="E179" s="305"/>
      <c r="F179" s="305"/>
    </row>
    <row r="180" spans="1:6" ht="33" x14ac:dyDescent="0.3">
      <c r="A180" s="87" t="s">
        <v>364</v>
      </c>
      <c r="B180" s="221">
        <v>1</v>
      </c>
      <c r="C180" s="221"/>
      <c r="D180" s="222" t="s">
        <v>542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6" t="s">
        <v>38</v>
      </c>
      <c r="B185" s="307"/>
      <c r="C185" s="308"/>
      <c r="D185" s="214">
        <f>SUM(B180:C184)</f>
        <v>9</v>
      </c>
    </row>
    <row r="186" spans="1:6" x14ac:dyDescent="0.3">
      <c r="A186" s="306" t="s">
        <v>342</v>
      </c>
      <c r="B186" s="307"/>
      <c r="C186" s="308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4" t="s">
        <v>242</v>
      </c>
      <c r="B188" s="305"/>
      <c r="C188" s="305"/>
      <c r="D188" s="305"/>
      <c r="E188" s="305"/>
      <c r="F188" s="305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1</v>
      </c>
      <c r="C191" s="221"/>
      <c r="D191" s="221" t="s">
        <v>517</v>
      </c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21"/>
      <c r="E192" s="221"/>
      <c r="F192" s="221"/>
    </row>
    <row r="193" spans="1:4" x14ac:dyDescent="0.3">
      <c r="A193" s="306" t="s">
        <v>38</v>
      </c>
      <c r="B193" s="307"/>
      <c r="C193" s="308"/>
      <c r="D193" s="97">
        <f>SUM(B189:C192)</f>
        <v>7</v>
      </c>
    </row>
    <row r="194" spans="1:4" x14ac:dyDescent="0.3">
      <c r="A194" s="306" t="s">
        <v>342</v>
      </c>
      <c r="B194" s="307"/>
      <c r="C194" s="308"/>
      <c r="D194" s="65">
        <f>D193/(COUNT(B189:C192)*2)</f>
        <v>0.875</v>
      </c>
    </row>
    <row r="196" spans="1:4" ht="18" x14ac:dyDescent="0.35">
      <c r="A196" s="121" t="s">
        <v>284</v>
      </c>
      <c r="B196" s="120"/>
      <c r="C196" s="120"/>
      <c r="D196" s="220">
        <v>0.6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187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0.88207547169811318</v>
      </c>
    </row>
  </sheetData>
  <sheetProtection algorithmName="SHA-512" hashValue="hVB17VUb0hb1Dlm6slmiNPtqN2z2vvEFi9XDKutUHLXg0p/x/ku0LytvpYqqdZnozesrrvPYWhkalyduiFFEzA==" saltValue="Jbk7Vq8kYXEjUzmww/aIv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6</vt:i4>
      </vt:variant>
    </vt:vector>
  </HeadingPairs>
  <TitlesOfParts>
    <vt:vector size="19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  <vt:lpstr>'A3 Exploitation'!Zone_d_impression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2017-02-17T13:42:57Z</cp:lastPrinted>
  <dcterms:created xsi:type="dcterms:W3CDTF">2015-10-03T07:44:26Z</dcterms:created>
  <dcterms:modified xsi:type="dcterms:W3CDTF">2017-12-10T21:52:33Z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