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06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15345" windowHeight="3855" tabRatio="998" firstSheet="3" activeTab="12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5" i="29"/>
  <c r="B144" i="29"/>
  <c r="B143" i="29"/>
  <c r="B138" i="29"/>
  <c r="B137" i="29"/>
  <c r="B136" i="29"/>
  <c r="B135" i="29"/>
  <c r="B134" i="29"/>
  <c r="B48" i="29"/>
  <c r="B47" i="29"/>
  <c r="B46" i="29"/>
  <c r="B45" i="29"/>
  <c r="B44" i="29"/>
  <c r="B39" i="29"/>
  <c r="B38" i="29"/>
  <c r="B37" i="29"/>
  <c r="B36" i="29"/>
  <c r="B35" i="29"/>
  <c r="B29" i="29"/>
  <c r="B28" i="29"/>
  <c r="B27" i="29"/>
  <c r="B26" i="29"/>
  <c r="B25" i="29"/>
  <c r="A8" i="16" l="1"/>
  <c r="A7" i="17" s="1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D148" i="19" s="1"/>
  <c r="D149" i="19" s="1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C53" i="24"/>
  <c r="D54" i="24" s="1"/>
  <c r="D55" i="24" s="1"/>
  <c r="C51" i="24"/>
  <c r="A44" i="24"/>
  <c r="C33" i="24"/>
  <c r="D37" i="24" s="1"/>
  <c r="C28" i="24"/>
  <c r="D23" i="24"/>
  <c r="D24" i="24" s="1"/>
  <c r="A17" i="24"/>
  <c r="A8" i="24"/>
  <c r="C498" i="22"/>
  <c r="D500" i="22" s="1"/>
  <c r="C477" i="22"/>
  <c r="C476" i="22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91" i="20" s="1"/>
  <c r="D492" i="20" s="1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D491" i="18" s="1"/>
  <c r="D492" i="18" s="1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D388" i="18" s="1"/>
  <c r="D389" i="18" s="1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37" i="18" s="1"/>
  <c r="D23" i="18"/>
  <c r="D24" i="18" s="1"/>
  <c r="A17" i="18"/>
  <c r="A8" i="18"/>
  <c r="C419" i="16"/>
  <c r="C423" i="16"/>
  <c r="D37" i="22" l="1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60" i="19"/>
  <c r="D161" i="19" s="1"/>
  <c r="D83" i="27"/>
  <c r="D84" i="27" s="1"/>
  <c r="D132" i="27"/>
  <c r="D133" i="27" s="1"/>
  <c r="D148" i="27"/>
  <c r="D149" i="27" s="1"/>
  <c r="D242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491" i="22"/>
  <c r="D492" i="22" s="1"/>
  <c r="D379" i="24"/>
  <c r="D380" i="24" s="1"/>
  <c r="D399" i="24"/>
  <c r="D81" i="26"/>
  <c r="D399" i="26"/>
  <c r="D402" i="26" s="1"/>
  <c r="D403" i="26" s="1"/>
  <c r="D62" i="19"/>
  <c r="D63" i="19" s="1"/>
  <c r="D160" i="21"/>
  <c r="D161" i="21" s="1"/>
  <c r="D62" i="27"/>
  <c r="D63" i="27" s="1"/>
  <c r="D110" i="18"/>
  <c r="D111" i="18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43" i="20" s="1"/>
  <c r="D263" i="20"/>
  <c r="D264" i="20" s="1"/>
  <c r="D388" i="20"/>
  <c r="D389" i="20" s="1"/>
  <c r="D285" i="22"/>
  <c r="D429" i="22"/>
  <c r="D432" i="22" s="1"/>
  <c r="D433" i="22" s="1"/>
  <c r="D186" i="24"/>
  <c r="D187" i="24" s="1"/>
  <c r="D229" i="24"/>
  <c r="D230" i="24" s="1"/>
  <c r="D242" i="24"/>
  <c r="D263" i="24"/>
  <c r="D264" i="24" s="1"/>
  <c r="D285" i="26"/>
  <c r="D286" i="26" s="1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81" i="18"/>
  <c r="D206" i="18"/>
  <c r="D207" i="18" s="1"/>
  <c r="D263" i="18"/>
  <c r="D264" i="18" s="1"/>
  <c r="D285" i="20"/>
  <c r="D288" i="20" s="1"/>
  <c r="D289" i="20" s="1"/>
  <c r="D318" i="20"/>
  <c r="D321" i="20" s="1"/>
  <c r="D322" i="20" s="1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285" i="18"/>
  <c r="D286" i="18" s="1"/>
  <c r="D318" i="18"/>
  <c r="D321" i="18" s="1"/>
  <c r="D322" i="18" s="1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402" i="20" s="1"/>
  <c r="D403" i="20" s="1"/>
  <c r="D81" i="22"/>
  <c r="D82" i="22" s="1"/>
  <c r="D110" i="22"/>
  <c r="D111" i="22" s="1"/>
  <c r="D229" i="22"/>
  <c r="D230" i="22" s="1"/>
  <c r="D242" i="22"/>
  <c r="D245" i="22" s="1"/>
  <c r="D246" i="22" s="1"/>
  <c r="D263" i="22"/>
  <c r="D264" i="22" s="1"/>
  <c r="D318" i="22"/>
  <c r="D336" i="22"/>
  <c r="D337" i="22" s="1"/>
  <c r="D451" i="22"/>
  <c r="D452" i="22" s="1"/>
  <c r="D285" i="24"/>
  <c r="D286" i="24" s="1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4" i="25"/>
  <c r="D194" i="23"/>
  <c r="D194" i="21"/>
  <c r="D194" i="19"/>
  <c r="D243" i="26"/>
  <c r="D321" i="26"/>
  <c r="D322" i="26" s="1"/>
  <c r="D319" i="26"/>
  <c r="D501" i="26"/>
  <c r="D96" i="26"/>
  <c r="D97" i="26" s="1"/>
  <c r="D82" i="26"/>
  <c r="D164" i="26"/>
  <c r="D189" i="26"/>
  <c r="D190" i="26" s="1"/>
  <c r="D400" i="26"/>
  <c r="D38" i="26"/>
  <c r="D347" i="26"/>
  <c r="D449" i="26"/>
  <c r="D245" i="24"/>
  <c r="D246" i="24" s="1"/>
  <c r="D243" i="24"/>
  <c r="D147" i="24"/>
  <c r="D149" i="24"/>
  <c r="D150" i="24" s="1"/>
  <c r="D164" i="24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149" i="22"/>
  <c r="D150" i="22" s="1"/>
  <c r="D243" i="22"/>
  <c r="D319" i="22"/>
  <c r="D321" i="22"/>
  <c r="D322" i="22" s="1"/>
  <c r="D147" i="22"/>
  <c r="D449" i="22"/>
  <c r="D319" i="20"/>
  <c r="D432" i="20"/>
  <c r="D433" i="20" s="1"/>
  <c r="D430" i="20"/>
  <c r="D147" i="20"/>
  <c r="D349" i="20"/>
  <c r="D350" i="20" s="1"/>
  <c r="D501" i="20"/>
  <c r="D286" i="20"/>
  <c r="D189" i="20"/>
  <c r="D190" i="20" s="1"/>
  <c r="D164" i="20"/>
  <c r="D400" i="20"/>
  <c r="D82" i="20"/>
  <c r="D245" i="20"/>
  <c r="D246" i="20" s="1"/>
  <c r="D451" i="20"/>
  <c r="D452" i="20" s="1"/>
  <c r="D347" i="20"/>
  <c r="D40" i="20"/>
  <c r="D41" i="20" s="1"/>
  <c r="D449" i="20"/>
  <c r="D319" i="18"/>
  <c r="D432" i="18"/>
  <c r="D433" i="18" s="1"/>
  <c r="D430" i="18"/>
  <c r="D501" i="18"/>
  <c r="D96" i="18"/>
  <c r="D97" i="18" s="1"/>
  <c r="D82" i="18"/>
  <c r="D243" i="18"/>
  <c r="D147" i="18"/>
  <c r="D164" i="18"/>
  <c r="D400" i="18"/>
  <c r="D402" i="18"/>
  <c r="D403" i="18" s="1"/>
  <c r="D38" i="18"/>
  <c r="D347" i="18"/>
  <c r="D449" i="18"/>
  <c r="D149" i="18" l="1"/>
  <c r="D150" i="18" s="1"/>
  <c r="D288" i="18"/>
  <c r="D289" i="18" s="1"/>
  <c r="D189" i="18"/>
  <c r="D190" i="18" s="1"/>
  <c r="D96" i="20"/>
  <c r="D97" i="20" s="1"/>
  <c r="B63" i="29" s="1"/>
  <c r="D430" i="22"/>
  <c r="D430" i="26"/>
  <c r="D197" i="27"/>
  <c r="D198" i="27" s="1"/>
  <c r="B11" i="27" s="1"/>
  <c r="D288" i="24"/>
  <c r="D289" i="24" s="1"/>
  <c r="D245" i="26"/>
  <c r="D246" i="26" s="1"/>
  <c r="D197" i="23"/>
  <c r="D198" i="23" s="1"/>
  <c r="B11" i="23" s="1"/>
  <c r="D149" i="20"/>
  <c r="D150" i="20" s="1"/>
  <c r="D96" i="22"/>
  <c r="D97" i="22" s="1"/>
  <c r="D149" i="26"/>
  <c r="D150" i="26" s="1"/>
  <c r="D197" i="21"/>
  <c r="D198" i="21" s="1"/>
  <c r="B11" i="21" s="1"/>
  <c r="D197" i="25"/>
  <c r="D198" i="25" s="1"/>
  <c r="B11" i="25" s="1"/>
  <c r="D245" i="18"/>
  <c r="D246" i="18" s="1"/>
  <c r="B89" i="29" s="1"/>
  <c r="D82" i="24"/>
  <c r="D189" i="24"/>
  <c r="D190" i="24" s="1"/>
  <c r="B83" i="29" s="1"/>
  <c r="D288" i="26"/>
  <c r="D289" i="26" s="1"/>
  <c r="D349" i="26"/>
  <c r="D350" i="26" s="1"/>
  <c r="D288" i="22"/>
  <c r="D289" i="22" s="1"/>
  <c r="D197" i="19"/>
  <c r="D198" i="19" s="1"/>
  <c r="B11" i="19" s="1"/>
  <c r="D349" i="18"/>
  <c r="D350" i="18" s="1"/>
  <c r="D504" i="22"/>
  <c r="D505" i="22" s="1"/>
  <c r="B12" i="22" s="1"/>
  <c r="B125" i="29"/>
  <c r="B53" i="29"/>
  <c r="B93" i="29"/>
  <c r="B75" i="29"/>
  <c r="B128" i="29"/>
  <c r="B101" i="29"/>
  <c r="B100" i="29"/>
  <c r="B55" i="29"/>
  <c r="B99" i="29"/>
  <c r="B126" i="29"/>
  <c r="B80" i="29"/>
  <c r="B116" i="29"/>
  <c r="B107" i="29"/>
  <c r="B71" i="29"/>
  <c r="B98" i="29"/>
  <c r="B192" i="29"/>
  <c r="B191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2" i="29"/>
  <c r="B81" i="29"/>
  <c r="B73" i="29"/>
  <c r="B72" i="29"/>
  <c r="B74" i="29"/>
  <c r="B66" i="29"/>
  <c r="B65" i="29"/>
  <c r="B64" i="29"/>
  <c r="B57" i="29"/>
  <c r="B56" i="29"/>
  <c r="B54" i="29"/>
  <c r="D504" i="20" l="1"/>
  <c r="D505" i="20" s="1"/>
  <c r="B12" i="20" s="1"/>
  <c r="B188" i="29"/>
  <c r="D504" i="24"/>
  <c r="D505" i="24" s="1"/>
  <c r="B12" i="24" s="1"/>
  <c r="D504" i="18"/>
  <c r="D505" i="18" s="1"/>
  <c r="B12" i="18" s="1"/>
  <c r="D504" i="26"/>
  <c r="D505" i="26" s="1"/>
  <c r="B12" i="26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C190" i="17" l="1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<sst xmlns="http://schemas.openxmlformats.org/spreadsheetml/2006/main" count="4477" uniqueCount="444">
  <si>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</si>
  <si>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</si>
  <si>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</si>
  <si>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</si>
  <si>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</si>
  <si>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</si>
  <si>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</si>
  <si>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</si>
  <si>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</si>
  <si>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</si>
  <si>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</si>
  <si>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</si>
  <si>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</si>
  <si>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</si>
  <si>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</si>
  <si>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</si>
  <si>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</si>
  <si>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</si>
  <si>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</si>
  <si>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</si>
  <si>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</si>
  <si>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</si>
  <si>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</si>
  <si>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</si>
  <si>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</si>
  <si>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</si>
  <si>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</si>
  <si>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</si>
  <si>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</si>
  <si>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</si>
  <si>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</si>
  <si>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</si>
  <si>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</si>
  <si>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</si>
  <si>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</si>
  <si>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</si>
  <si>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</si>
  <si>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</si>
  <si>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</si>
  <si>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</si>
  <si>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</si>
  <si>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</si>
  <si>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</si>
  <si>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</si>
  <si>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</si>
  <si>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</si>
  <si>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</si>
  <si>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</si>
  <si>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</si>
  <si>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</si>
  <si>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</si>
  <si>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</si>
  <si>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</si>
  <si>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</si>
  <si>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</si>
  <si>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</si>
  <si>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</si>
  <si>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</si>
  <si>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</si>
  <si>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</si>
  <si>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</si>
  <si>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</si>
  <si>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</si>
  <si>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</si>
  <si>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</si>
  <si>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</si>
  <si>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</si>
  <si>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</si>
  <si>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</si>
  <si>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</si>
  <si>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</si>
  <si>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</si>
  <si>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</si>
  <si>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</si>
  <si>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</si>
  <si>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</si>
  <si>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</si>
  <si>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</si>
  <si>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</si>
  <si>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</si>
  <si>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</si>
  <si>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</si>
  <si>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</si>
  <si>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</si>
  <si>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</si>
  <si>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</si>
  <si>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</si>
  <si>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</si>
  <si>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</si>
  <si>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</si>
  <si>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</si>
  <si>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</si>
  <si>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</si>
  <si>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</si>
  <si>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</si>
  <si>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</si>
  <si>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</si>
  <si>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</si>
  <si>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</si>
  <si>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</si>
  <si>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</si>
  <si>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</si>
  <si>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</si>
  <si>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</si>
  <si>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</si>
  <si>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</si>
  <si>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</si>
  <si>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</si>
  <si>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</si>
  <si>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</si>
  <si>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</si>
  <si>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</si>
  <si>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</si>
  <si>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</si>
  <si>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</si>
  <si>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</si>
  <si>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</si>
  <si>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</si>
  <si>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</si>
  <si>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</si>
  <si>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</si>
  <si>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</si>
  <si>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</si>
  <si>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</si>
  <si>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</si>
  <si>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</si>
  <si>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</si>
  <si>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</si>
  <si>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</si>
  <si>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</si>
  <si>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</si>
  <si>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</si>
  <si>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</si>
  <si>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</si>
  <si>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</si>
  <si>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</si>
  <si>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</si>
  <si>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</si>
  <si>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</si>
  <si>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</si>
  <si>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</si>
  <si>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</si>
  <si>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</si>
  <si>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</si>
  <si>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</si>
  <si>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</si>
  <si>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</si>
  <si>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</si>
  <si>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</si>
  <si>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</si>
  <si>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</si>
  <si>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</si>
  <si>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</si>
  <si>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</si>
  <si>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</si>
  <si>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</si>
  <si>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</si>
  <si>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</si>
  <si>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</si>
  <si>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</si>
  <si>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</si>
  <si>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</si>
  <si>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</si>
  <si>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</si>
  <si>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</si>
  <si>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</si>
  <si>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</si>
  <si>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</si>
  <si>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</si>
  <si>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</si>
  <si>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</si>
  <si>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</si>
  <si>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</si>
  <si>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</si>
  <si>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</si>
  <si>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</si>
  <si>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</si>
  <si>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</si>
  <si>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</si>
  <si>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</si>
  <si>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</si>
  <si>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</si>
  <si>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</si>
  <si>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</si>
  <si>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</si>
  <si>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</si>
  <si>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</si>
  <si>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</si>
  <si>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</si>
  <si>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</si>
  <si>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</si>
  <si>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</si>
  <si>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</si>
  <si>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</si>
  <si>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</si>
  <si>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</si>
  <si>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</si>
  <si>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</si>
  <si>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</si>
  <si>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</si>
  <si>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</si>
  <si>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</si>
  <si>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</si>
  <si>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</si>
  <si>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</si>
  <si>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</si>
  <si>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</si>
  <si>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</si>
  <si>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</si>
  <si>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</si>
  <si>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</si>
  <si>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</si>
  <si>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</si>
  <si>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</si>
  <si>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</si>
  <si>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</si>
  <si>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</si>
  <si>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</si>
  <si>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</si>
  <si>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</si>
  <si>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</si>
  <si>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</si>
  <si>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</si>
  <si>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</si>
  <si>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</si>
  <si>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</si>
  <si>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</si>
  <si>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</si>
  <si>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</si>
  <si>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</si>
  <si>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</si>
  <si>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</si>
  <si>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</si>
  <si>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</si>
  <si>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</si>
  <si>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</si>
  <si>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</si>
  <si>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</si>
  <si>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</si>
  <si>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</si>
  <si>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</si>
  <si>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</si>
  <si>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</si>
  <si>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</si>
  <si>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</si>
  <si>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</si>
  <si>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</si>
  <si>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</si>
  <si>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</si>
  <si>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</si>
  <si>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</si>
  <si>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</si>
  <si>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</si>
  <si>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</si>
  <si>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</si>
  <si>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</si>
  <si>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</si>
  <si>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</si>
  <si>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</si>
  <si>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</si>
  <si>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</si>
  <si>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</si>
  <si>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</si>
  <si>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</si>
  <si>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</si>
  <si>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</si>
  <si>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</si>
  <si>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</si>
  <si>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</si>
  <si>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</si>
  <si>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</si>
  <si>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</si>
  <si>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</si>
  <si>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</si>
  <si>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</si>
  <si>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</si>
  <si>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</si>
  <si>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</si>
  <si>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</si>
  <si>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</si>
  <si>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</si>
  <si>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</si>
  <si>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</si>
  <si>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</si>
  <si>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</si>
  <si>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</si>
  <si>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</si>
  <si>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</si>
  <si>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</si>
  <si>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</si>
  <si>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</si>
  <si>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</si>
  <si>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</si>
  <si>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</si>
  <si>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</si>
  <si>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</si>
  <si>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</si>
  <si>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</si>
  <si>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</si>
  <si>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</si>
  <si>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</si>
  <si>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</si>
  <si>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</si>
  <si>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</si>
  <si>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</si>
  <si>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</si>
  <si>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</si>
  <si>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</si>
  <si>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</si>
  <si>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</si>
  <si>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</si>
  <si>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</si>
  <si>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</si>
  <si>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</si>
  <si>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</si>
  <si>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</si>
  <si>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</si>
  <si>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</si>
  <si>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</si>
  <si>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</si>
  <si>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</si>
  <si>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</si>
  <si>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</si>
  <si>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</si>
  <si>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</si>
  <si>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</si>
  <si>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</si>
  <si>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</si>
  <si>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</si>
  <si>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</si>
  <si>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</si>
  <si>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</si>
  <si>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</si>
  <si>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</si>
  <si>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</si>
  <si>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</si>
  <si>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</si>
  <si>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</si>
  <si>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</si>
  <si>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</si>
  <si>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</si>
  <si>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</si>
  <si>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</si>
  <si>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</si>
  <si>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</si>
  <si>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</si>
  <si>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</si>
  <si>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</si>
  <si>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</si>
  <si>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</si>
  <si>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</si>
  <si>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</si>
  <si>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</si>
  <si>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</si>
  <si>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</si>
  <si>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</si>
  <si>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</si>
  <si>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</si>
  <si>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</si>
  <si>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</si>
  <si>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</si>
  <si>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</si>
  <si>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</si>
  <si>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</si>
  <si>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</si>
  <si>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</si>
  <si>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</si>
  <si>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</si>
  <si>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</si>
  <si>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</si>
  <si>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</si>
  <si>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</si>
  <si>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</si>
  <si>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</si>
  <si>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</si>
  <si>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</si>
  <si>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</si>
  <si>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</si>
  <si>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</si>
  <si>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</si>
  <si>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</si>
  <si>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</si>
  <si>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</si>
  <si>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</si>
  <si>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</si>
  <si>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</si>
  <si>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</si>
  <si>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</si>
  <si>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</si>
  <si>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</si>
  <si>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</si>
  <si>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</si>
  <si>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</si>
  <si>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</si>
  <si>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</si>
  <si>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</si>
  <si>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</si>
  <si>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</si>
  <si>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</si>
  <si>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</si>
  <si>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</si>
  <si>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</si>
  <si>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</si>
  <si>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</si>
  <si>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</si>
  <si>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</si>
  <si>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</si>
  <si>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</si>
  <si>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</si>
  <si>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</si>
  <si>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</si>
  <si>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</si>
  <si>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Les horaires de sortie de la poubelle ne sont pas fixés</t>
  </si>
  <si>
    <t>Propreté moyenne</t>
  </si>
  <si>
    <t>Absence de produits casse le jour de l'audit</t>
  </si>
  <si>
    <t>Saint Gobain</t>
  </si>
  <si>
    <t>Mme Sameh SLAIMI</t>
  </si>
  <si>
    <t>Chef Rayon PFT Amira Chaouachi - Chef Rayon PGC Zied Mathlouthi</t>
  </si>
  <si>
    <t>Taux d'humidité 45°C</t>
  </si>
  <si>
    <t>L'afficheur du linéaire n'est pas fonctionnel
La température mesurée 1,7°C, correct</t>
  </si>
  <si>
    <t>Température à cœur du plat "Tastira" exposé dans la vitrine froide +11,7°C &gt; 10°C</t>
  </si>
  <si>
    <t>La température de la vitrine froide 
Affichée +5,2°C
Mesurée +7,1°C</t>
  </si>
  <si>
    <t>La température du linéaire  
Affichée +3,8°C
Mesurée +4,3°C</t>
  </si>
  <si>
    <t>Température à cœur du produit "Fleur de champ" +5,6°C, correct</t>
  </si>
  <si>
    <t>La température du linéaire  
Affichée +2,7°C
Mesurée +2,5°C</t>
  </si>
  <si>
    <t>La température du laboratoire
Affichée +9,9°C
Mesurée +9,6°C</t>
  </si>
  <si>
    <t>La température de la chambre froide 
Affichée +2,4°C
Mesurée +4,3°C</t>
  </si>
  <si>
    <t>La température du meuble des produits surgelés 
Affichée -17,8°C
Mesurée -19°C</t>
  </si>
  <si>
    <t>Absence de distributeur de papier (vestiaire homme et femme)</t>
  </si>
  <si>
    <t xml:space="preserve">Installer des distibuteurs de papier </t>
  </si>
  <si>
    <t>Le local poubelle n'est pas climatisé</t>
  </si>
  <si>
    <t>Le poinçonnage des balances de l'année 2017 n'est pas encore effectué</t>
  </si>
  <si>
    <t>Entreposage des sacs de sucre sur des palettes en bois</t>
  </si>
  <si>
    <t>Présence de givre au niveau de la gaine de canalisation de la chambre froide des charcuteries et fromages</t>
  </si>
  <si>
    <t>Décollement de la jointure de la chambre froide</t>
  </si>
  <si>
    <t>La vitre du meuble des sandwichs est brisée</t>
  </si>
  <si>
    <t>Rayon Fruits et légumes : l'appareil DEIV est placé au dessus des caisses des légumes, les cadavres d'insectes tombent sur les produits exposés</t>
  </si>
  <si>
    <t>Les meubles d'exposition des baguettes sont usés</t>
  </si>
  <si>
    <t>L'afficheur du linéaire des volailles est démonté. 
Les étagères du linéaire sont écaillés</t>
  </si>
  <si>
    <t>Présence de plusieurs trous du niveau du plafond de la réserve. Colmater les trous au plafond</t>
  </si>
  <si>
    <t>Mettre à jour l'état de santé du personnel</t>
  </si>
  <si>
    <t xml:space="preserve">Les produits exposés n'étaient pas frais. Présence de mouches aux alentours du rayon </t>
  </si>
  <si>
    <t xml:space="preserve">Derniers certificats d'aptitude disponibles sont celles du 22/06/2016. </t>
  </si>
  <si>
    <t>Renforcer le froid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</si>
</sst>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18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 applyProtection="1">
      <alignment vertical="center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78-4E80-AD6B-2C07563A35E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378-4E80-AD6B-2C07563A35E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4204064"/>
        <c:axId val="244204624"/>
      </c:barChart>
      <c:catAx>
        <c:axId val="24420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4204624"/>
        <c:crosses val="autoZero"/>
        <c:auto val="1"/>
        <c:lblAlgn val="ctr"/>
        <c:lblOffset val="100"/>
        <c:noMultiLvlLbl val="0"/>
      </c:catAx>
      <c:valAx>
        <c:axId val="24420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420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40-434A-A553-BC5089BE8F5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B40-434A-A553-BC5089BE8F5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841152"/>
        <c:axId val="213841712"/>
      </c:barChart>
      <c:catAx>
        <c:axId val="213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841712"/>
        <c:crosses val="autoZero"/>
        <c:auto val="1"/>
        <c:lblAlgn val="ctr"/>
        <c:lblOffset val="100"/>
        <c:noMultiLvlLbl val="0"/>
      </c:catAx>
      <c:valAx>
        <c:axId val="21384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84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A7-4B6D-9D4D-0E702E16422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DA7-4B6D-9D4D-0E702E16422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0574448"/>
        <c:axId val="400575008"/>
      </c:barChart>
      <c:catAx>
        <c:axId val="40057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0575008"/>
        <c:crosses val="autoZero"/>
        <c:auto val="1"/>
        <c:lblAlgn val="ctr"/>
        <c:lblOffset val="100"/>
        <c:noMultiLvlLbl val="0"/>
      </c:catAx>
      <c:valAx>
        <c:axId val="400575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057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50-450C-AFF7-0F6EEA45D2F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50-450C-AFF7-0F6EEA45D2F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1487904"/>
        <c:axId val="251488464"/>
      </c:barChart>
      <c:catAx>
        <c:axId val="25148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51488464"/>
        <c:crosses val="autoZero"/>
        <c:auto val="1"/>
        <c:lblAlgn val="ctr"/>
        <c:lblOffset val="100"/>
        <c:noMultiLvlLbl val="0"/>
      </c:catAx>
      <c:valAx>
        <c:axId val="25148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148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EA-45DD-83F8-76144B4BF76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5EA-45DD-83F8-76144B4BF7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51491264"/>
        <c:axId val="397051616"/>
      </c:barChart>
      <c:catAx>
        <c:axId val="25149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7051616"/>
        <c:crosses val="autoZero"/>
        <c:auto val="1"/>
        <c:lblAlgn val="ctr"/>
        <c:lblOffset val="100"/>
        <c:noMultiLvlLbl val="0"/>
      </c:catAx>
      <c:valAx>
        <c:axId val="39705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5149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0.90909090909090906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9A-462D-83B6-9636D468F7C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29A-462D-83B6-9636D468F7C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7054416"/>
        <c:axId val="397054976"/>
      </c:barChart>
      <c:catAx>
        <c:axId val="39705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7054976"/>
        <c:crosses val="autoZero"/>
        <c:auto val="1"/>
        <c:lblAlgn val="ctr"/>
        <c:lblOffset val="100"/>
        <c:noMultiLvlLbl val="0"/>
      </c:catAx>
      <c:valAx>
        <c:axId val="39705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705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FD-4672-9158-C8BE7B2A4CA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1FD-4672-9158-C8BE7B2A4C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2676192"/>
        <c:axId val="242676752"/>
      </c:barChart>
      <c:catAx>
        <c:axId val="24267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2676752"/>
        <c:crosses val="autoZero"/>
        <c:auto val="1"/>
        <c:lblAlgn val="ctr"/>
        <c:lblOffset val="100"/>
        <c:noMultiLvlLbl val="0"/>
      </c:catAx>
      <c:valAx>
        <c:axId val="242676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267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0.86538461538461542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B2-47F4-BB03-A4749ED1138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3B2-47F4-BB03-A4749ED113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01248"/>
        <c:axId val="3701808"/>
      </c:barChart>
      <c:catAx>
        <c:axId val="370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701808"/>
        <c:crosses val="autoZero"/>
        <c:auto val="1"/>
        <c:lblAlgn val="ctr"/>
        <c:lblOffset val="100"/>
        <c:noMultiLvlLbl val="0"/>
      </c:catAx>
      <c:valAx>
        <c:axId val="3701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70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0.99399999999999999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C8-4A77-AD50-1E8BAC09BB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4C8-4A77-AD50-1E8BAC09BB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9387824"/>
        <c:axId val="239388384"/>
      </c:barChart>
      <c:catAx>
        <c:axId val="239387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9388384"/>
        <c:crosses val="autoZero"/>
        <c:auto val="1"/>
        <c:lblAlgn val="ctr"/>
        <c:lblOffset val="100"/>
        <c:noMultiLvlLbl val="0"/>
      </c:catAx>
      <c:valAx>
        <c:axId val="239388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9387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0.92969230769230771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D9-4A2F-9589-3AF55D77EE2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FD9-4A2F-9589-3AF55D77E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0650576"/>
        <c:axId val="240651136"/>
        <c:extLst/>
      </c:barChart>
      <c:catAx>
        <c:axId val="2406505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651136"/>
        <c:crosses val="autoZero"/>
        <c:auto val="1"/>
        <c:lblAlgn val="ctr"/>
        <c:lblOffset val="100"/>
        <c:noMultiLvlLbl val="0"/>
      </c:catAx>
      <c:valAx>
        <c:axId val="2406511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065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F4-447C-A1BC-8F38B76A4CF5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F4-447C-A1BC-8F38B76A4CF5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F4-447C-A1BC-8F38B76A4CF5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F4-447C-A1BC-8F38B76A4CF5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F4-447C-A1BC-8F38B76A4CF5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F4-447C-A1BC-8F38B76A4C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2F4-447C-A1BC-8F38B76A4CF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C2F4-447C-A1BC-8F38B76A4C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01744928"/>
        <c:axId val="401745488"/>
        <c:extLst/>
      </c:barChart>
      <c:catAx>
        <c:axId val="40174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1745488"/>
        <c:crosses val="autoZero"/>
        <c:auto val="1"/>
        <c:lblAlgn val="ctr"/>
        <c:lblOffset val="100"/>
        <c:noMultiLvlLbl val="0"/>
      </c:catAx>
      <c:valAx>
        <c:axId val="401745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174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9F-436F-BA5D-AE29DB45973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9F-436F-BA5D-AE29DB45973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884896"/>
        <c:axId val="241885456"/>
      </c:barChart>
      <c:catAx>
        <c:axId val="24188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885456"/>
        <c:crosses val="autoZero"/>
        <c:auto val="1"/>
        <c:lblAlgn val="ctr"/>
        <c:lblOffset val="100"/>
        <c:noMultiLvlLbl val="0"/>
      </c:catAx>
      <c:valAx>
        <c:axId val="24188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88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10-4D34-BBA5-653551C040C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8D10-4D34-BBA5-653551C040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379328"/>
        <c:axId val="210379888"/>
      </c:barChart>
      <c:catAx>
        <c:axId val="21037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379888"/>
        <c:crosses val="autoZero"/>
        <c:auto val="1"/>
        <c:lblAlgn val="ctr"/>
        <c:lblOffset val="100"/>
        <c:noMultiLvlLbl val="0"/>
      </c:catAx>
      <c:valAx>
        <c:axId val="21037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37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0-4312-996F-F7BB11867F5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60-4312-996F-F7BB11867F5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3477440"/>
        <c:axId val="403478000"/>
      </c:barChart>
      <c:catAx>
        <c:axId val="40347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3478000"/>
        <c:crosses val="autoZero"/>
        <c:auto val="1"/>
        <c:lblAlgn val="ctr"/>
        <c:lblOffset val="100"/>
        <c:noMultiLvlLbl val="0"/>
      </c:catAx>
      <c:valAx>
        <c:axId val="40347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347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B3-45BE-89F8-3A818B03D47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5B3-45BE-89F8-3A818B03D47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870928"/>
        <c:axId val="241871488"/>
      </c:barChart>
      <c:catAx>
        <c:axId val="24187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1871488"/>
        <c:crosses val="autoZero"/>
        <c:auto val="1"/>
        <c:lblAlgn val="ctr"/>
        <c:lblOffset val="100"/>
        <c:noMultiLvlLbl val="0"/>
      </c:catAx>
      <c:valAx>
        <c:axId val="241871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87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B2-4AAE-914D-4E40C8B923E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7B2-4AAE-914D-4E40C8B923E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1874288"/>
        <c:axId val="236971888"/>
      </c:barChart>
      <c:catAx>
        <c:axId val="24187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971888"/>
        <c:crosses val="autoZero"/>
        <c:auto val="1"/>
        <c:lblAlgn val="ctr"/>
        <c:lblOffset val="100"/>
        <c:noMultiLvlLbl val="0"/>
      </c:catAx>
      <c:valAx>
        <c:axId val="236971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187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63-4A0F-9271-B6CFE8F8675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263-4A0F-9271-B6CFE8F867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6974688"/>
        <c:axId val="236975248"/>
      </c:barChart>
      <c:catAx>
        <c:axId val="23697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6975248"/>
        <c:crosses val="autoZero"/>
        <c:auto val="1"/>
        <c:lblAlgn val="ctr"/>
        <c:lblOffset val="100"/>
        <c:noMultiLvlLbl val="0"/>
      </c:catAx>
      <c:valAx>
        <c:axId val="23697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697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4B-4F3D-8DAD-6C6DECCF06E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94B-4F3D-8DAD-6C6DECCF06E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43448320"/>
        <c:axId val="243448880"/>
      </c:barChart>
      <c:catAx>
        <c:axId val="2434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43448880"/>
        <c:crosses val="autoZero"/>
        <c:auto val="1"/>
        <c:lblAlgn val="ctr"/>
        <c:lblOffset val="100"/>
        <c:noMultiLvlLbl val="0"/>
      </c:catAx>
      <c:valAx>
        <c:axId val="24344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434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31-4E9B-BC46-44EF3C500A5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9431-4E9B-BC46-44EF3C500A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4336208"/>
        <c:axId val="214336768"/>
      </c:barChart>
      <c:catAx>
        <c:axId val="21433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4336768"/>
        <c:crosses val="autoZero"/>
        <c:auto val="1"/>
        <c:lblAlgn val="ctr"/>
        <c:lblOffset val="100"/>
        <c:noMultiLvlLbl val="0"/>
      </c:catAx>
      <c:valAx>
        <c:axId val="21433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433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75" zoomScaleNormal="100" zoomScaleSheetLayoutView="100" workbookViewId="0">
      <selection activeCell="B181" sqref="B181:C181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4" t="s">
        <v>379</v>
      </c>
      <c r="B18" s="274"/>
      <c r="C18" s="274"/>
      <c r="D18" s="275" t="s">
        <v>415</v>
      </c>
      <c r="E18" s="275"/>
      <c r="F18" s="275"/>
      <c r="G18" s="275"/>
      <c r="H18" s="275"/>
      <c r="I18" s="275"/>
      <c r="J18" s="275"/>
      <c r="K18" s="275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6" t="s">
        <v>380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0" t="s">
        <v>382</v>
      </c>
      <c r="C23" s="270"/>
      <c r="D23" s="199"/>
      <c r="E23" s="199"/>
      <c r="F23" s="199"/>
      <c r="G23" s="199"/>
      <c r="H23" s="199"/>
      <c r="I23" s="199"/>
      <c r="J23" s="198" t="str">
        <f>D18</f>
        <v>Saint Gobain</v>
      </c>
    </row>
    <row r="24" spans="1:11" ht="33" customHeight="1" x14ac:dyDescent="0.25">
      <c r="A24" s="207" t="s">
        <v>383</v>
      </c>
      <c r="B24" s="269">
        <f>AVERAGE('A1 Exploitation'!D505,'A1 Technique'!D198)</f>
        <v>0.92969230769230771</v>
      </c>
      <c r="C24" s="269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69">
        <f>AVERAGE('A2 Exploitation'!D505,'A2 Technique'!D198)</f>
        <v>0</v>
      </c>
      <c r="C25" s="269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69">
        <f>AVERAGE('A3 Exploitation'!D505,'A3 Technique'!D198)</f>
        <v>0</v>
      </c>
      <c r="C26" s="269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69">
        <f>AVERAGE('A4 Exploitation'!D505,'A4 Technique'!D198)</f>
        <v>0</v>
      </c>
      <c r="C27" s="269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69">
        <f>AVERAGE('A5 Exploitation'!D505,'A5 Technique'!D198)</f>
        <v>0</v>
      </c>
      <c r="C28" s="269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69">
        <f>AVERAGE('A6 Exploitation'!D505,'A6 Technique'!D198)</f>
        <v>0</v>
      </c>
      <c r="C29" s="269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0" t="s">
        <v>389</v>
      </c>
      <c r="C33" s="270"/>
      <c r="D33" s="199"/>
      <c r="E33" s="199"/>
      <c r="F33" s="199"/>
      <c r="G33" s="199"/>
      <c r="H33" s="199"/>
      <c r="I33" s="199"/>
      <c r="J33" s="198" t="str">
        <f>D18</f>
        <v>Saint Gobain</v>
      </c>
    </row>
    <row r="34" spans="1:10" ht="33" customHeight="1" x14ac:dyDescent="0.25">
      <c r="A34" s="207" t="s">
        <v>383</v>
      </c>
      <c r="B34" s="269">
        <f>'A1 Exploitation'!D505</f>
        <v>0.99399999999999999</v>
      </c>
      <c r="C34" s="269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69">
        <f>'A2 Exploitation'!D505</f>
        <v>0</v>
      </c>
      <c r="C35" s="269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69">
        <f>'A3 Exploitation'!D505</f>
        <v>0</v>
      </c>
      <c r="C36" s="269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69">
        <f>'A4 Exploitation'!D505</f>
        <v>0</v>
      </c>
      <c r="C37" s="269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69">
        <f>'A5 Exploitation'!D505</f>
        <v>0</v>
      </c>
      <c r="C38" s="269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69">
        <f>'A6 Exploitation'!D505</f>
        <v>0</v>
      </c>
      <c r="C39" s="269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3" t="s">
        <v>390</v>
      </c>
      <c r="C42" s="273"/>
      <c r="D42" s="199"/>
      <c r="E42" s="199"/>
      <c r="F42" s="199"/>
      <c r="G42" s="199"/>
      <c r="H42" s="199"/>
      <c r="I42" s="199"/>
      <c r="J42" s="198" t="str">
        <f>D18</f>
        <v>Saint Gobain</v>
      </c>
    </row>
    <row r="43" spans="1:10" ht="33" customHeight="1" x14ac:dyDescent="0.25">
      <c r="A43" s="207" t="s">
        <v>383</v>
      </c>
      <c r="B43" s="269">
        <f>AVERAGE('A1 Exploitation'!D503, 'A1 Technique'!D196)</f>
        <v>1</v>
      </c>
      <c r="C43" s="269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69">
        <f>AVERAGE('A2 Exploitation'!D503, 'A2 Technique'!D196)</f>
        <v>0</v>
      </c>
      <c r="C44" s="269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69">
        <f>AVERAGE('A3 Exploitation'!D503, 'A3 Technique'!D196)</f>
        <v>0</v>
      </c>
      <c r="C45" s="269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69">
        <f>AVERAGE('A4 Exploitation'!D503, 'A4 Technique'!D196)</f>
        <v>0</v>
      </c>
      <c r="C46" s="269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69">
        <f>AVERAGE('A5 Exploitation'!D503, 'A5 Technique'!D196)</f>
        <v>0</v>
      </c>
      <c r="C47" s="269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69">
        <f>AVERAGE('A6 Exploitation'!D503, 'A6 Technique'!D196)</f>
        <v>0</v>
      </c>
      <c r="C48" s="269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0" t="s">
        <v>391</v>
      </c>
      <c r="C51" s="270"/>
      <c r="D51" s="199"/>
      <c r="E51" s="199"/>
      <c r="F51" s="199"/>
      <c r="G51" s="199"/>
      <c r="H51" s="199"/>
      <c r="I51" s="199"/>
      <c r="J51" s="198" t="str">
        <f>D18</f>
        <v>Saint Gobain</v>
      </c>
    </row>
    <row r="52" spans="1:10" ht="33" customHeight="1" x14ac:dyDescent="0.25">
      <c r="A52" s="207" t="s">
        <v>383</v>
      </c>
      <c r="B52" s="272">
        <f>'A1 Exploitation'!D41</f>
        <v>0.96153846153846156</v>
      </c>
      <c r="C52" s="272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2">
        <f>'A2 Exploitation'!D41</f>
        <v>0</v>
      </c>
      <c r="C53" s="272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2">
        <f>'A3 Exploitation'!D41</f>
        <v>0</v>
      </c>
      <c r="C54" s="272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2">
        <f>'A4 Exploitation'!D41</f>
        <v>0</v>
      </c>
      <c r="C55" s="272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2">
        <f>'A5 Exploitation'!D41</f>
        <v>0</v>
      </c>
      <c r="C56" s="272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2">
        <f>'A6 Exploitation'!D41</f>
        <v>0</v>
      </c>
      <c r="C57" s="272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0" t="s">
        <v>392</v>
      </c>
      <c r="C60" s="270"/>
      <c r="D60" s="199"/>
      <c r="E60" s="199"/>
      <c r="F60" s="199"/>
      <c r="G60" s="199"/>
      <c r="H60" s="199"/>
      <c r="I60" s="199"/>
      <c r="J60" s="198" t="str">
        <f>D18</f>
        <v>Saint Gobain</v>
      </c>
    </row>
    <row r="61" spans="1:10" ht="33" customHeight="1" x14ac:dyDescent="0.25">
      <c r="A61" s="207" t="s">
        <v>383</v>
      </c>
      <c r="B61" s="269">
        <f>'A1 Exploitation'!D97</f>
        <v>1</v>
      </c>
      <c r="C61" s="269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69">
        <f>'A2 Exploitation'!D97</f>
        <v>0</v>
      </c>
      <c r="C62" s="269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69">
        <f>'A3 Exploitation'!D97</f>
        <v>0</v>
      </c>
      <c r="C63" s="269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69">
        <f>'A4 Exploitation'!D97</f>
        <v>0</v>
      </c>
      <c r="C64" s="269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69">
        <f>'A5 Exploitation'!D97</f>
        <v>0</v>
      </c>
      <c r="C65" s="269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69">
        <f>'A6 Exploitation'!D97</f>
        <v>0</v>
      </c>
      <c r="C66" s="269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0" t="s">
        <v>393</v>
      </c>
      <c r="C69" s="270"/>
      <c r="D69" s="199"/>
      <c r="E69" s="199"/>
      <c r="F69" s="199"/>
      <c r="G69" s="199"/>
      <c r="H69" s="199"/>
      <c r="I69" s="199"/>
      <c r="J69" s="198" t="str">
        <f>D18</f>
        <v>Saint Gobain</v>
      </c>
    </row>
    <row r="70" spans="1:10" ht="33" customHeight="1" x14ac:dyDescent="0.25">
      <c r="A70" s="207" t="s">
        <v>383</v>
      </c>
      <c r="B70" s="269">
        <f>'A1 Exploitation'!D150</f>
        <v>1</v>
      </c>
      <c r="C70" s="269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69">
        <f>'A2 Exploitation'!D150</f>
        <v>0</v>
      </c>
      <c r="C71" s="269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69">
        <f>'A3 Exploitation'!D150</f>
        <v>0</v>
      </c>
      <c r="C72" s="269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69">
        <f>'A4 Exploitation'!D150</f>
        <v>0</v>
      </c>
      <c r="C73" s="269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69">
        <f>'A5 Exploitation'!D150</f>
        <v>0</v>
      </c>
      <c r="C74" s="269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69">
        <f>'A6 Exploitation'!D150</f>
        <v>0</v>
      </c>
      <c r="C75" s="269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0" t="s">
        <v>394</v>
      </c>
      <c r="C78" s="270"/>
      <c r="D78" s="199"/>
      <c r="E78" s="199"/>
      <c r="F78" s="199"/>
      <c r="G78" s="199"/>
      <c r="H78" s="199"/>
      <c r="I78" s="199"/>
      <c r="J78" s="198" t="str">
        <f>D18</f>
        <v>Saint Gobain</v>
      </c>
    </row>
    <row r="79" spans="1:10" ht="33" customHeight="1" x14ac:dyDescent="0.25">
      <c r="A79" s="207" t="s">
        <v>383</v>
      </c>
      <c r="B79" s="269">
        <f>'A1 Exploitation'!D190</f>
        <v>1</v>
      </c>
      <c r="C79" s="269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69">
        <f>'A2 Exploitation'!D190</f>
        <v>0</v>
      </c>
      <c r="C80" s="269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69">
        <f>'A3 Exploitation'!D190</f>
        <v>0</v>
      </c>
      <c r="C81" s="269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69">
        <f>'A4 Exploitation'!D190</f>
        <v>0</v>
      </c>
      <c r="C82" s="269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69">
        <f>'A5 Exploitation'!D190</f>
        <v>0</v>
      </c>
      <c r="C83" s="269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69">
        <f>'A6 Exploitation'!D190</f>
        <v>0</v>
      </c>
      <c r="C84" s="269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0" t="s">
        <v>395</v>
      </c>
      <c r="C87" s="270"/>
      <c r="D87" s="199"/>
      <c r="E87" s="199"/>
      <c r="F87" s="199"/>
      <c r="G87" s="199"/>
      <c r="H87" s="199"/>
      <c r="I87" s="199"/>
      <c r="J87" s="198" t="str">
        <f>D18</f>
        <v>Saint Gobain</v>
      </c>
    </row>
    <row r="88" spans="1:10" ht="33" customHeight="1" x14ac:dyDescent="0.25">
      <c r="A88" s="207" t="s">
        <v>383</v>
      </c>
      <c r="B88" s="269">
        <f>'A1 Exploitation'!D246</f>
        <v>1</v>
      </c>
      <c r="C88" s="269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69">
        <f>'A2 Exploitation'!D246</f>
        <v>0</v>
      </c>
      <c r="C89" s="269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69">
        <f>'A3 Exploitation'!D246</f>
        <v>0</v>
      </c>
      <c r="C90" s="269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69">
        <f>'A4 Exploitation'!D246</f>
        <v>0</v>
      </c>
      <c r="C91" s="269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69">
        <f>'A5 Exploitation'!D246</f>
        <v>0</v>
      </c>
      <c r="C92" s="269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69">
        <f>'A6 Exploitation'!D246</f>
        <v>0</v>
      </c>
      <c r="C93" s="269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0" t="s">
        <v>396</v>
      </c>
      <c r="C96" s="270"/>
      <c r="D96" s="199"/>
      <c r="E96" s="199"/>
      <c r="F96" s="199"/>
      <c r="G96" s="199"/>
      <c r="H96" s="199"/>
      <c r="I96" s="199"/>
      <c r="J96" s="198" t="str">
        <f>D18</f>
        <v>Saint Gobain</v>
      </c>
    </row>
    <row r="97" spans="1:10" ht="33" customHeight="1" x14ac:dyDescent="0.25">
      <c r="A97" s="207" t="s">
        <v>383</v>
      </c>
      <c r="B97" s="269" t="e">
        <f>'A1 Exploitation'!D289</f>
        <v>#DIV/0!</v>
      </c>
      <c r="C97" s="269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69">
        <f>'A2 Exploitation'!D289</f>
        <v>0</v>
      </c>
      <c r="C98" s="269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69">
        <f>'A3 Exploitation'!D289</f>
        <v>0</v>
      </c>
      <c r="C99" s="269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69">
        <f>'A4 Exploitation'!D289</f>
        <v>0</v>
      </c>
      <c r="C100" s="269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69">
        <f>'A5 Exploitation'!D289</f>
        <v>0</v>
      </c>
      <c r="C101" s="269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69">
        <f>'A6 Exploitation'!D289</f>
        <v>0</v>
      </c>
      <c r="C102" s="269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0" t="s">
        <v>397</v>
      </c>
      <c r="C105" s="270"/>
      <c r="D105" s="199"/>
      <c r="E105" s="199"/>
      <c r="F105" s="199"/>
      <c r="G105" s="199"/>
      <c r="H105" s="199"/>
      <c r="I105" s="199"/>
      <c r="J105" s="198" t="str">
        <f>D18</f>
        <v>Saint Gobain</v>
      </c>
    </row>
    <row r="106" spans="1:10" ht="33" customHeight="1" x14ac:dyDescent="0.25">
      <c r="A106" s="207" t="s">
        <v>383</v>
      </c>
      <c r="B106" s="269">
        <f>'A1 Exploitation'!D322</f>
        <v>0.97368421052631582</v>
      </c>
      <c r="C106" s="269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69">
        <f>'A2 Exploitation'!D322</f>
        <v>0</v>
      </c>
      <c r="C107" s="269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69">
        <f>'A3 Exploitation'!D322</f>
        <v>0</v>
      </c>
      <c r="C108" s="269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69">
        <f>'A4 Exploitation'!D322</f>
        <v>0</v>
      </c>
      <c r="C109" s="269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69">
        <f>'A5 Exploitation'!D322</f>
        <v>0</v>
      </c>
      <c r="C110" s="269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69">
        <f>'A6 Exploitation'!D322</f>
        <v>0</v>
      </c>
      <c r="C111" s="269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0" t="s">
        <v>398</v>
      </c>
      <c r="C114" s="270"/>
      <c r="D114" s="199"/>
      <c r="E114" s="199"/>
      <c r="F114" s="199"/>
      <c r="G114" s="199"/>
      <c r="H114" s="199"/>
      <c r="I114" s="199"/>
      <c r="J114" s="198" t="str">
        <f>D18</f>
        <v>Saint Gobain</v>
      </c>
    </row>
    <row r="115" spans="1:10" ht="33" customHeight="1" x14ac:dyDescent="0.25">
      <c r="A115" s="207" t="s">
        <v>383</v>
      </c>
      <c r="B115" s="269">
        <f>'A1 Exploitation'!D350</f>
        <v>1</v>
      </c>
      <c r="C115" s="269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69">
        <f>'A2 Exploitation'!D350</f>
        <v>0</v>
      </c>
      <c r="C116" s="269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69">
        <f>'A3 Exploitation'!D350</f>
        <v>0</v>
      </c>
      <c r="C117" s="269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69">
        <f>'A4 Exploitation'!D350</f>
        <v>0</v>
      </c>
      <c r="C118" s="269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69">
        <f>'A5 Exploitation'!D350</f>
        <v>0</v>
      </c>
      <c r="C119" s="269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69">
        <f>'A6 Exploitation'!D350</f>
        <v>0</v>
      </c>
      <c r="C120" s="269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0" t="s">
        <v>399</v>
      </c>
      <c r="C123" s="270"/>
      <c r="D123" s="199"/>
      <c r="E123" s="199"/>
      <c r="F123" s="199"/>
      <c r="G123" s="199"/>
      <c r="H123" s="199"/>
      <c r="I123" s="199"/>
      <c r="J123" s="198" t="str">
        <f>D18</f>
        <v>Saint Gobain</v>
      </c>
    </row>
    <row r="124" spans="1:10" ht="33" customHeight="1" x14ac:dyDescent="0.25">
      <c r="A124" s="207" t="s">
        <v>383</v>
      </c>
      <c r="B124" s="269">
        <f>'A1 Exploitation'!D403</f>
        <v>1</v>
      </c>
      <c r="C124" s="269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69">
        <f>'A2 Exploitation'!D403</f>
        <v>0</v>
      </c>
      <c r="C125" s="269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69">
        <f>'A3 Exploitation'!D403</f>
        <v>0</v>
      </c>
      <c r="C126" s="269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69">
        <f>'A4 Exploitation'!D403</f>
        <v>0</v>
      </c>
      <c r="C127" s="269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69">
        <f>'A5 Exploitation'!D403</f>
        <v>0</v>
      </c>
      <c r="C128" s="269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69">
        <f>'A6 Exploitation'!D403</f>
        <v>0</v>
      </c>
      <c r="C129" s="269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0" t="s">
        <v>400</v>
      </c>
      <c r="C132" s="270"/>
      <c r="D132" s="199"/>
      <c r="E132" s="199"/>
      <c r="F132" s="199"/>
      <c r="G132" s="199"/>
      <c r="H132" s="199"/>
      <c r="I132" s="199"/>
      <c r="J132" s="198" t="str">
        <f>D18</f>
        <v>Saint Gobain</v>
      </c>
    </row>
    <row r="133" spans="1:10" ht="33" customHeight="1" x14ac:dyDescent="0.25">
      <c r="A133" s="207" t="s">
        <v>383</v>
      </c>
      <c r="B133" s="269">
        <f>'A1 Exploitation'!D433</f>
        <v>1</v>
      </c>
      <c r="C133" s="269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69">
        <f>'A2 Exploitation'!D433</f>
        <v>0</v>
      </c>
      <c r="C134" s="269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69">
        <f>'A3 Exploitation'!D433</f>
        <v>0</v>
      </c>
      <c r="C135" s="269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69">
        <f>'A4 Exploitation'!D433</f>
        <v>0</v>
      </c>
      <c r="C136" s="269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69">
        <f>'A5 Exploitation'!D433</f>
        <v>0</v>
      </c>
      <c r="C137" s="269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69">
        <f>'A6 Exploitation'!D433</f>
        <v>0</v>
      </c>
      <c r="C138" s="269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0" t="s">
        <v>401</v>
      </c>
      <c r="C141" s="270"/>
      <c r="D141" s="199"/>
      <c r="E141" s="199"/>
      <c r="F141" s="199"/>
      <c r="G141" s="199"/>
      <c r="H141" s="199"/>
      <c r="I141" s="199"/>
      <c r="J141" s="198" t="str">
        <f>D18</f>
        <v>Saint Gobain</v>
      </c>
    </row>
    <row r="142" spans="1:10" ht="33" customHeight="1" x14ac:dyDescent="0.25">
      <c r="A142" s="207" t="s">
        <v>383</v>
      </c>
      <c r="B142" s="269">
        <f>'A1 Exploitation'!D452</f>
        <v>1</v>
      </c>
      <c r="C142" s="269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69">
        <f>'A2 Exploitation'!D452</f>
        <v>0</v>
      </c>
      <c r="C143" s="269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69">
        <f>'A3 Exploitation'!D452</f>
        <v>0</v>
      </c>
      <c r="C144" s="269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69">
        <f>'A4 Exploitation'!D452</f>
        <v>0</v>
      </c>
      <c r="C145" s="269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69">
        <f>'A5 Exploitation'!D452</f>
        <v>0</v>
      </c>
      <c r="C146" s="269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69">
        <f>'A6 Exploitation'!D452</f>
        <v>0</v>
      </c>
      <c r="C147" s="269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0" t="s">
        <v>402</v>
      </c>
      <c r="C150" s="270"/>
      <c r="D150" s="199"/>
      <c r="E150" s="199"/>
      <c r="F150" s="199"/>
      <c r="G150" s="199"/>
      <c r="H150" s="199"/>
      <c r="I150" s="199"/>
      <c r="J150" s="198" t="str">
        <f>D18</f>
        <v>Saint Gobain</v>
      </c>
    </row>
    <row r="151" spans="1:10" ht="33" customHeight="1" x14ac:dyDescent="0.25">
      <c r="A151" s="207" t="s">
        <v>383</v>
      </c>
      <c r="B151" s="269">
        <f>'A1 Exploitation'!D462</f>
        <v>1</v>
      </c>
      <c r="C151" s="269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69">
        <f>'A2 Exploitation'!D462</f>
        <v>0</v>
      </c>
      <c r="C152" s="269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69">
        <f>'A3 Exploitation'!D462</f>
        <v>0</v>
      </c>
      <c r="C153" s="269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69">
        <f>'A4 Exploitation'!D462</f>
        <v>0</v>
      </c>
      <c r="C154" s="269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69">
        <f>'A5 Exploitation'!D462</f>
        <v>0</v>
      </c>
      <c r="C155" s="269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69">
        <f>'A6 Exploitation'!D462</f>
        <v>0</v>
      </c>
      <c r="C156" s="269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0" t="s">
        <v>403</v>
      </c>
      <c r="C159" s="270"/>
      <c r="D159" s="199"/>
      <c r="E159" s="199"/>
      <c r="F159" s="199"/>
      <c r="G159" s="199"/>
      <c r="H159" s="199"/>
      <c r="I159" s="199"/>
      <c r="J159" s="198" t="str">
        <f>D18</f>
        <v>Saint Gobain</v>
      </c>
    </row>
    <row r="160" spans="1:10" ht="33" customHeight="1" x14ac:dyDescent="0.25">
      <c r="A160" s="207" t="s">
        <v>383</v>
      </c>
      <c r="B160" s="269">
        <f>'A1 Exploitation'!D471</f>
        <v>0.83333333333333337</v>
      </c>
      <c r="C160" s="269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69">
        <f>'A2 Exploitation'!D471</f>
        <v>0</v>
      </c>
      <c r="C161" s="269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69">
        <f>'A3 Exploitation'!D471</f>
        <v>0</v>
      </c>
      <c r="C162" s="269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69">
        <f>'A4 Exploitation'!D471</f>
        <v>0</v>
      </c>
      <c r="C163" s="269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69">
        <f>'A5 Exploitation'!D471</f>
        <v>0</v>
      </c>
      <c r="C164" s="269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69">
        <f>'A6 Exploitation'!D471</f>
        <v>0</v>
      </c>
      <c r="C165" s="269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1"/>
      <c r="C166" s="271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1"/>
      <c r="C167" s="271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0" t="s">
        <v>404</v>
      </c>
      <c r="C168" s="270"/>
      <c r="D168" s="199"/>
      <c r="E168" s="199"/>
      <c r="F168" s="199"/>
      <c r="G168" s="199"/>
      <c r="H168" s="199"/>
      <c r="I168" s="199"/>
      <c r="J168" s="198" t="str">
        <f>D18</f>
        <v>Saint Gobain</v>
      </c>
    </row>
    <row r="169" spans="1:10" ht="33" customHeight="1" x14ac:dyDescent="0.25">
      <c r="A169" s="207" t="s">
        <v>383</v>
      </c>
      <c r="B169" s="269">
        <f>'A1 Exploitation'!D492</f>
        <v>0.90909090909090906</v>
      </c>
      <c r="C169" s="269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69">
        <f>'A2 Exploitation'!D492</f>
        <v>0</v>
      </c>
      <c r="C170" s="269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69">
        <f>'A3 Exploitation'!D492</f>
        <v>0</v>
      </c>
      <c r="C171" s="269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69">
        <f>'A4 Exploitation'!D492</f>
        <v>0</v>
      </c>
      <c r="C172" s="269"/>
    </row>
    <row r="173" spans="1:10" ht="33" customHeight="1" x14ac:dyDescent="0.25">
      <c r="A173" s="206" t="s">
        <v>387</v>
      </c>
      <c r="B173" s="269">
        <f>'A5 Exploitation'!D492</f>
        <v>0</v>
      </c>
      <c r="C173" s="269"/>
    </row>
    <row r="174" spans="1:10" ht="33" customHeight="1" x14ac:dyDescent="0.25">
      <c r="A174" s="206" t="s">
        <v>388</v>
      </c>
      <c r="B174" s="269">
        <f>'A6 Exploitation'!D492</f>
        <v>0</v>
      </c>
      <c r="C174" s="269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0" t="s">
        <v>405</v>
      </c>
      <c r="C177" s="270"/>
      <c r="J177" s="198" t="str">
        <f>D18</f>
        <v>Saint Gobain</v>
      </c>
    </row>
    <row r="178" spans="1:10" ht="33" customHeight="1" x14ac:dyDescent="0.25">
      <c r="A178" s="207" t="s">
        <v>383</v>
      </c>
      <c r="B178" s="269">
        <f>'A1 Exploitation'!D501</f>
        <v>1</v>
      </c>
      <c r="C178" s="269"/>
    </row>
    <row r="179" spans="1:10" ht="33" customHeight="1" x14ac:dyDescent="0.25">
      <c r="A179" s="206" t="s">
        <v>384</v>
      </c>
      <c r="B179" s="269">
        <f>'A2 Exploitation'!D501</f>
        <v>0</v>
      </c>
      <c r="C179" s="269"/>
    </row>
    <row r="180" spans="1:10" ht="33" customHeight="1" x14ac:dyDescent="0.25">
      <c r="A180" s="207" t="s">
        <v>385</v>
      </c>
      <c r="B180" s="269">
        <f>'A3 Exploitation'!D501</f>
        <v>0</v>
      </c>
      <c r="C180" s="269"/>
    </row>
    <row r="181" spans="1:10" ht="33" customHeight="1" x14ac:dyDescent="0.25">
      <c r="A181" s="207" t="s">
        <v>386</v>
      </c>
      <c r="B181" s="269">
        <f>'A4 Exploitation'!D501</f>
        <v>0</v>
      </c>
      <c r="C181" s="269"/>
    </row>
    <row r="182" spans="1:10" ht="33" customHeight="1" x14ac:dyDescent="0.25">
      <c r="A182" s="206" t="s">
        <v>387</v>
      </c>
      <c r="B182" s="269">
        <f>'A5 Exploitation'!D501</f>
        <v>0</v>
      </c>
      <c r="C182" s="269"/>
    </row>
    <row r="183" spans="1:10" ht="33" customHeight="1" x14ac:dyDescent="0.25">
      <c r="A183" s="206" t="s">
        <v>388</v>
      </c>
      <c r="B183" s="269">
        <f>'A6 Exploitation'!D501</f>
        <v>0</v>
      </c>
      <c r="C183" s="269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0" t="s">
        <v>406</v>
      </c>
      <c r="C186" s="270"/>
      <c r="J186" s="198" t="str">
        <f>D18</f>
        <v>Saint Gobain</v>
      </c>
    </row>
    <row r="187" spans="1:10" ht="33" customHeight="1" x14ac:dyDescent="0.25">
      <c r="A187" s="207" t="s">
        <v>383</v>
      </c>
      <c r="B187" s="269">
        <f>'A1 Technique'!D198</f>
        <v>0.86538461538461542</v>
      </c>
      <c r="C187" s="269"/>
    </row>
    <row r="188" spans="1:10" ht="33" customHeight="1" x14ac:dyDescent="0.25">
      <c r="A188" s="206" t="s">
        <v>384</v>
      </c>
      <c r="B188" s="269">
        <f>'A2 Technique'!D198</f>
        <v>0</v>
      </c>
      <c r="C188" s="269"/>
    </row>
    <row r="189" spans="1:10" ht="33" customHeight="1" x14ac:dyDescent="0.25">
      <c r="A189" s="207" t="s">
        <v>385</v>
      </c>
      <c r="B189" s="269">
        <f>'A3 Technique'!D198</f>
        <v>0</v>
      </c>
      <c r="C189" s="269"/>
    </row>
    <row r="190" spans="1:10" ht="33" customHeight="1" x14ac:dyDescent="0.25">
      <c r="A190" s="207" t="s">
        <v>386</v>
      </c>
      <c r="B190" s="269">
        <f>'A4 Technique'!D198</f>
        <v>0</v>
      </c>
      <c r="C190" s="269"/>
    </row>
    <row r="191" spans="1:10" ht="33" customHeight="1" x14ac:dyDescent="0.25">
      <c r="A191" s="206" t="s">
        <v>387</v>
      </c>
      <c r="B191" s="269">
        <f>'A5 Technique'!D198</f>
        <v>0</v>
      </c>
      <c r="C191" s="269"/>
    </row>
    <row r="192" spans="1:10" ht="33" customHeight="1" x14ac:dyDescent="0.25">
      <c r="A192" s="206" t="s">
        <v>388</v>
      </c>
      <c r="B192" s="269">
        <f>'A6 Technique'!D198</f>
        <v>0</v>
      </c>
      <c r="C192" s="269"/>
    </row>
  </sheetData>
  <sheetProtection algorithmName="SHA-512" hashValue="eOMJ4ZxuL9KTw9ElijSA84TFurC7CIRw/8VHUEbvey46RxFM+aWPVGBBm5U/wAlFlFDpjl/1OpoZnRBi4Py9+w==" saltValue="3CA5W7xVJ2W6DBFD5UZWgQ==" spinCount="100000" sheet="1" objects="1" scenarios="1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90" zoomScale="7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>Saint Gobain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7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5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7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Gwvn1WZphZRnZUu8ObU6RCuT1Z0k5+qkCy7xMkbIxy7zCQLyldqxLEeW6sj73xahZh5j25ibF16I09AHc/2FtA==" saltValue="z424qsufPr28nMjM+47dGg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>Saint Gobain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>
        <f>'A5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>
        <f>'A5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'A5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90" zoomScale="50" zoomScaleNormal="5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>Saint Gobain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7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5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7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t55wiHf33kUS43BM0SvwJq5WJJ79PUdGMWO3HGcM3L3zktUZKrlgcxgQJh6XViXm5Y0+1fHq+UwcHzL1C642HQ==" saltValue="5FcS4Wu8d1Q/ZS1NFKDB7A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abSelected="1"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>Saint Gobain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>
        <f>'A6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>
        <f>'A6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'A6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124"/>
      <c r="H7" s="124"/>
      <c r="I7" s="124"/>
    </row>
    <row r="8" spans="1:9" ht="29.25" x14ac:dyDescent="0.45">
      <c r="A8" s="292" t="str">
        <f>'Page de garde'!D18</f>
        <v>Saint Gobain</v>
      </c>
      <c r="B8" s="292"/>
      <c r="C8" s="292"/>
      <c r="D8" s="292"/>
      <c r="E8" s="292"/>
      <c r="F8" s="292"/>
      <c r="G8" s="126"/>
      <c r="H8" s="126"/>
      <c r="I8" s="124"/>
    </row>
    <row r="9" spans="1:9" ht="24" x14ac:dyDescent="0.45">
      <c r="A9" s="38" t="s">
        <v>44</v>
      </c>
      <c r="B9" s="293" t="s">
        <v>416</v>
      </c>
      <c r="C9" s="293"/>
      <c r="D9" s="293"/>
      <c r="E9" s="293"/>
      <c r="F9" s="293"/>
      <c r="G9" s="126"/>
      <c r="H9" s="126"/>
      <c r="I9" s="124"/>
    </row>
    <row r="10" spans="1:9" ht="24" x14ac:dyDescent="0.45">
      <c r="A10" s="39" t="s">
        <v>46</v>
      </c>
      <c r="B10" s="294" t="s">
        <v>417</v>
      </c>
      <c r="C10" s="294"/>
      <c r="D10" s="294"/>
      <c r="E10" s="294"/>
      <c r="F10" s="294"/>
      <c r="G10" s="126"/>
      <c r="H10" s="126"/>
      <c r="I10" s="124"/>
    </row>
    <row r="11" spans="1:9" ht="24" x14ac:dyDescent="0.45">
      <c r="A11" s="38" t="s">
        <v>45</v>
      </c>
      <c r="B11" s="289">
        <v>42824</v>
      </c>
      <c r="C11" s="289"/>
      <c r="D11" s="289"/>
      <c r="E11" s="289"/>
      <c r="F11" s="289"/>
      <c r="G11" s="126"/>
      <c r="H11" s="126"/>
      <c r="I11" s="124"/>
    </row>
    <row r="12" spans="1:9" ht="24" x14ac:dyDescent="0.45">
      <c r="A12" s="38" t="s">
        <v>276</v>
      </c>
      <c r="B12" s="282">
        <f>D505</f>
        <v>0.99399999999999999</v>
      </c>
      <c r="C12" s="282"/>
      <c r="D12" s="282"/>
      <c r="E12" s="282"/>
      <c r="F12" s="282"/>
      <c r="G12" s="126"/>
      <c r="H12" s="126"/>
      <c r="I12" s="124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42824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>
        <v>1</v>
      </c>
      <c r="C20" s="136"/>
      <c r="D20" s="135" t="s">
        <v>413</v>
      </c>
      <c r="E20" s="66"/>
      <c r="F20" s="66"/>
    </row>
    <row r="21" spans="1:8" x14ac:dyDescent="0.25">
      <c r="A21" s="17" t="s">
        <v>98</v>
      </c>
      <c r="B21" s="170">
        <v>2</v>
      </c>
      <c r="C21" s="136"/>
      <c r="D21" s="135"/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7</v>
      </c>
    </row>
    <row r="24" spans="1:8" x14ac:dyDescent="0.25">
      <c r="A24" s="19" t="s">
        <v>37</v>
      </c>
      <c r="B24" s="20"/>
      <c r="C24" s="21"/>
      <c r="D24" s="63">
        <f>D23/(COUNT(B19:C22)*2)</f>
        <v>0.875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9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5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25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0.96153846153846156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42824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29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29"/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61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42824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29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29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62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42824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x14ac:dyDescent="0.25">
      <c r="A169" s="18" t="s">
        <v>135</v>
      </c>
      <c r="B169" s="170">
        <v>2</v>
      </c>
      <c r="C169" s="153"/>
      <c r="D169" s="143"/>
      <c r="E169" s="147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5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36</v>
      </c>
    </row>
    <row r="187" spans="1:7" x14ac:dyDescent="0.25">
      <c r="A187" s="19" t="s">
        <v>37</v>
      </c>
      <c r="B187" s="20"/>
      <c r="C187" s="21"/>
      <c r="D187" s="63">
        <f>D186/(COUNT(B167:C184)*2)</f>
        <v>1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52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1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42824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 t="s">
        <v>414</v>
      </c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20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61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74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42824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42824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29"/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31.5" x14ac:dyDescent="0.35">
      <c r="A309" s="76" t="s">
        <v>367</v>
      </c>
      <c r="B309" s="171">
        <v>1</v>
      </c>
      <c r="C309" s="217" t="str">
        <f>IF(B309=0, -5, "0")</f>
        <v>0</v>
      </c>
      <c r="D309" s="157" t="s">
        <v>441</v>
      </c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42824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47"/>
      <c r="F328" s="66"/>
    </row>
    <row r="329" spans="1:9" ht="14.25" customHeight="1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 t="s">
        <v>34</v>
      </c>
      <c r="C334" s="145"/>
      <c r="D334" s="256" t="s">
        <v>432</v>
      </c>
      <c r="E334" s="25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16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42824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5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78" t="s">
        <v>124</v>
      </c>
      <c r="B382" s="279"/>
      <c r="C382" s="279"/>
      <c r="D382" s="279"/>
      <c r="E382" s="279"/>
      <c r="F382" s="279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62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42824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68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>
        <v>2</v>
      </c>
      <c r="C420" s="27"/>
      <c r="D420" s="129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62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77" t="s">
        <v>374</v>
      </c>
      <c r="B435" s="277"/>
      <c r="C435" s="277"/>
      <c r="D435" s="277"/>
      <c r="E435" s="277"/>
      <c r="F435" s="277"/>
    </row>
    <row r="436" spans="1:7" s="167" customFormat="1" x14ac:dyDescent="0.25">
      <c r="A436" s="195">
        <f>+B11</f>
        <v>42824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6" t="s">
        <v>412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 t="s">
        <v>34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ht="30" x14ac:dyDescent="0.25">
      <c r="A478" s="17" t="s">
        <v>179</v>
      </c>
      <c r="B478" s="170" t="s">
        <v>34</v>
      </c>
      <c r="C478" s="153"/>
      <c r="D478" s="142" t="s">
        <v>431</v>
      </c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442</v>
      </c>
      <c r="E480" s="129" t="s">
        <v>440</v>
      </c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29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20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0.90909090909090906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77" t="s">
        <v>152</v>
      </c>
      <c r="B494" s="277"/>
      <c r="C494" s="277"/>
      <c r="D494" s="277"/>
      <c r="E494" s="277"/>
      <c r="F494" s="277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2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497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0.99399999999999999</v>
      </c>
    </row>
  </sheetData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1" max="6" man="1"/>
    <brk id="46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6" zoomScaleSheetLayoutView="96" workbookViewId="0">
      <selection activeCell="A6" sqref="A6:F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126"/>
      <c r="H6" s="126"/>
      <c r="I6" s="126"/>
    </row>
    <row r="7" spans="1:9" s="36" customFormat="1" ht="21.75" customHeight="1" x14ac:dyDescent="0.45">
      <c r="A7" s="292" t="str">
        <f>'A1 Exploitation'!A8:F8</f>
        <v>Saint Gobain</v>
      </c>
      <c r="B7" s="292"/>
      <c r="C7" s="292"/>
      <c r="D7" s="292"/>
      <c r="E7" s="292"/>
      <c r="F7" s="292"/>
      <c r="G7" s="126"/>
      <c r="H7" s="126"/>
      <c r="I7" s="126"/>
    </row>
    <row r="8" spans="1:9" s="36" customFormat="1" ht="24" x14ac:dyDescent="0.45">
      <c r="A8" s="38" t="s">
        <v>44</v>
      </c>
      <c r="B8" s="308" t="str">
        <f>'A1 Exploitation'!B9:F9</f>
        <v>Mme Sameh SLAIMI</v>
      </c>
      <c r="C8" s="308"/>
      <c r="D8" s="308"/>
      <c r="E8" s="308"/>
      <c r="F8" s="308"/>
      <c r="G8" s="126"/>
      <c r="H8" s="126"/>
      <c r="I8" s="126"/>
    </row>
    <row r="9" spans="1:9" s="36" customFormat="1" ht="24" x14ac:dyDescent="0.45">
      <c r="A9" s="39" t="s">
        <v>46</v>
      </c>
      <c r="B9" s="309" t="str">
        <f>'A1 Exploitation'!B10:F10</f>
        <v>Chef Rayon PFT Amira Chaouachi - Chef Rayon PGC Zied Mathlouthi</v>
      </c>
      <c r="C9" s="309"/>
      <c r="D9" s="309"/>
      <c r="E9" s="309"/>
      <c r="F9" s="309"/>
      <c r="G9" s="126"/>
      <c r="H9" s="126"/>
      <c r="I9" s="126"/>
    </row>
    <row r="10" spans="1:9" s="36" customFormat="1" ht="24" x14ac:dyDescent="0.45">
      <c r="A10" s="38" t="s">
        <v>45</v>
      </c>
      <c r="B10" s="306">
        <f>'A1 Exploitation'!B11:F11</f>
        <v>42824</v>
      </c>
      <c r="C10" s="306"/>
      <c r="D10" s="306"/>
      <c r="E10" s="306"/>
      <c r="F10" s="306"/>
      <c r="G10" s="126"/>
      <c r="H10" s="126"/>
      <c r="I10" s="126"/>
    </row>
    <row r="11" spans="1:9" s="36" customFormat="1" ht="24" x14ac:dyDescent="0.45">
      <c r="A11" s="38" t="s">
        <v>341</v>
      </c>
      <c r="B11" s="310">
        <f>D198</f>
        <v>0.86538461538461542</v>
      </c>
      <c r="C11" s="310"/>
      <c r="D11" s="310"/>
      <c r="E11" s="310"/>
      <c r="F11" s="310"/>
      <c r="G11" s="126"/>
      <c r="H11" s="126"/>
      <c r="I11" s="12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127">
        <f>SUM(B17:C21)</f>
        <v>10</v>
      </c>
    </row>
    <row r="23" spans="1:6" x14ac:dyDescent="0.3">
      <c r="A23" s="297" t="s">
        <v>342</v>
      </c>
      <c r="B23" s="298"/>
      <c r="C23" s="299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125">
        <f>SUM(B26:C31)</f>
        <v>12</v>
      </c>
    </row>
    <row r="33" spans="1:6" x14ac:dyDescent="0.3">
      <c r="A33" s="297" t="s">
        <v>342</v>
      </c>
      <c r="B33" s="298"/>
      <c r="C33" s="299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125">
        <f>SUM(B36:C40)</f>
        <v>10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2</v>
      </c>
      <c r="C45" s="221"/>
      <c r="D45" s="257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418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297" t="s">
        <v>38</v>
      </c>
      <c r="B51" s="298"/>
      <c r="C51" s="299"/>
      <c r="D51" s="125">
        <f>SUM(B45:C50)</f>
        <v>12</v>
      </c>
    </row>
    <row r="52" spans="1:6" x14ac:dyDescent="0.3">
      <c r="A52" s="297" t="s">
        <v>342</v>
      </c>
      <c r="B52" s="298"/>
      <c r="C52" s="299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57"/>
      <c r="E55" s="268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66.7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427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125">
        <f>SUM(B55:C61)</f>
        <v>14</v>
      </c>
    </row>
    <row r="63" spans="1:6" x14ac:dyDescent="0.3">
      <c r="A63" s="297" t="s">
        <v>342</v>
      </c>
      <c r="B63" s="298"/>
      <c r="C63" s="299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2</v>
      </c>
      <c r="C66" s="228"/>
      <c r="D66" s="257"/>
      <c r="E66" s="257"/>
      <c r="F66" s="221"/>
    </row>
    <row r="67" spans="1:6" ht="19.5" x14ac:dyDescent="0.4">
      <c r="A67" s="41" t="s">
        <v>319</v>
      </c>
      <c r="B67" s="227">
        <v>2</v>
      </c>
      <c r="C67" s="228"/>
      <c r="D67" s="257"/>
      <c r="E67" s="257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">
      <c r="A74" s="265" t="s">
        <v>215</v>
      </c>
      <c r="B74" s="227">
        <v>2</v>
      </c>
      <c r="C74" s="266" t="str">
        <f>IF(B74=0, -5, "0")</f>
        <v>0</v>
      </c>
      <c r="D74" s="267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57"/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49.5" x14ac:dyDescent="0.35">
      <c r="A79" s="83" t="s">
        <v>184</v>
      </c>
      <c r="B79" s="227">
        <v>1</v>
      </c>
      <c r="C79" s="248" t="str">
        <f>IF(B79=0, -5, "0")</f>
        <v>0</v>
      </c>
      <c r="D79" s="267" t="s">
        <v>419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8" t="s">
        <v>437</v>
      </c>
      <c r="E82" s="235"/>
      <c r="F82" s="221"/>
    </row>
    <row r="83" spans="1:6" x14ac:dyDescent="0.3">
      <c r="A83" s="297" t="s">
        <v>38</v>
      </c>
      <c r="B83" s="298"/>
      <c r="C83" s="299"/>
      <c r="D83" s="125">
        <f>SUM(B66:C82)</f>
        <v>26</v>
      </c>
    </row>
    <row r="84" spans="1:6" x14ac:dyDescent="0.3">
      <c r="A84" s="297" t="s">
        <v>342</v>
      </c>
      <c r="B84" s="298"/>
      <c r="C84" s="299"/>
      <c r="D84" s="65">
        <f>D83/(COUNT(B66:C82)*2)</f>
        <v>0.9285714285714286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ht="33" x14ac:dyDescent="0.3">
      <c r="A94" s="48" t="s">
        <v>182</v>
      </c>
      <c r="B94" s="237">
        <v>1</v>
      </c>
      <c r="C94" s="221"/>
      <c r="D94" s="257" t="s">
        <v>435</v>
      </c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1</v>
      </c>
      <c r="C98" s="248" t="str">
        <f>IF(B98=0, -5, "0")</f>
        <v>0</v>
      </c>
      <c r="D98" s="222" t="s">
        <v>421</v>
      </c>
      <c r="E98" s="221"/>
      <c r="F98" s="221"/>
    </row>
    <row r="99" spans="1:6" ht="50.25" x14ac:dyDescent="0.35">
      <c r="A99" s="88" t="s">
        <v>344</v>
      </c>
      <c r="B99" s="237">
        <v>0</v>
      </c>
      <c r="C99" s="248">
        <f>IF(B99=0, -5, "0")</f>
        <v>-5</v>
      </c>
      <c r="D99" s="222" t="s">
        <v>420</v>
      </c>
      <c r="E99" s="257" t="s">
        <v>443</v>
      </c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125">
        <f>SUM(B87:C100)</f>
        <v>17</v>
      </c>
    </row>
    <row r="102" spans="1:6" x14ac:dyDescent="0.3">
      <c r="A102" s="297" t="s">
        <v>342</v>
      </c>
      <c r="B102" s="298"/>
      <c r="C102" s="299"/>
      <c r="D102" s="65">
        <f>D101/(COUNT(B87:C100)*2)</f>
        <v>0.6071428571428571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1</v>
      </c>
      <c r="C106" s="228"/>
      <c r="D106" s="257" t="s">
        <v>434</v>
      </c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50.25" x14ac:dyDescent="0.35">
      <c r="A111" s="89" t="s">
        <v>261</v>
      </c>
      <c r="B111" s="237">
        <v>2</v>
      </c>
      <c r="C111" s="248" t="str">
        <f>IF(B111=0, -5, "0")</f>
        <v>0</v>
      </c>
      <c r="D111" s="222" t="s">
        <v>424</v>
      </c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50.25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422</v>
      </c>
      <c r="E114" s="221"/>
      <c r="F114" s="221"/>
    </row>
    <row r="115" spans="1:6" s="50" customFormat="1" ht="33.75" x14ac:dyDescent="0.35">
      <c r="A115" s="89" t="s">
        <v>366</v>
      </c>
      <c r="B115" s="237">
        <v>2</v>
      </c>
      <c r="C115" s="248" t="str">
        <f>IF(B115=0, -5, "0")</f>
        <v>0</v>
      </c>
      <c r="D115" s="222" t="s">
        <v>423</v>
      </c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125">
        <f>SUM(B106:C116)</f>
        <v>21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0.95454545454545459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57"/>
      <c r="E125" s="257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22" t="s">
        <v>426</v>
      </c>
      <c r="E126" s="229"/>
      <c r="F126" s="221"/>
    </row>
    <row r="127" spans="1:6" ht="50.2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425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41"/>
      <c r="E128" s="222"/>
      <c r="F128" s="221"/>
    </row>
    <row r="129" spans="1:6" ht="36" x14ac:dyDescent="0.35">
      <c r="A129" s="83" t="s">
        <v>217</v>
      </c>
      <c r="B129" s="238">
        <v>2</v>
      </c>
      <c r="C129" s="249" t="str">
        <f>IF(B129=0, -5, "0")</f>
        <v>0</v>
      </c>
      <c r="D129" s="222"/>
      <c r="E129" s="222"/>
      <c r="F129" s="221"/>
    </row>
    <row r="130" spans="1:6" ht="49.5" x14ac:dyDescent="0.3">
      <c r="A130" s="51" t="s">
        <v>323</v>
      </c>
      <c r="B130" s="238">
        <v>1</v>
      </c>
      <c r="C130" s="241"/>
      <c r="D130" s="222" t="s">
        <v>438</v>
      </c>
      <c r="E130" s="222"/>
      <c r="F130" s="221"/>
    </row>
    <row r="131" spans="1:6" ht="18" x14ac:dyDescent="0.35">
      <c r="A131" s="88" t="s">
        <v>366</v>
      </c>
      <c r="B131" s="238">
        <v>2</v>
      </c>
      <c r="C131" s="249" t="str">
        <f>IF(B131=0, -5, "0")</f>
        <v>0</v>
      </c>
      <c r="D131" s="257"/>
      <c r="E131" s="257"/>
      <c r="F131" s="233"/>
    </row>
    <row r="132" spans="1:6" x14ac:dyDescent="0.3">
      <c r="A132" s="297" t="s">
        <v>38</v>
      </c>
      <c r="B132" s="298"/>
      <c r="C132" s="299"/>
      <c r="D132" s="125">
        <f>SUM(B121:C131)</f>
        <v>21</v>
      </c>
    </row>
    <row r="133" spans="1:6" x14ac:dyDescent="0.3">
      <c r="A133" s="297" t="s">
        <v>342</v>
      </c>
      <c r="B133" s="298"/>
      <c r="C133" s="299"/>
      <c r="D133" s="63">
        <f>D132/(COUNT(B121:C131)*2)</f>
        <v>0.95454545454545459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9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60"/>
      <c r="E140" s="260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60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9" t="s">
        <v>34</v>
      </c>
      <c r="C146" s="222"/>
      <c r="D146" s="259"/>
      <c r="E146" s="257"/>
      <c r="F146" s="221"/>
    </row>
    <row r="147" spans="1:6" x14ac:dyDescent="0.3">
      <c r="A147" s="41" t="s">
        <v>352</v>
      </c>
      <c r="B147" s="237" t="s">
        <v>34</v>
      </c>
      <c r="C147" s="222"/>
      <c r="D147" s="259"/>
      <c r="E147" s="221"/>
      <c r="F147" s="221"/>
    </row>
    <row r="148" spans="1:6" x14ac:dyDescent="0.3">
      <c r="A148" s="297" t="s">
        <v>38</v>
      </c>
      <c r="B148" s="298"/>
      <c r="C148" s="299"/>
      <c r="D148" s="125">
        <f>SUM(B136:C147)</f>
        <v>0</v>
      </c>
    </row>
    <row r="149" spans="1:6" x14ac:dyDescent="0.3">
      <c r="A149" s="297" t="s">
        <v>342</v>
      </c>
      <c r="B149" s="298"/>
      <c r="C149" s="299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49.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428</v>
      </c>
      <c r="E155" s="257" t="s">
        <v>429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188">
        <f>SUM(B152:C159)</f>
        <v>9</v>
      </c>
    </row>
    <row r="161" spans="1:6" x14ac:dyDescent="0.3">
      <c r="A161" s="297" t="s">
        <v>342</v>
      </c>
      <c r="B161" s="298"/>
      <c r="C161" s="299"/>
      <c r="D161" s="65">
        <f>D160/(COUNT(B152:C159)*2)</f>
        <v>0.5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57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297" t="s">
        <v>38</v>
      </c>
      <c r="B168" s="298"/>
      <c r="C168" s="299"/>
      <c r="D168" s="125">
        <f>SUM(B164:C167)</f>
        <v>8</v>
      </c>
    </row>
    <row r="169" spans="1:6" x14ac:dyDescent="0.3">
      <c r="A169" s="297" t="s">
        <v>342</v>
      </c>
      <c r="B169" s="298"/>
      <c r="C169" s="299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ht="66" x14ac:dyDescent="0.3">
      <c r="A172" s="48" t="s">
        <v>202</v>
      </c>
      <c r="B172" s="221">
        <v>1</v>
      </c>
      <c r="C172" s="221"/>
      <c r="D172" s="257" t="s">
        <v>436</v>
      </c>
      <c r="E172" s="221"/>
      <c r="F172" s="221"/>
    </row>
    <row r="173" spans="1:6" ht="49.5" x14ac:dyDescent="0.3">
      <c r="A173" s="41" t="s">
        <v>96</v>
      </c>
      <c r="B173" s="221">
        <v>1</v>
      </c>
      <c r="C173" s="221"/>
      <c r="D173" s="257" t="s">
        <v>439</v>
      </c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125">
        <f>SUM(B172:C175)</f>
        <v>6</v>
      </c>
    </row>
    <row r="177" spans="1:6" x14ac:dyDescent="0.3">
      <c r="A177" s="297" t="s">
        <v>342</v>
      </c>
      <c r="B177" s="298"/>
      <c r="C177" s="299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1</v>
      </c>
      <c r="C180" s="221"/>
      <c r="D180" s="257" t="s">
        <v>430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125">
        <f>SUM(B180:C184)</f>
        <v>9</v>
      </c>
    </row>
    <row r="186" spans="1:6" x14ac:dyDescent="0.3">
      <c r="A186" s="297" t="s">
        <v>342</v>
      </c>
      <c r="B186" s="298"/>
      <c r="C186" s="299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ht="49.5" x14ac:dyDescent="0.3">
      <c r="A191" s="48" t="s">
        <v>360</v>
      </c>
      <c r="B191" s="221">
        <v>1</v>
      </c>
      <c r="C191" s="221"/>
      <c r="D191" s="257" t="s">
        <v>433</v>
      </c>
      <c r="E191" s="221"/>
      <c r="F191" s="221"/>
    </row>
    <row r="192" spans="1:6" x14ac:dyDescent="0.3">
      <c r="A192" s="96" t="s">
        <v>212</v>
      </c>
      <c r="B192" s="221">
        <v>2</v>
      </c>
      <c r="C192" s="221"/>
      <c r="D192" s="257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5</v>
      </c>
    </row>
    <row r="194" spans="1:4" x14ac:dyDescent="0.3">
      <c r="A194" s="297" t="s">
        <v>342</v>
      </c>
      <c r="B194" s="298"/>
      <c r="C194" s="299"/>
      <c r="D194" s="65">
        <f>D193/(COUNT(B189:C192)*2)</f>
        <v>0.83333333333333337</v>
      </c>
    </row>
    <row r="196" spans="1:4" ht="18" x14ac:dyDescent="0.35">
      <c r="A196" s="121" t="s">
        <v>284</v>
      </c>
      <c r="B196" s="120"/>
      <c r="C196" s="120"/>
      <c r="D196" s="220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180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0.86538461538461542</v>
      </c>
    </row>
  </sheetData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6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90" zoomScale="60" zoomScaleNormal="100" workbookViewId="0">
      <selection activeCell="F518" sqref="F518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>Saint Gobain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7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5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7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25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GwB1nuzHFpX1ICftOqw5dR7xUPNagVDqlAuwpiNbKSuTEZKb9LbHxCUxEv/9VMAs0+wTn6Me+DgpqkN9UzaGUw==" saltValue="40UFA+E2Dk4QCPqL+kl0PA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A199" sqref="A19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>Saint Gobain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>
        <f>'A2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>
        <f>'A2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'A2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KrldpFBDCIE8oX3aZx38DubfTULX/jf0yOIQkAKFSaihCM0OaYfPT6hkqBDmvL3NU8OU9gtiMWmn/mrP0R/Og==" saltValue="3kp5W9RRVQSoXZnxp1NtV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19" zoomScale="60" zoomScaleNormal="70" workbookViewId="0">
      <selection activeCell="D36" activeCellId="14" sqref="D499 D490 D469 D460 D447 D428 D398 D345 D317 D284 D241 D185 D145 D92 D36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>Saint Gobain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7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5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7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1t6dT5jInaca/DvTGffg5BSGdCWBctvI3tT2AJogGH2KwoCR49tbYW8AItFoKB63oz/y8tERvvvLmOzHc1aJzA==" saltValue="tR9uNumEOJUkTm39LHF07w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>Saint Gobain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>
        <f>'A3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>
        <f>'A3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'A3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0">
        <f>D198</f>
        <v>0</v>
      </c>
      <c r="C11" s="310"/>
      <c r="D11" s="310"/>
      <c r="E11" s="310"/>
      <c r="F11" s="310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7" x14ac:dyDescent="0.3">
      <c r="A33" s="297" t="s">
        <v>342</v>
      </c>
      <c r="B33" s="298"/>
      <c r="C33" s="299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7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4" t="s">
        <v>21</v>
      </c>
      <c r="B44" s="305"/>
      <c r="C44" s="305"/>
      <c r="D44" s="305"/>
      <c r="E44" s="305"/>
      <c r="F44" s="305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wV0ZklMBMrbiuNJnGeamQGLfP336o2NL2YOfuuv4qgAI/ZaL4XFrRYl7KIamJLDDyskUPLMFNp0GTM/PvrnutQ==" saltValue="GXiWEb8EiO8PWGGptj37e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87" zoomScale="60" zoomScaleNormal="6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0"/>
      <c r="E1" s="290"/>
      <c r="F1" s="290"/>
      <c r="G1" s="290"/>
      <c r="H1" s="290"/>
      <c r="I1" s="290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1" t="s">
        <v>201</v>
      </c>
      <c r="B7" s="291"/>
      <c r="C7" s="291"/>
      <c r="D7" s="291"/>
      <c r="E7" s="291"/>
      <c r="F7" s="291"/>
      <c r="G7" s="213"/>
      <c r="H7" s="213"/>
      <c r="I7" s="213"/>
    </row>
    <row r="8" spans="1:9" ht="29.25" x14ac:dyDescent="0.45">
      <c r="A8" s="292" t="str">
        <f>'Page de garde'!D18</f>
        <v>Saint Gobain</v>
      </c>
      <c r="B8" s="292"/>
      <c r="C8" s="292"/>
      <c r="D8" s="292"/>
      <c r="E8" s="292"/>
      <c r="F8" s="292"/>
      <c r="G8" s="216"/>
      <c r="H8" s="216"/>
      <c r="I8" s="213"/>
    </row>
    <row r="9" spans="1:9" ht="24" x14ac:dyDescent="0.45">
      <c r="A9" s="38" t="s">
        <v>44</v>
      </c>
      <c r="B9" s="293"/>
      <c r="C9" s="293"/>
      <c r="D9" s="293"/>
      <c r="E9" s="293"/>
      <c r="F9" s="293"/>
      <c r="G9" s="216"/>
      <c r="H9" s="216"/>
      <c r="I9" s="213"/>
    </row>
    <row r="10" spans="1:9" ht="24" x14ac:dyDescent="0.45">
      <c r="A10" s="39" t="s">
        <v>46</v>
      </c>
      <c r="B10" s="294"/>
      <c r="C10" s="294"/>
      <c r="D10" s="294"/>
      <c r="E10" s="294"/>
      <c r="F10" s="294"/>
      <c r="G10" s="216"/>
      <c r="H10" s="216"/>
      <c r="I10" s="213"/>
    </row>
    <row r="11" spans="1:9" ht="24" x14ac:dyDescent="0.45">
      <c r="A11" s="38" t="s">
        <v>45</v>
      </c>
      <c r="B11" s="289"/>
      <c r="C11" s="289"/>
      <c r="D11" s="289"/>
      <c r="E11" s="289"/>
      <c r="F11" s="289"/>
      <c r="G11" s="216"/>
      <c r="H11" s="216"/>
      <c r="I11" s="213"/>
    </row>
    <row r="12" spans="1:9" ht="24" x14ac:dyDescent="0.45">
      <c r="A12" s="38" t="s">
        <v>276</v>
      </c>
      <c r="B12" s="282">
        <f>D505</f>
        <v>0</v>
      </c>
      <c r="C12" s="282"/>
      <c r="D12" s="282"/>
      <c r="E12" s="282"/>
      <c r="F12" s="282"/>
      <c r="G12" s="216"/>
      <c r="H12" s="216"/>
      <c r="I12" s="213"/>
    </row>
    <row r="13" spans="1:9" ht="22.5" x14ac:dyDescent="0.45">
      <c r="A13" s="35"/>
      <c r="B13" s="36"/>
      <c r="C13" s="36"/>
      <c r="D13" s="283"/>
      <c r="E13" s="283"/>
      <c r="F13" s="283"/>
      <c r="G13" s="283"/>
      <c r="H13" s="283"/>
      <c r="I13" s="3"/>
    </row>
    <row r="14" spans="1:9" ht="16.5" customHeight="1" x14ac:dyDescent="0.3">
      <c r="A14" s="284" t="s">
        <v>32</v>
      </c>
      <c r="B14" s="285" t="s">
        <v>33</v>
      </c>
      <c r="C14" s="285"/>
      <c r="D14" s="285" t="s">
        <v>48</v>
      </c>
      <c r="E14" s="286" t="s">
        <v>358</v>
      </c>
      <c r="F14" s="285" t="s">
        <v>214</v>
      </c>
      <c r="G14" s="36"/>
      <c r="H14" s="36"/>
    </row>
    <row r="15" spans="1:9" ht="16.5" customHeight="1" x14ac:dyDescent="0.3">
      <c r="A15" s="284"/>
      <c r="B15" s="77" t="s">
        <v>36</v>
      </c>
      <c r="C15" s="77" t="s">
        <v>35</v>
      </c>
      <c r="D15" s="285"/>
      <c r="E15" s="286"/>
      <c r="F15" s="285"/>
      <c r="G15" s="36"/>
      <c r="H15" s="36"/>
    </row>
    <row r="16" spans="1:9" ht="18" x14ac:dyDescent="0.35">
      <c r="A16" s="277" t="s">
        <v>0</v>
      </c>
      <c r="B16" s="277"/>
      <c r="C16" s="277"/>
      <c r="D16" s="277"/>
      <c r="E16" s="277"/>
      <c r="F16" s="277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87" t="s">
        <v>1</v>
      </c>
      <c r="B18" s="288"/>
      <c r="C18" s="288"/>
      <c r="D18" s="288"/>
      <c r="E18" s="288"/>
      <c r="F18" s="288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78" t="s">
        <v>18</v>
      </c>
      <c r="B26" s="279"/>
      <c r="C26" s="279"/>
      <c r="D26" s="279"/>
      <c r="E26" s="279"/>
      <c r="F26" s="279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77" t="s">
        <v>137</v>
      </c>
      <c r="B43" s="277"/>
      <c r="C43" s="277"/>
      <c r="D43" s="277"/>
      <c r="E43" s="277"/>
      <c r="F43" s="277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0" t="s">
        <v>63</v>
      </c>
      <c r="B45" s="281"/>
      <c r="C45" s="281"/>
      <c r="D45" s="281"/>
      <c r="E45" s="281"/>
      <c r="F45" s="281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78" t="s">
        <v>65</v>
      </c>
      <c r="B57" s="279"/>
      <c r="C57" s="279"/>
      <c r="D57" s="279"/>
      <c r="E57" s="279"/>
      <c r="F57" s="279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78" t="s">
        <v>25</v>
      </c>
      <c r="B84" s="279"/>
      <c r="C84" s="279"/>
      <c r="D84" s="279"/>
      <c r="E84" s="279"/>
      <c r="F84" s="279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54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77" t="s">
        <v>129</v>
      </c>
      <c r="B99" s="277"/>
      <c r="C99" s="277"/>
      <c r="D99" s="277"/>
      <c r="E99" s="277"/>
      <c r="F99" s="277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0" t="s">
        <v>63</v>
      </c>
      <c r="B101" s="281"/>
      <c r="C101" s="281"/>
      <c r="D101" s="281"/>
      <c r="E101" s="281"/>
      <c r="F101" s="281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78" t="s">
        <v>133</v>
      </c>
      <c r="B113" s="279"/>
      <c r="C113" s="279"/>
      <c r="D113" s="279"/>
      <c r="E113" s="279"/>
      <c r="F113" s="279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78" t="s">
        <v>73</v>
      </c>
      <c r="B137" s="279"/>
      <c r="C137" s="279"/>
      <c r="D137" s="279"/>
      <c r="E137" s="279"/>
      <c r="F137" s="279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34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77" t="s">
        <v>130</v>
      </c>
      <c r="B152" s="277"/>
      <c r="C152" s="277"/>
      <c r="D152" s="277"/>
      <c r="E152" s="277"/>
      <c r="F152" s="277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0" t="s">
        <v>63</v>
      </c>
      <c r="B154" s="281"/>
      <c r="C154" s="281"/>
      <c r="D154" s="281"/>
      <c r="E154" s="281"/>
      <c r="F154" s="281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78" t="s">
        <v>134</v>
      </c>
      <c r="B166" s="279"/>
      <c r="C166" s="279"/>
      <c r="D166" s="279"/>
      <c r="E166" s="279"/>
      <c r="F166" s="279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34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77" t="s">
        <v>167</v>
      </c>
      <c r="B192" s="277"/>
      <c r="C192" s="277"/>
      <c r="D192" s="277"/>
      <c r="E192" s="277"/>
      <c r="F192" s="277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78" t="s">
        <v>158</v>
      </c>
      <c r="B194" s="279"/>
      <c r="C194" s="279"/>
      <c r="D194" s="279"/>
      <c r="E194" s="279"/>
      <c r="F194" s="279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78" t="s">
        <v>76</v>
      </c>
      <c r="B209" s="279"/>
      <c r="C209" s="279"/>
      <c r="D209" s="279"/>
      <c r="E209" s="279"/>
      <c r="F209" s="279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78" t="s">
        <v>191</v>
      </c>
      <c r="B232" s="279"/>
      <c r="C232" s="279"/>
      <c r="D232" s="279"/>
      <c r="E232" s="279"/>
      <c r="F232" s="279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15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77" t="s">
        <v>78</v>
      </c>
      <c r="B248" s="277"/>
      <c r="C248" s="277"/>
      <c r="D248" s="277"/>
      <c r="E248" s="277"/>
      <c r="F248" s="277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78" t="s">
        <v>79</v>
      </c>
      <c r="B250" s="279"/>
      <c r="C250" s="279"/>
      <c r="D250" s="279"/>
      <c r="E250" s="279"/>
      <c r="F250" s="279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78" t="s">
        <v>81</v>
      </c>
      <c r="B266" s="279"/>
      <c r="C266" s="279"/>
      <c r="D266" s="279"/>
      <c r="E266" s="279"/>
      <c r="F266" s="279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16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77" t="s">
        <v>4</v>
      </c>
      <c r="B291" s="277"/>
      <c r="C291" s="277"/>
      <c r="D291" s="277"/>
      <c r="E291" s="277"/>
      <c r="F291" s="277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78" t="s">
        <v>19</v>
      </c>
      <c r="B293" s="279"/>
      <c r="C293" s="279"/>
      <c r="D293" s="279"/>
      <c r="E293" s="279"/>
      <c r="F293" s="279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78" t="s">
        <v>122</v>
      </c>
      <c r="B305" s="279"/>
      <c r="C305" s="279"/>
      <c r="D305" s="279"/>
      <c r="E305" s="279"/>
      <c r="F305" s="279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34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77" t="s">
        <v>21</v>
      </c>
      <c r="B324" s="277"/>
      <c r="C324" s="277"/>
      <c r="D324" s="277"/>
      <c r="E324" s="277"/>
      <c r="F324" s="277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78" t="s">
        <v>12</v>
      </c>
      <c r="B326" s="279"/>
      <c r="C326" s="279"/>
      <c r="D326" s="279"/>
      <c r="E326" s="279"/>
      <c r="F326" s="279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78" t="s">
        <v>25</v>
      </c>
      <c r="B339" s="279"/>
      <c r="C339" s="279"/>
      <c r="D339" s="279"/>
      <c r="E339" s="279"/>
      <c r="F339" s="279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17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77" t="s">
        <v>8</v>
      </c>
      <c r="B352" s="277"/>
      <c r="C352" s="277"/>
      <c r="D352" s="277"/>
      <c r="E352" s="277"/>
      <c r="F352" s="277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0" t="s">
        <v>113</v>
      </c>
      <c r="B354" s="281"/>
      <c r="C354" s="281"/>
      <c r="D354" s="281"/>
      <c r="E354" s="281"/>
      <c r="F354" s="281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78" t="s">
        <v>25</v>
      </c>
      <c r="B366" s="279"/>
      <c r="C366" s="279"/>
      <c r="D366" s="279"/>
      <c r="E366" s="279"/>
      <c r="F366" s="279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78" t="s">
        <v>124</v>
      </c>
      <c r="B382" s="279"/>
      <c r="C382" s="279"/>
      <c r="D382" s="279"/>
      <c r="E382" s="279"/>
      <c r="F382" s="279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78" t="s">
        <v>29</v>
      </c>
      <c r="B391" s="279"/>
      <c r="C391" s="279"/>
      <c r="D391" s="279"/>
      <c r="E391" s="279"/>
      <c r="F391" s="279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254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77" t="s">
        <v>125</v>
      </c>
      <c r="B405" s="277"/>
      <c r="C405" s="277"/>
      <c r="D405" s="277"/>
      <c r="E405" s="277"/>
      <c r="F405" s="277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0" t="s">
        <v>19</v>
      </c>
      <c r="B407" s="281"/>
      <c r="C407" s="281"/>
      <c r="D407" s="281"/>
      <c r="E407" s="281"/>
      <c r="F407" s="281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0" t="s">
        <v>122</v>
      </c>
      <c r="B418" s="281"/>
      <c r="C418" s="281"/>
      <c r="D418" s="281"/>
      <c r="E418" s="281"/>
      <c r="F418" s="281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34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77" t="s">
        <v>374</v>
      </c>
      <c r="B435" s="277"/>
      <c r="C435" s="277"/>
      <c r="D435" s="277"/>
      <c r="E435" s="277"/>
      <c r="F435" s="277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78" t="s">
        <v>375</v>
      </c>
      <c r="B437" s="279"/>
      <c r="C437" s="279"/>
      <c r="D437" s="279"/>
      <c r="E437" s="279"/>
      <c r="F437" s="279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78" t="s">
        <v>31</v>
      </c>
      <c r="B444" s="279"/>
      <c r="C444" s="279"/>
      <c r="D444" s="279"/>
      <c r="E444" s="279"/>
      <c r="F444" s="279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34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77" t="s">
        <v>180</v>
      </c>
      <c r="B454" s="277"/>
      <c r="C454" s="277"/>
      <c r="D454" s="277"/>
      <c r="E454" s="277"/>
      <c r="F454" s="277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15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77" t="s">
        <v>87</v>
      </c>
      <c r="B464" s="277"/>
      <c r="C464" s="277"/>
      <c r="D464" s="277"/>
      <c r="E464" s="277"/>
      <c r="F464" s="277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17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77" t="s">
        <v>151</v>
      </c>
      <c r="B473" s="277"/>
      <c r="C473" s="277"/>
      <c r="D473" s="277"/>
      <c r="E473" s="277"/>
      <c r="F473" s="277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77" t="s">
        <v>152</v>
      </c>
      <c r="B494" s="277"/>
      <c r="C494" s="277"/>
      <c r="D494" s="277"/>
      <c r="E494" s="277"/>
      <c r="F494" s="277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34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OxjSXbuBnI2nGXToOWX3ExfgANwMoVYGb0cHn/g7/ZsLZPNVqzO+M8dZrZT3kePYgFJ83P510sZGOnOKhIzsXA==" saltValue="EyVUZxLfK5Rf6VS4rDhPVg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07"/>
      <c r="E1" s="307"/>
      <c r="F1" s="307"/>
      <c r="G1" s="307"/>
      <c r="H1" s="307"/>
      <c r="I1" s="307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1" t="s">
        <v>52</v>
      </c>
      <c r="B6" s="291"/>
      <c r="C6" s="291"/>
      <c r="D6" s="291"/>
      <c r="E6" s="291"/>
      <c r="F6" s="291"/>
      <c r="G6" s="216"/>
      <c r="H6" s="216"/>
      <c r="I6" s="216"/>
    </row>
    <row r="7" spans="1:9" s="36" customFormat="1" ht="21.75" customHeight="1" x14ac:dyDescent="0.45">
      <c r="A7" s="292" t="str">
        <f>'A1 Exploitation'!A8:F8</f>
        <v>Saint Gobain</v>
      </c>
      <c r="B7" s="292"/>
      <c r="C7" s="292"/>
      <c r="D7" s="292"/>
      <c r="E7" s="292"/>
      <c r="F7" s="292"/>
      <c r="G7" s="216"/>
      <c r="H7" s="216"/>
      <c r="I7" s="216"/>
    </row>
    <row r="8" spans="1:9" s="36" customFormat="1" ht="24" x14ac:dyDescent="0.45">
      <c r="A8" s="38" t="s">
        <v>44</v>
      </c>
      <c r="B8" s="308">
        <f>'A4 Exploitation'!B9:F9</f>
        <v>0</v>
      </c>
      <c r="C8" s="308"/>
      <c r="D8" s="308"/>
      <c r="E8" s="308"/>
      <c r="F8" s="308"/>
      <c r="G8" s="216"/>
      <c r="H8" s="216"/>
      <c r="I8" s="216"/>
    </row>
    <row r="9" spans="1:9" s="36" customFormat="1" ht="24" x14ac:dyDescent="0.45">
      <c r="A9" s="39" t="s">
        <v>46</v>
      </c>
      <c r="B9" s="309">
        <f>'A4 Exploitation'!B10:F10</f>
        <v>0</v>
      </c>
      <c r="C9" s="309"/>
      <c r="D9" s="309"/>
      <c r="E9" s="309"/>
      <c r="F9" s="309"/>
      <c r="G9" s="216"/>
      <c r="H9" s="216"/>
      <c r="I9" s="216"/>
    </row>
    <row r="10" spans="1:9" s="36" customFormat="1" ht="24" x14ac:dyDescent="0.45">
      <c r="A10" s="38" t="s">
        <v>45</v>
      </c>
      <c r="B10" s="306">
        <f>'A4 Exploitation'!B11:F11</f>
        <v>0</v>
      </c>
      <c r="C10" s="306"/>
      <c r="D10" s="306"/>
      <c r="E10" s="306"/>
      <c r="F10" s="306"/>
      <c r="G10" s="216"/>
      <c r="H10" s="216"/>
      <c r="I10" s="216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6"/>
      <c r="H11" s="216"/>
      <c r="I11" s="216"/>
    </row>
    <row r="12" spans="1:9" s="36" customFormat="1" ht="22.5" x14ac:dyDescent="0.45">
      <c r="A12" s="35"/>
      <c r="D12" s="283"/>
      <c r="E12" s="283"/>
      <c r="F12" s="283"/>
      <c r="G12" s="283"/>
      <c r="H12" s="283"/>
      <c r="I12" s="40"/>
    </row>
    <row r="13" spans="1:9" s="36" customFormat="1" ht="11.25" customHeight="1" x14ac:dyDescent="0.3">
      <c r="A13" s="284" t="s">
        <v>32</v>
      </c>
      <c r="B13" s="285" t="s">
        <v>33</v>
      </c>
      <c r="C13" s="285"/>
      <c r="D13" s="285" t="s">
        <v>48</v>
      </c>
      <c r="E13" s="285" t="s">
        <v>213</v>
      </c>
      <c r="F13" s="285" t="s">
        <v>214</v>
      </c>
    </row>
    <row r="14" spans="1:9" s="36" customFormat="1" ht="12.75" customHeight="1" x14ac:dyDescent="0.3">
      <c r="A14" s="284"/>
      <c r="B14" s="70" t="s">
        <v>36</v>
      </c>
      <c r="C14" s="70" t="s">
        <v>35</v>
      </c>
      <c r="D14" s="285"/>
      <c r="E14" s="285"/>
      <c r="F14" s="285"/>
    </row>
    <row r="15" spans="1:9" x14ac:dyDescent="0.3">
      <c r="A15" s="41"/>
      <c r="B15" s="41"/>
      <c r="C15" s="41"/>
      <c r="D15" s="41"/>
    </row>
    <row r="16" spans="1:9" ht="19.5" x14ac:dyDescent="0.4">
      <c r="A16" s="311" t="s">
        <v>0</v>
      </c>
      <c r="B16" s="312"/>
      <c r="C16" s="312"/>
      <c r="D16" s="312"/>
      <c r="E16" s="312"/>
      <c r="F16" s="312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3" t="s">
        <v>38</v>
      </c>
      <c r="B22" s="300"/>
      <c r="C22" s="301"/>
      <c r="D22" s="215">
        <f>SUM(B17:C21)</f>
        <v>0</v>
      </c>
    </row>
    <row r="23" spans="1:6" x14ac:dyDescent="0.3">
      <c r="A23" s="297" t="s">
        <v>342</v>
      </c>
      <c r="B23" s="298"/>
      <c r="C23" s="299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5" t="s">
        <v>4</v>
      </c>
      <c r="B25" s="296"/>
      <c r="C25" s="296"/>
      <c r="D25" s="296"/>
      <c r="E25" s="296"/>
      <c r="F25" s="296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297" t="s">
        <v>38</v>
      </c>
      <c r="B32" s="298"/>
      <c r="C32" s="299"/>
      <c r="D32" s="214">
        <f>SUM(B26:C31)</f>
        <v>0</v>
      </c>
    </row>
    <row r="33" spans="1:6" x14ac:dyDescent="0.3">
      <c r="A33" s="297" t="s">
        <v>342</v>
      </c>
      <c r="B33" s="298"/>
      <c r="C33" s="299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5" t="s">
        <v>246</v>
      </c>
      <c r="B35" s="296"/>
      <c r="C35" s="296"/>
      <c r="D35" s="296"/>
      <c r="E35" s="296"/>
      <c r="F35" s="296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297" t="s">
        <v>38</v>
      </c>
      <c r="B41" s="298"/>
      <c r="C41" s="299"/>
      <c r="D41" s="214">
        <f>SUM(B36:C40)</f>
        <v>0</v>
      </c>
      <c r="E41" s="37"/>
      <c r="F41" s="37"/>
    </row>
    <row r="42" spans="1:6" s="50" customFormat="1" x14ac:dyDescent="0.3">
      <c r="A42" s="297" t="s">
        <v>342</v>
      </c>
      <c r="B42" s="298"/>
      <c r="C42" s="299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4" t="s">
        <v>21</v>
      </c>
      <c r="B44" s="305"/>
      <c r="C44" s="305"/>
      <c r="D44" s="305"/>
      <c r="E44" s="305"/>
      <c r="F44" s="305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297" t="s">
        <v>38</v>
      </c>
      <c r="B51" s="298"/>
      <c r="C51" s="299"/>
      <c r="D51" s="214">
        <f>SUM(B45:C50)</f>
        <v>0</v>
      </c>
    </row>
    <row r="52" spans="1:6" x14ac:dyDescent="0.3">
      <c r="A52" s="297" t="s">
        <v>342</v>
      </c>
      <c r="B52" s="298"/>
      <c r="C52" s="299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5" t="s">
        <v>8</v>
      </c>
      <c r="B54" s="296"/>
      <c r="C54" s="296"/>
      <c r="D54" s="296"/>
      <c r="E54" s="296"/>
      <c r="F54" s="296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297" t="s">
        <v>38</v>
      </c>
      <c r="B62" s="298"/>
      <c r="C62" s="299"/>
      <c r="D62" s="214">
        <f>SUM(B55:C61)</f>
        <v>0</v>
      </c>
    </row>
    <row r="63" spans="1:6" x14ac:dyDescent="0.3">
      <c r="A63" s="297" t="s">
        <v>342</v>
      </c>
      <c r="B63" s="298"/>
      <c r="C63" s="299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5" t="s">
        <v>143</v>
      </c>
      <c r="B65" s="296"/>
      <c r="C65" s="296"/>
      <c r="D65" s="296"/>
      <c r="E65" s="296"/>
      <c r="F65" s="296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297" t="s">
        <v>38</v>
      </c>
      <c r="B83" s="298"/>
      <c r="C83" s="299"/>
      <c r="D83" s="214">
        <f>SUM(B66:C82)</f>
        <v>0</v>
      </c>
    </row>
    <row r="84" spans="1:6" x14ac:dyDescent="0.3">
      <c r="A84" s="297" t="s">
        <v>342</v>
      </c>
      <c r="B84" s="298"/>
      <c r="C84" s="299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5" t="s">
        <v>237</v>
      </c>
      <c r="B86" s="296"/>
      <c r="C86" s="296"/>
      <c r="D86" s="296"/>
      <c r="E86" s="296"/>
      <c r="F86" s="296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297" t="s">
        <v>38</v>
      </c>
      <c r="B101" s="298"/>
      <c r="C101" s="299"/>
      <c r="D101" s="214">
        <f>SUM(B87:C100)</f>
        <v>0</v>
      </c>
    </row>
    <row r="102" spans="1:6" x14ac:dyDescent="0.3">
      <c r="A102" s="297" t="s">
        <v>342</v>
      </c>
      <c r="B102" s="298"/>
      <c r="C102" s="299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5" t="s">
        <v>238</v>
      </c>
      <c r="B105" s="296"/>
      <c r="C105" s="296"/>
      <c r="D105" s="296"/>
      <c r="E105" s="296"/>
      <c r="F105" s="296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297" t="s">
        <v>38</v>
      </c>
      <c r="B117" s="298"/>
      <c r="C117" s="299"/>
      <c r="D117" s="214">
        <f>SUM(B106:C116)</f>
        <v>0</v>
      </c>
      <c r="E117" s="37"/>
      <c r="F117" s="37"/>
    </row>
    <row r="118" spans="1:6" s="50" customFormat="1" x14ac:dyDescent="0.3">
      <c r="A118" s="297" t="s">
        <v>342</v>
      </c>
      <c r="B118" s="298"/>
      <c r="C118" s="299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5" t="s">
        <v>208</v>
      </c>
      <c r="B120" s="296"/>
      <c r="C120" s="296"/>
      <c r="D120" s="296"/>
      <c r="E120" s="296"/>
      <c r="F120" s="296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297" t="s">
        <v>38</v>
      </c>
      <c r="B132" s="298"/>
      <c r="C132" s="299"/>
      <c r="D132" s="214">
        <f>SUM(B121:C131)</f>
        <v>0</v>
      </c>
    </row>
    <row r="133" spans="1:6" x14ac:dyDescent="0.3">
      <c r="A133" s="297" t="s">
        <v>342</v>
      </c>
      <c r="B133" s="298"/>
      <c r="C133" s="299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5" t="s">
        <v>78</v>
      </c>
      <c r="B135" s="296"/>
      <c r="C135" s="296"/>
      <c r="D135" s="296"/>
      <c r="E135" s="296"/>
      <c r="F135" s="296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297" t="s">
        <v>38</v>
      </c>
      <c r="B148" s="298"/>
      <c r="C148" s="299"/>
      <c r="D148" s="214">
        <f>SUM(B136:C147)</f>
        <v>0</v>
      </c>
    </row>
    <row r="149" spans="1:6" x14ac:dyDescent="0.3">
      <c r="A149" s="297" t="s">
        <v>342</v>
      </c>
      <c r="B149" s="298"/>
      <c r="C149" s="299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5" t="s">
        <v>243</v>
      </c>
      <c r="B151" s="296"/>
      <c r="C151" s="296"/>
      <c r="D151" s="296"/>
      <c r="E151" s="296"/>
      <c r="F151" s="296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297" t="s">
        <v>38</v>
      </c>
      <c r="B160" s="300"/>
      <c r="C160" s="301"/>
      <c r="D160" s="215">
        <f>SUM(B152:C159)</f>
        <v>0</v>
      </c>
    </row>
    <row r="161" spans="1:6" x14ac:dyDescent="0.3">
      <c r="A161" s="297" t="s">
        <v>342</v>
      </c>
      <c r="B161" s="298"/>
      <c r="C161" s="299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5" t="s">
        <v>85</v>
      </c>
      <c r="B163" s="296"/>
      <c r="C163" s="296"/>
      <c r="D163" s="296"/>
      <c r="E163" s="296"/>
      <c r="F163" s="296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297" t="s">
        <v>38</v>
      </c>
      <c r="B168" s="298"/>
      <c r="C168" s="299"/>
      <c r="D168" s="214">
        <f>SUM(B164:C167)</f>
        <v>0</v>
      </c>
    </row>
    <row r="169" spans="1:6" x14ac:dyDescent="0.3">
      <c r="A169" s="297" t="s">
        <v>342</v>
      </c>
      <c r="B169" s="298"/>
      <c r="C169" s="299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2" t="s">
        <v>17</v>
      </c>
      <c r="B171" s="303"/>
      <c r="C171" s="303"/>
      <c r="D171" s="303"/>
      <c r="E171" s="303"/>
      <c r="F171" s="303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297" t="s">
        <v>38</v>
      </c>
      <c r="B176" s="298"/>
      <c r="C176" s="299"/>
      <c r="D176" s="214">
        <f>SUM(B172:C175)</f>
        <v>0</v>
      </c>
    </row>
    <row r="177" spans="1:6" x14ac:dyDescent="0.3">
      <c r="A177" s="297" t="s">
        <v>342</v>
      </c>
      <c r="B177" s="298"/>
      <c r="C177" s="299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5" t="s">
        <v>87</v>
      </c>
      <c r="B179" s="296"/>
      <c r="C179" s="296"/>
      <c r="D179" s="296"/>
      <c r="E179" s="296"/>
      <c r="F179" s="296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297" t="s">
        <v>38</v>
      </c>
      <c r="B185" s="298"/>
      <c r="C185" s="299"/>
      <c r="D185" s="214">
        <f>SUM(B180:C184)</f>
        <v>0</v>
      </c>
    </row>
    <row r="186" spans="1:6" x14ac:dyDescent="0.3">
      <c r="A186" s="297" t="s">
        <v>342</v>
      </c>
      <c r="B186" s="298"/>
      <c r="C186" s="299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5" t="s">
        <v>242</v>
      </c>
      <c r="B188" s="296"/>
      <c r="C188" s="296"/>
      <c r="D188" s="296"/>
      <c r="E188" s="296"/>
      <c r="F188" s="296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297" t="s">
        <v>38</v>
      </c>
      <c r="B193" s="298"/>
      <c r="C193" s="299"/>
      <c r="D193" s="97">
        <f>SUM(B189:C192)</f>
        <v>0</v>
      </c>
    </row>
    <row r="194" spans="1:4" x14ac:dyDescent="0.3">
      <c r="A194" s="297" t="s">
        <v>342</v>
      </c>
      <c r="B194" s="298"/>
      <c r="C194" s="299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2017-06-13T12:58:03Z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