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H-QLC\Desktop\"/>
    </mc:Choice>
  </mc:AlternateContent>
  <bookViews>
    <workbookView xWindow="0" yWindow="0" windowWidth="20490" windowHeight="7755" tabRatio="916" activeTab="2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19" i="44" l="1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78" i="48" l="1"/>
  <c r="D579" i="48" s="1"/>
  <c r="D616" i="48"/>
  <c r="D617" i="48" s="1"/>
  <c r="D596" i="48"/>
  <c r="D690" i="48"/>
  <c r="D691" i="48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599" i="48" l="1"/>
  <c r="D600" i="48" s="1"/>
  <c r="B91" i="29" s="1"/>
  <c r="D597" i="48"/>
  <c r="D712" i="48"/>
  <c r="D714" i="48"/>
  <c r="D715" i="48" s="1"/>
  <c r="B102" i="29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B43" i="44" s="1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165" i="47"/>
  <c r="D166" i="47" s="1"/>
  <c r="D385" i="44"/>
  <c r="D386" i="44" s="1"/>
  <c r="D213" i="45"/>
  <c r="D79" i="45"/>
  <c r="D80" i="45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1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D295" i="44"/>
  <c r="B295" i="44" s="1"/>
  <c r="D296" i="44" s="1"/>
  <c r="D297" i="44" s="1"/>
  <c r="D419" i="44"/>
  <c r="D420" i="44" s="1"/>
  <c r="D466" i="44"/>
  <c r="D595" i="44"/>
  <c r="B595" i="44" s="1"/>
  <c r="D596" i="44" s="1"/>
  <c r="D597" i="44" s="1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B466" i="44" l="1"/>
  <c r="D467" i="44" s="1"/>
  <c r="B240" i="44"/>
  <c r="D241" i="44" s="1"/>
  <c r="B181" i="44"/>
  <c r="D182" i="44" s="1"/>
  <c r="D183" i="44" s="1"/>
  <c r="B50" i="29" s="1"/>
  <c r="D517" i="44"/>
  <c r="B80" i="29" s="1"/>
  <c r="D129" i="44"/>
  <c r="B45" i="29" s="1"/>
  <c r="D423" i="44"/>
  <c r="D421" i="44"/>
  <c r="D714" i="44"/>
  <c r="D715" i="44" s="1"/>
  <c r="B106" i="29" s="1"/>
  <c r="D712" i="44"/>
  <c r="D691" i="44"/>
  <c r="B101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661" i="44"/>
  <c r="D299" i="44"/>
  <c r="D559" i="44"/>
  <c r="D365" i="44"/>
  <c r="D468" i="44" l="1"/>
  <c r="D470" i="44"/>
  <c r="D718" i="44" s="1"/>
  <c r="D719" i="44" s="1"/>
  <c r="D242" i="44"/>
  <c r="D244" i="44"/>
  <c r="D245" i="44" s="1"/>
  <c r="B55" i="29" s="1"/>
  <c r="D424" i="44"/>
  <c r="B70" i="29" s="1"/>
  <c r="D471" i="44"/>
  <c r="B75" i="29" s="1"/>
  <c r="D662" i="44"/>
  <c r="B95" i="29" s="1"/>
  <c r="D366" i="44"/>
  <c r="B65" i="29" s="1"/>
  <c r="D300" i="44"/>
  <c r="B60" i="29" s="1"/>
  <c r="D560" i="44"/>
  <c r="B85" i="29" s="1"/>
  <c r="B90" i="29"/>
  <c r="B11" i="45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<sst xmlns="http://schemas.openxmlformats.org/spreadsheetml/2006/main" count="2679" uniqueCount="528">
  <si>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</si>
  <si>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</si>
  <si>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</si>
  <si>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</si>
  <si>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</si>
  <si>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</si>
  <si>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</si>
  <si>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</si>
  <si>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</si>
  <si>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</si>
  <si>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</si>
  <si>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</si>
  <si>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</si>
  <si>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</si>
  <si>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</si>
  <si>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</si>
  <si>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</si>
  <si>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</si>
  <si>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</si>
  <si>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</si>
  <si>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</si>
  <si>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</si>
  <si>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</si>
  <si>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</si>
  <si>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</si>
  <si>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</si>
  <si>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</si>
  <si>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</si>
  <si>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</si>
  <si>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</si>
  <si>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</si>
  <si>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</si>
  <si>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</si>
  <si>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</si>
  <si>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</si>
  <si>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</si>
  <si>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</si>
  <si>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</si>
  <si>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</si>
  <si>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</si>
  <si>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</si>
  <si>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</si>
  <si>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</si>
  <si>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</si>
  <si>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</si>
  <si>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</si>
  <si>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</si>
  <si>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</si>
  <si>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</si>
  <si>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</si>
  <si>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</si>
  <si>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</si>
  <si>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</si>
  <si>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</si>
  <si>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</si>
  <si>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</si>
  <si>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</si>
  <si>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</si>
  <si>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</si>
  <si>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</si>
  <si>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</si>
  <si>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</si>
  <si>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</si>
  <si>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</si>
  <si>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</si>
  <si>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</si>
  <si>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</si>
  <si>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</si>
  <si>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</si>
  <si>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</si>
  <si>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</si>
  <si>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</si>
  <si>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</si>
  <si>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</si>
  <si>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</si>
  <si>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</si>
  <si>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</si>
  <si>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</si>
  <si>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</si>
  <si>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</si>
  <si>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</si>
  <si>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</si>
  <si>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</si>
  <si>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</si>
  <si>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</si>
  <si>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</si>
  <si>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</si>
  <si>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</si>
  <si>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</si>
  <si>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</si>
  <si>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</si>
  <si>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</si>
  <si>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</si>
  <si>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</si>
  <si>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</si>
  <si>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</si>
  <si>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</si>
  <si>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</si>
  <si>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</si>
  <si>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</si>
  <si>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</si>
  <si>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</si>
  <si>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</si>
  <si>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</si>
  <si>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</si>
  <si>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</si>
  <si>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</si>
  <si>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</si>
  <si>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</si>
  <si>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</si>
  <si>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</si>
  <si>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</si>
  <si>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</si>
  <si>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</si>
  <si>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</si>
  <si>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</si>
  <si>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</si>
  <si>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</si>
  <si>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</si>
  <si>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</si>
  <si>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</si>
  <si>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</si>
  <si>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</si>
  <si>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</si>
  <si>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</si>
  <si>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</si>
  <si>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</si>
  <si>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</si>
  <si>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</si>
  <si>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</si>
  <si>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</si>
  <si>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</si>
  <si>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</si>
  <si>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</si>
  <si>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</si>
  <si>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</si>
  <si>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</si>
  <si>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</si>
  <si>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</si>
  <si>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</si>
  <si>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</si>
  <si>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</si>
  <si>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</si>
  <si>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</si>
  <si>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</si>
  <si>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</si>
  <si>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</si>
  <si>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</si>
  <si>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</si>
  <si>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</si>
  <si>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</si>
  <si>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</si>
  <si>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</si>
  <si>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</si>
  <si>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</si>
  <si>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</si>
  <si>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</si>
  <si>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</si>
  <si>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</si>
  <si>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</si>
  <si>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</si>
  <si>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</si>
  <si>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</si>
  <si>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</si>
  <si>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</si>
  <si>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</si>
  <si>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</si>
  <si>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</si>
  <si>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</si>
  <si>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</si>
  <si>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</si>
  <si>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</si>
  <si>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</si>
  <si>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</si>
  <si>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</si>
  <si>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</si>
  <si>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</si>
  <si>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</si>
  <si>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</si>
  <si>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</si>
  <si>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</si>
  <si>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</si>
  <si>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</si>
  <si>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</si>
  <si>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</si>
  <si>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</si>
  <si>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</si>
  <si>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</si>
  <si>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</si>
  <si>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</si>
  <si>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</si>
  <si>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</si>
  <si>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</si>
  <si>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</si>
  <si>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</si>
  <si>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</si>
  <si>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</si>
  <si>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</si>
  <si>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</si>
  <si>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</si>
  <si>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</si>
  <si>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</si>
  <si>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</si>
  <si>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</si>
  <si>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</si>
  <si>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</si>
  <si>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</si>
  <si>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</si>
  <si>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</si>
  <si>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</si>
  <si>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</si>
  <si>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</si>
  <si>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</si>
  <si>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</si>
  <si>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</si>
  <si>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</si>
  <si>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</si>
  <si>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</si>
  <si>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</si>
  <si>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</si>
  <si>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</si>
  <si>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</si>
  <si>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</si>
  <si>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</si>
  <si>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</si>
  <si>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</si>
  <si>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</si>
  <si>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</si>
  <si>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</si>
  <si>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</si>
  <si>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</si>
  <si>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</si>
  <si>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</si>
  <si>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</si>
  <si>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</si>
  <si>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</si>
  <si>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</si>
  <si>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</si>
  <si>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</si>
  <si>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</si>
  <si>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</si>
  <si>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</si>
  <si>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</si>
  <si>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</si>
  <si>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</si>
  <si>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</si>
  <si>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</si>
  <si>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</si>
  <si>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</si>
  <si>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</si>
  <si>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</si>
  <si>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</si>
  <si>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</si>
  <si>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</si>
  <si>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</si>
  <si>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</si>
  <si>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</si>
  <si>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</si>
  <si>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</si>
  <si>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</si>
  <si>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</si>
  <si>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</si>
  <si>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</si>
  <si>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</si>
  <si>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</si>
  <si>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</si>
  <si>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</si>
  <si>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</si>
  <si>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</si>
  <si>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</si>
  <si>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</si>
  <si>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</si>
  <si>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</si>
  <si>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</si>
  <si>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</si>
  <si>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</si>
  <si>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</si>
  <si>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</si>
  <si>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</si>
  <si>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</si>
  <si>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</si>
  <si>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</si>
  <si>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</si>
  <si>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</si>
  <si>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</si>
  <si>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</si>
  <si>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</si>
  <si>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</si>
  <si>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</si>
  <si>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</si>
  <si>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</si>
  <si>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</si>
  <si>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</si>
  <si>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</si>
  <si>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</si>
  <si>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</si>
  <si>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</si>
  <si>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</si>
  <si>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</si>
  <si>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</si>
  <si>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</si>
  <si>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</si>
  <si>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</si>
  <si>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</si>
  <si>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</si>
  <si>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</si>
  <si>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</si>
  <si>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</si>
  <si>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</si>
  <si>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</si>
  <si>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</si>
  <si>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</si>
  <si>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</si>
  <si>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</si>
  <si>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</si>
  <si>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</si>
  <si>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</si>
  <si>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</si>
  <si>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</si>
  <si>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</si>
  <si>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</si>
  <si>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</si>
  <si>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</si>
  <si>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</si>
  <si>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</si>
  <si>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</si>
  <si>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</si>
  <si>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</si>
  <si>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</si>
  <si>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</si>
  <si>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</si>
  <si>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</si>
  <si>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</si>
  <si>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</si>
  <si>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</si>
  <si>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</si>
  <si>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</si>
  <si>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</si>
  <si>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</si>
  <si>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</si>
  <si>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</si>
  <si>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</si>
  <si>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</si>
  <si>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</si>
  <si>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</si>
  <si>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</si>
  <si>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</si>
  <si>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</si>
  <si>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</si>
  <si>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</si>
  <si>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</si>
  <si>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</si>
  <si>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</si>
  <si>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</si>
  <si>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</si>
  <si>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</si>
  <si>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</si>
  <si>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</si>
  <si>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</si>
  <si>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</si>
  <si>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</si>
  <si>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</si>
  <si>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</si>
  <si>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</si>
  <si>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</si>
  <si>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</si>
  <si>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</si>
  <si>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</si>
  <si>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</si>
  <si>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</si>
  <si>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</si>
  <si>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</si>
  <si>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</si>
  <si>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</si>
  <si>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</si>
  <si>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</si>
  <si>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</si>
  <si>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</si>
  <si>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</si>
  <si>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</si>
  <si>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</si>
  <si>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</si>
  <si>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</si>
  <si>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</si>
  <si>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</si>
  <si>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</si>
  <si>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</si>
  <si>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</si>
  <si>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</si>
  <si>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</si>
  <si>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</si>
  <si>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</si>
  <si>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</si>
  <si>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</si>
  <si>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</si>
  <si>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</si>
  <si>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</si>
  <si>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</si>
  <si>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</si>
  <si>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</si>
  <si>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</si>
  <si>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</si>
  <si>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</si>
  <si>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</si>
  <si>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</si>
  <si>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</si>
  <si>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</si>
  <si>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</si>
  <si>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</si>
  <si>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</si>
  <si>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</si>
  <si>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</si>
  <si>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</si>
  <si>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</si>
  <si>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</si>
  <si>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</si>
  <si>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</si>
  <si>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</si>
  <si>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</si>
  <si>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</si>
  <si>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</si>
  <si>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</si>
  <si>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</si>
  <si>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</si>
  <si>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</si>
  <si>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</si>
  <si>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</si>
  <si>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</si>
  <si>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</si>
  <si>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</si>
  <si>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</si>
  <si>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</si>
  <si>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</si>
  <si>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</si>
  <si>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</si>
  <si>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</si>
  <si>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</si>
  <si>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</si>
  <si>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</si>
  <si>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</si>
  <si>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</si>
  <si>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</si>
  <si>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</si>
  <si>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</si>
  <si>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</si>
  <si>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</si>
  <si>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</si>
  <si>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</si>
  <si>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</si>
  <si>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</si>
  <si>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</si>
  <si>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</si>
  <si>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</si>
  <si>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</si>
  <si>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</si>
  <si>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</si>
  <si>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</si>
  <si>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</si>
  <si>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</si>
  <si>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</si>
  <si>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</si>
  <si>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</si>
  <si>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</si>
  <si>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</si>
  <si>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</si>
  <si>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</si>
  <si>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Mr Yassine ELLOUMI</t>
  </si>
  <si>
    <t>Dir Magasin</t>
  </si>
  <si>
    <t>Assurer
 l'enregistrement des opérations de contrôle à la réception des différents produits frais réceptionnés.</t>
  </si>
  <si>
    <t>Utilisation du thermométre infra rouge pour le contrôle au cœur des produits</t>
  </si>
  <si>
    <t>Assurer le contrôle
 par le thermométre à sonde</t>
  </si>
  <si>
    <t>Appliquer la durée mentionnée dans la procédure</t>
  </si>
  <si>
    <t>Test de lavage des mains concluant</t>
  </si>
  <si>
    <t>Une mauvaise propreté de la hotte aspirante au dessus de la rôtissoire.
Les portes et les poignées sont sales</t>
  </si>
  <si>
    <t>Assurer le nettoyage</t>
  </si>
  <si>
    <t>Nettoyage de l'armoire</t>
  </si>
  <si>
    <t>Assurer la tracabilité des produits fabriqués</t>
  </si>
  <si>
    <t>Les enregistrements montrent une durée de trempage Nc a la procédure</t>
  </si>
  <si>
    <t>Une portion de saucisson traditionelle Mazraa sans date d'entame</t>
  </si>
  <si>
    <t>Une vérification rigoureuse
des dates d'entame</t>
  </si>
  <si>
    <t xml:space="preserve">Assurer le suivi de la traçabilité des
produits </t>
  </si>
  <si>
    <t>Assurer la séparation</t>
  </si>
  <si>
    <t xml:space="preserve">Accentuer le contrôle des
dates des produits exposés 
</t>
  </si>
  <si>
    <t>Assurer le nettoyage
 des produits et les rayons</t>
  </si>
  <si>
    <t>Etat de propreté insatisfaisant des étagères d'exposition des meubles froids: développement de moisissures à ce niveau.</t>
  </si>
  <si>
    <t>Assurer la propreté</t>
  </si>
  <si>
    <t>26 pots de yaourt Yab exposés avec une DLC expirée 13/7 le jour de l'audit.
1 pot de danino exposé avec une DLC expiré 13/7 le jour de l'audit</t>
  </si>
  <si>
    <t>Accentuer le contrôle des 
dates expirées</t>
  </si>
  <si>
    <t>Linéaires en panne</t>
  </si>
  <si>
    <t>Absence de papier essuie-mains</t>
  </si>
  <si>
    <t>Approvisionnement avec du papier</t>
  </si>
  <si>
    <t>Prévoir un préau 
de protection</t>
  </si>
  <si>
    <t>Caissse d'ananas non propre</t>
  </si>
  <si>
    <t xml:space="preserve">Des portions de courgettes sans étiquettes </t>
  </si>
  <si>
    <t xml:space="preserve">Afficheur non fonctionnel
Revêtement écaillé au niveau des étagères des meubles froids. </t>
  </si>
  <si>
    <t xml:space="preserve">
Traitement de la peinture défaillante</t>
  </si>
  <si>
    <t>Absence de distribiteur de papier</t>
  </si>
  <si>
    <t>Certains écarts d'ordre technique
 n'étaient pas encore traités.</t>
  </si>
  <si>
    <t>La planche de découpe était fissurée</t>
  </si>
  <si>
    <t>Développement de rouille au niveau des étagères de stockage des produits.</t>
  </si>
  <si>
    <t xml:space="preserve">Entretien des étagéres </t>
  </si>
  <si>
    <t xml:space="preserve"> Fournir le distribiteur</t>
  </si>
  <si>
    <t>Traitement des écarts 
technique</t>
  </si>
  <si>
    <t>Accentuer le contrôle</t>
  </si>
  <si>
    <t>Sousse Erriadh</t>
  </si>
  <si>
    <t xml:space="preserve">Absence des enregistrements relatifs à quelques produits frais PLS
 </t>
  </si>
  <si>
    <t>Présence de moisissures dans l'armoire de stockage des emballages</t>
  </si>
  <si>
    <t>La journée du 13/7 manque les enregistrements du poulets rotis vendues et enregistrés sur le hit parade</t>
  </si>
  <si>
    <t>Manque de propreté pour le matériel</t>
  </si>
  <si>
    <t xml:space="preserve">Accentuer le suivi des 
DLC des produits </t>
  </si>
  <si>
    <t xml:space="preserve">30 portions de fromage rapé exposés avec une date limite de retrait dépassée le jour de l'audit </t>
  </si>
  <si>
    <t>Même opérateur pour les rayons produits de volailles trad et charcuterie/fromages.
Risques de contaminations croisées.</t>
  </si>
  <si>
    <t>Eviter les risques sanitaires par le respect de l'affectation</t>
  </si>
  <si>
    <t>Absence d’impression de la dénomination de quelques  produits sur des morceaux de fromages emballés.</t>
  </si>
  <si>
    <t>Renforcer les contrôles avant exposition</t>
  </si>
  <si>
    <t xml:space="preserve">Perte de traçabilité pour 1,620kg du produit Poulet PAC lot 19419 exposé </t>
  </si>
  <si>
    <t>Vérification du nettoyage des caisses</t>
  </si>
  <si>
    <t>Un manque de fraicheur pour 2 piéces de kiwi a été constaté
Présence de pièces de tomates non fraiches dans le rayon</t>
  </si>
  <si>
    <t>Etiqueter les produits découpés</t>
  </si>
  <si>
    <t>Le nettoyage de quelques rayons (sucre , farine et chorba fric) n'est pas satisfaisant
Certaines boites de conserve étaient poussiéreuses</t>
  </si>
  <si>
    <t>Présence de plateaux d'œufs dans la poubelle sans destruction</t>
  </si>
  <si>
    <t>Respecter la procédure en question</t>
  </si>
  <si>
    <t>Absence de protection pour le quai de réception.</t>
  </si>
  <si>
    <t>Remplacer cet élément</t>
  </si>
  <si>
    <t>Un seul employé était prévu pour 3 rayons</t>
  </si>
  <si>
    <t>Respecter l'affectation du personnel</t>
  </si>
  <si>
    <t>Le rangement des produits n'était pas satisfaisant, les articles étaient supersposés de manière anarchique.</t>
  </si>
  <si>
    <t>Présence de 1 sachet de biscuit palmier exposé avec une DLC périmée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</si>
</sst>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206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166" fontId="6" fillId="0" borderId="1" xfId="0" applyNumberFormat="1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vertical="top" wrapText="1"/>
      <protection locked="0"/>
    </xf>
    <xf numFmtId="166" fontId="46" fillId="0" borderId="1" xfId="0" applyNumberFormat="1" applyFont="1" applyFill="1" applyBorder="1" applyProtection="1">
      <protection locked="0"/>
    </xf>
    <xf numFmtId="0" fontId="45" fillId="0" borderId="0" xfId="0" applyFont="1" applyFill="1"/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0.57894736842105265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6830096"/>
        <c:axId val="1646835536"/>
      </c:barChart>
      <c:catAx>
        <c:axId val="164683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6835536"/>
        <c:crosses val="autoZero"/>
        <c:auto val="1"/>
        <c:lblAlgn val="ctr"/>
        <c:lblOffset val="100"/>
        <c:noMultiLvlLbl val="0"/>
      </c:catAx>
      <c:valAx>
        <c:axId val="164683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683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42880"/>
        <c:axId val="1531644512"/>
      </c:barChart>
      <c:catAx>
        <c:axId val="153164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44512"/>
        <c:crosses val="autoZero"/>
        <c:auto val="1"/>
        <c:lblAlgn val="ctr"/>
        <c:lblOffset val="100"/>
        <c:noMultiLvlLbl val="0"/>
      </c:catAx>
      <c:valAx>
        <c:axId val="153164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4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0.61363636363636365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9150064"/>
        <c:axId val="1649154416"/>
      </c:barChart>
      <c:catAx>
        <c:axId val="164915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9154416"/>
        <c:crosses val="autoZero"/>
        <c:auto val="1"/>
        <c:lblAlgn val="ctr"/>
        <c:lblOffset val="100"/>
        <c:noMultiLvlLbl val="0"/>
      </c:catAx>
      <c:valAx>
        <c:axId val="164915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915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0.6875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9152784"/>
        <c:axId val="1649159312"/>
      </c:barChart>
      <c:catAx>
        <c:axId val="164915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9159312"/>
        <c:crosses val="autoZero"/>
        <c:auto val="1"/>
        <c:lblAlgn val="ctr"/>
        <c:lblOffset val="100"/>
        <c:noMultiLvlLbl val="0"/>
      </c:catAx>
      <c:valAx>
        <c:axId val="164915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915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0.94117647058823528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9154960"/>
        <c:axId val="1649157680"/>
      </c:barChart>
      <c:catAx>
        <c:axId val="164915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9157680"/>
        <c:crosses val="autoZero"/>
        <c:auto val="1"/>
        <c:lblAlgn val="ctr"/>
        <c:lblOffset val="100"/>
        <c:noMultiLvlLbl val="0"/>
      </c:catAx>
      <c:valAx>
        <c:axId val="164915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915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64549200"/>
        <c:axId val="1364551376"/>
      </c:barChart>
      <c:catAx>
        <c:axId val="136454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64551376"/>
        <c:crosses val="autoZero"/>
        <c:auto val="1"/>
        <c:lblAlgn val="ctr"/>
        <c:lblOffset val="100"/>
        <c:noMultiLvlLbl val="0"/>
      </c:catAx>
      <c:valAx>
        <c:axId val="136455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6454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9161872"/>
        <c:axId val="1659164592"/>
      </c:barChart>
      <c:catAx>
        <c:axId val="165916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9164592"/>
        <c:crosses val="autoZero"/>
        <c:auto val="1"/>
        <c:lblAlgn val="ctr"/>
        <c:lblOffset val="100"/>
        <c:noMultiLvlLbl val="0"/>
      </c:catAx>
      <c:valAx>
        <c:axId val="165916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916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0.79344262295081969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9162960"/>
        <c:axId val="1659165136"/>
      </c:barChart>
      <c:catAx>
        <c:axId val="165916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9165136"/>
        <c:crosses val="autoZero"/>
        <c:auto val="1"/>
        <c:lblAlgn val="ctr"/>
        <c:lblOffset val="100"/>
        <c:noMultiLvlLbl val="0"/>
      </c:catAx>
      <c:valAx>
        <c:axId val="165916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916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0.85825977301387146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59163504"/>
        <c:axId val="1659159696"/>
        <c:extLst xmlns:c16r2="http://schemas.microsoft.com/office/drawing/2015/06/chart"/>
      </c:barChart>
      <c:catAx>
        <c:axId val="165916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9159696"/>
        <c:crosses val="autoZero"/>
        <c:auto val="1"/>
        <c:lblAlgn val="ctr"/>
        <c:lblOffset val="100"/>
        <c:noMultiLvlLbl val="0"/>
      </c:catAx>
      <c:valAx>
        <c:axId val="16591596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916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0.34821746880570409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50522064"/>
        <c:axId val="1650525872"/>
        <c:extLst xmlns:c16r2="http://schemas.microsoft.com/office/drawing/2015/06/chart"/>
      </c:barChart>
      <c:catAx>
        <c:axId val="165052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525872"/>
        <c:crosses val="autoZero"/>
        <c:auto val="1"/>
        <c:lblAlgn val="ctr"/>
        <c:lblOffset val="100"/>
        <c:noMultiLvlLbl val="0"/>
      </c:catAx>
      <c:valAx>
        <c:axId val="165052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52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6834448"/>
        <c:axId val="1646832272"/>
      </c:barChart>
      <c:catAx>
        <c:axId val="164683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6832272"/>
        <c:crosses val="autoZero"/>
        <c:auto val="1"/>
        <c:lblAlgn val="ctr"/>
        <c:lblOffset val="100"/>
        <c:noMultiLvlLbl val="0"/>
      </c:catAx>
      <c:valAx>
        <c:axId val="164683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683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0.87179487179487181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6825744"/>
        <c:axId val="1646824656"/>
      </c:barChart>
      <c:catAx>
        <c:axId val="164682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6824656"/>
        <c:crosses val="autoZero"/>
        <c:auto val="1"/>
        <c:lblAlgn val="ctr"/>
        <c:lblOffset val="100"/>
        <c:noMultiLvlLbl val="0"/>
      </c:catAx>
      <c:valAx>
        <c:axId val="1646824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682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0.92500000000000004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6825200"/>
        <c:axId val="1646826288"/>
      </c:barChart>
      <c:catAx>
        <c:axId val="164682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6826288"/>
        <c:crosses val="autoZero"/>
        <c:auto val="1"/>
        <c:lblAlgn val="ctr"/>
        <c:lblOffset val="100"/>
        <c:noMultiLvlLbl val="0"/>
      </c:catAx>
      <c:valAx>
        <c:axId val="164682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682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0.57894736842105265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6829552"/>
        <c:axId val="1531641792"/>
      </c:barChart>
      <c:catAx>
        <c:axId val="164682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41792"/>
        <c:crosses val="autoZero"/>
        <c:auto val="1"/>
        <c:lblAlgn val="ctr"/>
        <c:lblOffset val="100"/>
        <c:noMultiLvlLbl val="0"/>
      </c:catAx>
      <c:valAx>
        <c:axId val="153164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682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0.84090909090909094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39616"/>
        <c:axId val="1531634176"/>
      </c:barChart>
      <c:catAx>
        <c:axId val="15316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34176"/>
        <c:crosses val="autoZero"/>
        <c:auto val="1"/>
        <c:lblAlgn val="ctr"/>
        <c:lblOffset val="100"/>
        <c:noMultiLvlLbl val="0"/>
      </c:catAx>
      <c:valAx>
        <c:axId val="15316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43424"/>
        <c:axId val="1531633088"/>
      </c:barChart>
      <c:catAx>
        <c:axId val="153164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33088"/>
        <c:crosses val="autoZero"/>
        <c:auto val="1"/>
        <c:lblAlgn val="ctr"/>
        <c:lblOffset val="100"/>
        <c:noMultiLvlLbl val="0"/>
      </c:catAx>
      <c:valAx>
        <c:axId val="15316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0.78333333333333333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37984"/>
        <c:axId val="1531636352"/>
      </c:barChart>
      <c:catAx>
        <c:axId val="15316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36352"/>
        <c:crosses val="autoZero"/>
        <c:auto val="1"/>
        <c:lblAlgn val="ctr"/>
        <c:lblOffset val="100"/>
        <c:noMultiLvlLbl val="0"/>
      </c:catAx>
      <c:valAx>
        <c:axId val="153163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38528"/>
        <c:axId val="1531639072"/>
      </c:barChart>
      <c:catAx>
        <c:axId val="153163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39072"/>
        <c:crosses val="autoZero"/>
        <c:auto val="1"/>
        <c:lblAlgn val="ctr"/>
        <c:lblOffset val="100"/>
        <c:noMultiLvlLbl val="0"/>
      </c:catAx>
      <c:valAx>
        <c:axId val="153163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3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5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4" t="s">
        <v>275</v>
      </c>
      <c r="B18" s="354"/>
      <c r="C18" s="354"/>
      <c r="D18" s="355" t="s">
        <v>504</v>
      </c>
      <c r="E18" s="355"/>
      <c r="F18" s="355"/>
      <c r="G18" s="355"/>
      <c r="H18" s="355"/>
      <c r="I18" s="355"/>
      <c r="J18" s="355"/>
      <c r="K18" s="35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6" t="s">
        <v>276</v>
      </c>
      <c r="B21" s="356"/>
      <c r="C21" s="356"/>
      <c r="D21" s="356"/>
      <c r="E21" s="356"/>
      <c r="F21" s="356"/>
      <c r="G21" s="356"/>
      <c r="H21" s="356"/>
      <c r="I21" s="356"/>
      <c r="J21" s="356"/>
      <c r="K21" s="35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Sousse Erriadh</v>
      </c>
    </row>
    <row r="24" spans="1:11" ht="33" customHeight="1" x14ac:dyDescent="0.25">
      <c r="A24" s="50" t="s">
        <v>279</v>
      </c>
      <c r="B24" s="358">
        <f>AVERAGE('A3 Exploitation'!D719,'A3 Technique'!D215)</f>
        <v>0.85825977301387146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Sousse Erriadh</v>
      </c>
    </row>
    <row r="30" spans="1:11" ht="33" customHeight="1" x14ac:dyDescent="0.25">
      <c r="A30" s="50" t="s">
        <v>279</v>
      </c>
      <c r="B30" s="358">
        <f>'A3 Exploitation'!D719</f>
        <v>0.79344262295081969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Sousse Erriadh</v>
      </c>
    </row>
    <row r="35" spans="1:10" ht="33" customHeight="1" x14ac:dyDescent="0.25">
      <c r="A35" s="50" t="s">
        <v>279</v>
      </c>
      <c r="B35" s="358">
        <f>AVERAGE('A3 Exploitation'!D717, 'A3 Technique'!D213)</f>
        <v>0.34821746880570409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Sousse Erriadh</v>
      </c>
    </row>
    <row r="40" spans="1:10" ht="33" customHeight="1" x14ac:dyDescent="0.25">
      <c r="A40" s="50" t="s">
        <v>279</v>
      </c>
      <c r="B40" s="360">
        <f>'A3 Exploitation'!D48</f>
        <v>0.57894736842105265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 t="e">
        <f>'A4 Exploitation'!D48</f>
        <v>#DIV/0!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Sousse Erriadh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444</v>
      </c>
      <c r="C49" s="357"/>
      <c r="D49" s="42"/>
      <c r="E49" s="42"/>
      <c r="F49" s="42"/>
      <c r="G49" s="42"/>
      <c r="H49" s="42"/>
      <c r="I49" s="42"/>
      <c r="J49" t="str">
        <f>D18</f>
        <v>Sousse Erriadh</v>
      </c>
    </row>
    <row r="50" spans="1:10" ht="33" customHeight="1" x14ac:dyDescent="0.25">
      <c r="A50" s="50" t="s">
        <v>279</v>
      </c>
      <c r="B50" s="360">
        <f>'A3 Exploitation'!D183</f>
        <v>0.87179487179487181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 t="e">
        <f>'A4 Exploitation'!D183</f>
        <v>#DIV/0!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445</v>
      </c>
      <c r="C54" s="357"/>
      <c r="D54" s="42"/>
      <c r="E54" s="42"/>
      <c r="F54" s="42"/>
      <c r="G54" s="42"/>
      <c r="H54" s="42"/>
      <c r="I54" s="42"/>
      <c r="J54" t="str">
        <f>D18</f>
        <v>Sousse Erriadh</v>
      </c>
    </row>
    <row r="55" spans="1:10" ht="33" customHeight="1" x14ac:dyDescent="0.25">
      <c r="A55" s="50" t="s">
        <v>279</v>
      </c>
      <c r="B55" s="360">
        <f>'A3 Exploitation'!D245</f>
        <v>0.92500000000000004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446</v>
      </c>
      <c r="C59" s="357"/>
      <c r="D59" s="42"/>
      <c r="E59" s="42"/>
      <c r="F59" s="42"/>
      <c r="G59" s="42"/>
      <c r="H59" s="42"/>
      <c r="I59" s="42"/>
      <c r="J59" t="str">
        <f>D18</f>
        <v>Sousse Erriadh</v>
      </c>
    </row>
    <row r="60" spans="1:10" ht="33" customHeight="1" x14ac:dyDescent="0.25">
      <c r="A60" s="50" t="s">
        <v>279</v>
      </c>
      <c r="B60" s="360">
        <f>'A3 Exploitation'!D300</f>
        <v>0.57894736842105265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 t="e">
        <f>'A4 Exploitation'!D300</f>
        <v>#DIV/0!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447</v>
      </c>
      <c r="C64" s="357"/>
      <c r="D64" s="42"/>
      <c r="E64" s="42"/>
      <c r="F64" s="42"/>
      <c r="G64" s="42"/>
      <c r="H64" s="42"/>
      <c r="I64" s="42"/>
      <c r="J64" t="str">
        <f>D18</f>
        <v>Sousse Erriadh</v>
      </c>
    </row>
    <row r="65" spans="1:10" ht="33" customHeight="1" x14ac:dyDescent="0.25">
      <c r="A65" s="50" t="s">
        <v>279</v>
      </c>
      <c r="B65" s="360">
        <f>'A3 Exploitation'!D366</f>
        <v>0.84090909090909094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 t="e">
        <f>'A4 Exploitation'!D366</f>
        <v>#DIV/0!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448</v>
      </c>
      <c r="C69" s="357"/>
      <c r="D69" s="42"/>
      <c r="E69" s="42"/>
      <c r="F69" s="42"/>
      <c r="G69" s="42"/>
      <c r="H69" s="42"/>
      <c r="I69" s="42"/>
      <c r="J69" t="str">
        <f>D18</f>
        <v>Sousse Erriadh</v>
      </c>
    </row>
    <row r="70" spans="1:10" ht="33" customHeight="1" x14ac:dyDescent="0.25">
      <c r="A70" s="50" t="s">
        <v>279</v>
      </c>
      <c r="B70" s="360" t="e">
        <f>'A3 Exploitation'!D424</f>
        <v>#DIV/0!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 t="e">
        <f>'A4 Exploitation'!D424</f>
        <v>#DIV/0!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449</v>
      </c>
      <c r="C74" s="357"/>
      <c r="D74" s="42"/>
      <c r="E74" s="42"/>
      <c r="F74" s="42"/>
      <c r="G74" s="42"/>
      <c r="H74" s="42"/>
      <c r="I74" s="42"/>
      <c r="J74" t="str">
        <f>D18</f>
        <v>Sousse Erriadh</v>
      </c>
    </row>
    <row r="75" spans="1:10" ht="33" customHeight="1" x14ac:dyDescent="0.25">
      <c r="A75" s="50" t="s">
        <v>279</v>
      </c>
      <c r="B75" s="360">
        <f>'A3 Exploitation'!D471</f>
        <v>0.78333333333333333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 t="e">
        <f>'A4 Exploitation'!D471</f>
        <v>#DIV/0!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450</v>
      </c>
      <c r="C79" s="357"/>
      <c r="D79" s="42"/>
      <c r="E79" s="42"/>
      <c r="F79" s="42"/>
      <c r="G79" s="42"/>
      <c r="H79" s="42"/>
      <c r="I79" s="42"/>
      <c r="J79" t="str">
        <f>D18</f>
        <v>Sousse Erriadh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451</v>
      </c>
      <c r="C84" s="357"/>
      <c r="D84" s="42"/>
      <c r="E84" s="42"/>
      <c r="F84" s="42"/>
      <c r="G84" s="42"/>
      <c r="H84" s="42"/>
      <c r="I84" s="42"/>
      <c r="J84" t="str">
        <f>D18</f>
        <v>Sousse Erriadh</v>
      </c>
    </row>
    <row r="85" spans="1:10" ht="33" customHeight="1" x14ac:dyDescent="0.25">
      <c r="A85" s="50" t="s">
        <v>279</v>
      </c>
      <c r="B85" s="360">
        <f>'A3 Exploitation'!D560</f>
        <v>1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Sousse Erriadh</v>
      </c>
    </row>
    <row r="90" spans="1:10" ht="33" customHeight="1" x14ac:dyDescent="0.25">
      <c r="A90" s="50" t="s">
        <v>279</v>
      </c>
      <c r="B90" s="360">
        <f>'A3 Exploitation'!D600</f>
        <v>0.61363636363636365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 t="e">
        <f>'A4 Exploitation'!D600</f>
        <v>#DIV/0!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Sousse Erriadh</v>
      </c>
    </row>
    <row r="95" spans="1:10" ht="33" customHeight="1" x14ac:dyDescent="0.25">
      <c r="A95" s="50" t="s">
        <v>279</v>
      </c>
      <c r="B95" s="360">
        <f>'A3 Exploitation'!D662</f>
        <v>0.6875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 t="e">
        <f>'A4 Exploitation'!D662</f>
        <v>#DIV/0!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452</v>
      </c>
      <c r="C100" s="357"/>
      <c r="D100" s="42"/>
      <c r="E100" s="42"/>
      <c r="F100" s="42"/>
      <c r="G100" s="42"/>
      <c r="H100" s="42"/>
      <c r="I100" s="42"/>
      <c r="J100" t="str">
        <f>D18</f>
        <v>Sousse Erriadh</v>
      </c>
    </row>
    <row r="101" spans="1:10" ht="33" customHeight="1" x14ac:dyDescent="0.25">
      <c r="A101" s="50" t="s">
        <v>279</v>
      </c>
      <c r="B101" s="360">
        <f>'A3 Exploitation'!D691</f>
        <v>0.94117647058823528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 t="e">
        <f>'A4 Exploitation'!D691</f>
        <v>#DIV/0!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453</v>
      </c>
      <c r="C105" s="357"/>
      <c r="J105" t="str">
        <f>D18</f>
        <v>Sousse Erriadh</v>
      </c>
    </row>
    <row r="106" spans="1:10" ht="33" customHeight="1" x14ac:dyDescent="0.25">
      <c r="A106" s="50" t="s">
        <v>279</v>
      </c>
      <c r="B106" s="360">
        <f>'A3 Exploitation'!D715</f>
        <v>0.9375</v>
      </c>
      <c r="C106" s="360"/>
    </row>
    <row r="107" spans="1:10" ht="33" customHeight="1" x14ac:dyDescent="0.25">
      <c r="A107" s="50" t="s">
        <v>280</v>
      </c>
      <c r="B107" s="360" t="e">
        <f>'A4 Exploitation'!D715</f>
        <v>#DIV/0!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Sousse Erriadh</v>
      </c>
    </row>
    <row r="111" spans="1:10" ht="33" customHeight="1" x14ac:dyDescent="0.25">
      <c r="A111" s="50" t="s">
        <v>279</v>
      </c>
      <c r="B111" s="360">
        <f>'A3 Exploitation'!D215</f>
        <v>0</v>
      </c>
      <c r="C111" s="360"/>
    </row>
    <row r="112" spans="1:10" ht="33" customHeight="1" x14ac:dyDescent="0.25">
      <c r="A112" s="50" t="s">
        <v>280</v>
      </c>
      <c r="B112" s="360">
        <f>'A4 Exploitation'!D215</f>
        <v>0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2" zoomScale="70" zoomScaleNormal="100" zoomScaleSheetLayoutView="70" workbookViewId="0">
      <selection activeCell="B721" sqref="B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Sousse Erriadh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 t="s">
        <v>466</v>
      </c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 t="s">
        <v>467</v>
      </c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>
        <v>43661</v>
      </c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>
        <f>D719</f>
        <v>0.79344262295081969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43661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84" x14ac:dyDescent="0.4">
      <c r="A32" s="103" t="s">
        <v>129</v>
      </c>
      <c r="B32" s="104">
        <v>1</v>
      </c>
      <c r="C32" s="104"/>
      <c r="D32" s="115" t="s">
        <v>469</v>
      </c>
      <c r="E32" s="105" t="s">
        <v>470</v>
      </c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47" x14ac:dyDescent="0.4">
      <c r="A35" s="187" t="s">
        <v>454</v>
      </c>
      <c r="B35" s="104">
        <v>0</v>
      </c>
      <c r="C35" s="118">
        <f>IF(B35=0, -10, "0")</f>
        <v>-10</v>
      </c>
      <c r="D35" s="105" t="s">
        <v>505</v>
      </c>
      <c r="E35" s="105" t="s">
        <v>468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1</v>
      </c>
      <c r="C43" s="104"/>
      <c r="D43" s="319">
        <f>IFERROR(E43/F43,"N.A")</f>
        <v>0.33333333333333331</v>
      </c>
      <c r="E43" s="483">
        <v>1</v>
      </c>
      <c r="F43" s="353">
        <v>3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0.42857142857142855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0.57894736842105265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43661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64.5" customHeight="1" x14ac:dyDescent="0.4">
      <c r="A150" s="233" t="s">
        <v>305</v>
      </c>
      <c r="B150" s="252">
        <v>0</v>
      </c>
      <c r="C150" s="140">
        <f>IF(B150=0, -5, "0")</f>
        <v>-5</v>
      </c>
      <c r="D150" s="107" t="s">
        <v>477</v>
      </c>
      <c r="E150" s="107" t="s">
        <v>471</v>
      </c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 t="s">
        <v>472</v>
      </c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0.33333333333333331</v>
      </c>
      <c r="E181" s="483">
        <v>2</v>
      </c>
      <c r="F181" s="353">
        <v>6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68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0.87179487179487181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43661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63" x14ac:dyDescent="0.4">
      <c r="A203" s="103" t="s">
        <v>208</v>
      </c>
      <c r="B203" s="104">
        <v>0</v>
      </c>
      <c r="C203" s="104"/>
      <c r="D203" s="141" t="s">
        <v>473</v>
      </c>
      <c r="E203" s="141" t="s">
        <v>474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1</v>
      </c>
      <c r="C207" s="118" t="str">
        <f>IF(B207=0, -10, "0")</f>
        <v>0</v>
      </c>
      <c r="D207" s="484" t="s">
        <v>524</v>
      </c>
      <c r="E207" s="105" t="s">
        <v>525</v>
      </c>
      <c r="F207" s="105"/>
      <c r="G207" s="96"/>
    </row>
    <row r="208" spans="1:7" ht="42" x14ac:dyDescent="0.4">
      <c r="A208" s="103" t="s">
        <v>207</v>
      </c>
      <c r="B208" s="104">
        <v>1</v>
      </c>
      <c r="C208" s="104"/>
      <c r="D208" s="157" t="s">
        <v>506</v>
      </c>
      <c r="E208" s="105" t="s">
        <v>475</v>
      </c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72.75" customHeight="1" x14ac:dyDescent="0.4">
      <c r="A212" s="158" t="s">
        <v>393</v>
      </c>
      <c r="B212" s="104">
        <v>1</v>
      </c>
      <c r="C212" s="159" t="str">
        <f>IF(B212=0, -5, "0")</f>
        <v>0</v>
      </c>
      <c r="D212" s="105" t="s">
        <v>507</v>
      </c>
      <c r="E212" s="105" t="s">
        <v>476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48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35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0.875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0.5</v>
      </c>
      <c r="E240" s="483">
        <v>2</v>
      </c>
      <c r="F240" s="353">
        <v>4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0.92500000000000004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43661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1</v>
      </c>
      <c r="C265" s="104"/>
      <c r="D265" s="141" t="s">
        <v>508</v>
      </c>
      <c r="E265" s="106" t="s">
        <v>474</v>
      </c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75" customHeight="1" x14ac:dyDescent="0.45">
      <c r="A271" s="134" t="s">
        <v>182</v>
      </c>
      <c r="B271" s="104">
        <v>0</v>
      </c>
      <c r="C271" s="118">
        <f>IF(B271=0, -10, "0")</f>
        <v>-10</v>
      </c>
      <c r="D271" s="157" t="s">
        <v>510</v>
      </c>
      <c r="E271" s="105" t="s">
        <v>509</v>
      </c>
      <c r="F271" s="105"/>
      <c r="G271" s="96"/>
    </row>
    <row r="272" spans="1:7" ht="84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511</v>
      </c>
      <c r="E272" s="105" t="s">
        <v>512</v>
      </c>
      <c r="F272" s="105"/>
      <c r="G272" s="96"/>
    </row>
    <row r="273" spans="1:7" ht="63" x14ac:dyDescent="0.4">
      <c r="A273" s="168" t="s">
        <v>379</v>
      </c>
      <c r="B273" s="104">
        <v>1</v>
      </c>
      <c r="C273" s="140" t="str">
        <f>IF(B273=0, -5, "0")</f>
        <v>0</v>
      </c>
      <c r="D273" s="211" t="s">
        <v>478</v>
      </c>
      <c r="E273" s="105" t="s">
        <v>479</v>
      </c>
      <c r="F273" s="105"/>
      <c r="G273" s="96"/>
    </row>
    <row r="274" spans="1:7" ht="84" x14ac:dyDescent="0.4">
      <c r="A274" s="103" t="s">
        <v>116</v>
      </c>
      <c r="B274" s="104">
        <v>1</v>
      </c>
      <c r="C274" s="104"/>
      <c r="D274" s="131" t="s">
        <v>513</v>
      </c>
      <c r="E274" s="105" t="s">
        <v>514</v>
      </c>
      <c r="F274" s="105"/>
      <c r="G274" s="96"/>
    </row>
    <row r="275" spans="1:7" ht="27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5"/>
      <c r="F275" s="105"/>
      <c r="G275" s="96"/>
    </row>
    <row r="276" spans="1:7" ht="62.2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 t="s">
        <v>478</v>
      </c>
      <c r="E276" s="105" t="s">
        <v>479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485"/>
      <c r="E282" s="485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0.2</v>
      </c>
      <c r="E295" s="353">
        <v>1</v>
      </c>
      <c r="F295" s="353">
        <v>5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0.46666666666666667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0.57894736842105265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43661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63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515</v>
      </c>
      <c r="E332" s="105" t="s">
        <v>480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0.63157894736842102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f>IFERROR(E361/F361,"N.A")</f>
        <v>1</v>
      </c>
      <c r="E361" s="353">
        <v>3</v>
      </c>
      <c r="F361" s="353">
        <v>3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34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74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0.84090909090909094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43661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43661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63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492</v>
      </c>
      <c r="E445" s="105" t="s">
        <v>516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84" x14ac:dyDescent="0.4">
      <c r="A447" s="174" t="s">
        <v>351</v>
      </c>
      <c r="B447" s="104">
        <v>0</v>
      </c>
      <c r="C447" s="118">
        <f>IF(B447=0, -5, "0")</f>
        <v>-5</v>
      </c>
      <c r="D447" s="135" t="s">
        <v>517</v>
      </c>
      <c r="E447" s="106" t="s">
        <v>503</v>
      </c>
      <c r="F447" s="105"/>
      <c r="G447" s="96"/>
    </row>
    <row r="448" spans="1:7" ht="21" x14ac:dyDescent="0.4">
      <c r="A448" s="174" t="s">
        <v>352</v>
      </c>
      <c r="B448" s="104">
        <v>2</v>
      </c>
      <c r="C448" s="140" t="str">
        <f>IF(B448=0, -5, "0")</f>
        <v>0</v>
      </c>
      <c r="D448" s="135"/>
      <c r="E448" s="106"/>
      <c r="F448" s="105"/>
      <c r="G448" s="96"/>
    </row>
    <row r="449" spans="1:7" ht="42" x14ac:dyDescent="0.4">
      <c r="A449" s="103" t="s">
        <v>85</v>
      </c>
      <c r="B449" s="104">
        <v>0</v>
      </c>
      <c r="C449" s="104"/>
      <c r="D449" s="135" t="s">
        <v>493</v>
      </c>
      <c r="E449" s="105" t="s">
        <v>518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0.5</v>
      </c>
      <c r="E466" s="483">
        <v>1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31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0.70454545454545459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47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0.78333333333333333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43661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43661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>
        <f>D532/(COUNT(B526:C531)*2)</f>
        <v>1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7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483">
        <v>4</v>
      </c>
      <c r="F555" s="353">
        <v>4</v>
      </c>
      <c r="G555" s="96"/>
    </row>
    <row r="556" spans="1:7" ht="21" x14ac:dyDescent="0.4">
      <c r="A556" s="413" t="s">
        <v>34</v>
      </c>
      <c r="B556" s="413"/>
      <c r="C556" s="414"/>
      <c r="D556" s="327">
        <f>SUM(B548:C555,B536:C545)</f>
        <v>36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48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43661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63" x14ac:dyDescent="0.4">
      <c r="A570" s="103" t="s">
        <v>45</v>
      </c>
      <c r="B570" s="104">
        <v>1</v>
      </c>
      <c r="C570" s="104"/>
      <c r="D570" s="485" t="s">
        <v>526</v>
      </c>
      <c r="E570" s="106" t="s">
        <v>481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27">
        <f>SUM(B569:C577)</f>
        <v>17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>
        <f>D578/(COUNT(B569:C577)*2)</f>
        <v>0.94444444444444442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105" x14ac:dyDescent="0.4">
      <c r="A582" s="103" t="s">
        <v>87</v>
      </c>
      <c r="B582" s="104">
        <v>1</v>
      </c>
      <c r="C582" s="104"/>
      <c r="D582" s="105" t="s">
        <v>519</v>
      </c>
      <c r="E582" s="105" t="s">
        <v>483</v>
      </c>
      <c r="F582" s="105"/>
      <c r="G582" s="96"/>
    </row>
    <row r="583" spans="1:7" ht="80.25" customHeight="1" x14ac:dyDescent="0.45">
      <c r="A583" s="184" t="s">
        <v>7</v>
      </c>
      <c r="B583" s="104">
        <v>0</v>
      </c>
      <c r="C583" s="118">
        <f>IF(B583=0, -10, "0")</f>
        <v>-10</v>
      </c>
      <c r="D583" s="486" t="s">
        <v>527</v>
      </c>
      <c r="E583" s="105" t="s">
        <v>482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46.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9">
        <f>IFERROR(E595/F595,"N.A")</f>
        <v>0.5</v>
      </c>
      <c r="E595" s="483">
        <v>1</v>
      </c>
      <c r="F595" s="353">
        <v>2</v>
      </c>
      <c r="G595" s="96"/>
    </row>
    <row r="596" spans="1:7" ht="21" x14ac:dyDescent="0.4">
      <c r="A596" s="413" t="s">
        <v>34</v>
      </c>
      <c r="B596" s="413"/>
      <c r="C596" s="414"/>
      <c r="D596" s="327">
        <f>SUM(B589:C595,B582:C587)</f>
        <v>10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>
        <f>D596/(COUNT(B582:C587,B589:C595)*2)</f>
        <v>0.38461538461538464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27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>
        <f>D599/(COUNT(B569:C577,B589:C595,B582:C587)*2)</f>
        <v>0.61363636363636365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43661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27">
        <f>SUM(B608:C615)</f>
        <v>16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>
        <f>D616/(COUNT(B608:C615)*2)</f>
        <v>1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84" x14ac:dyDescent="0.4">
      <c r="A620" s="103" t="s">
        <v>83</v>
      </c>
      <c r="B620" s="104">
        <v>1</v>
      </c>
      <c r="C620" s="104"/>
      <c r="D620" s="156" t="s">
        <v>484</v>
      </c>
      <c r="E620" s="106" t="s">
        <v>485</v>
      </c>
      <c r="F620" s="105"/>
      <c r="G620" s="96"/>
    </row>
    <row r="621" spans="1:7" ht="109.5" customHeight="1" x14ac:dyDescent="0.45">
      <c r="A621" s="184" t="s">
        <v>50</v>
      </c>
      <c r="B621" s="104">
        <v>0</v>
      </c>
      <c r="C621" s="118">
        <f>IF(B621=0, -10, "0")</f>
        <v>-10</v>
      </c>
      <c r="D621" s="119" t="s">
        <v>486</v>
      </c>
      <c r="E621" s="105" t="s">
        <v>487</v>
      </c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0.25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 t="s">
        <v>488</v>
      </c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0</v>
      </c>
      <c r="C657" s="104"/>
      <c r="D657" s="319">
        <f>IFERROR(E657/F657,"N.A")</f>
        <v>0</v>
      </c>
      <c r="E657" s="487">
        <v>0</v>
      </c>
      <c r="F657" s="353">
        <v>2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33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0.6875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43661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63" x14ac:dyDescent="0.4">
      <c r="A686" s="208" t="s">
        <v>312</v>
      </c>
      <c r="B686" s="104">
        <v>0</v>
      </c>
      <c r="C686" s="118"/>
      <c r="D686" s="103" t="s">
        <v>520</v>
      </c>
      <c r="E686" s="105" t="s">
        <v>521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3">
        <v>1</v>
      </c>
      <c r="F689" s="353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32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0.94117647058823528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43661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42" x14ac:dyDescent="0.4">
      <c r="A703" s="213" t="s">
        <v>315</v>
      </c>
      <c r="B703" s="216">
        <v>1</v>
      </c>
      <c r="C703" s="216"/>
      <c r="D703" s="133" t="s">
        <v>489</v>
      </c>
      <c r="E703" s="133" t="s">
        <v>490</v>
      </c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15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0.9375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0.57878787878787874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484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0.79344262295081969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200" zoomScale="80" zoomScaleNormal="90" zoomScaleSheetLayoutView="80" workbookViewId="0">
      <selection activeCell="F214" sqref="F21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Sousse Erriadh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 t="str">
        <f>'A3 Exploitation'!B9:F9</f>
        <v>Mr Yassine ELLOUMI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 t="str">
        <f>'A3 Exploitation'!B10:F10</f>
        <v>Dir Magasin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'A3 Exploitation'!B11:F11</f>
        <v>43661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>
        <f>D215</f>
        <v>0.92307692307692313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ht="33" x14ac:dyDescent="0.3">
      <c r="A17" s="6" t="s">
        <v>223</v>
      </c>
      <c r="B17" s="55">
        <v>1</v>
      </c>
      <c r="C17" s="55"/>
      <c r="D17" s="56" t="s">
        <v>522</v>
      </c>
      <c r="E17" s="56" t="s">
        <v>491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9</v>
      </c>
    </row>
    <row r="23" spans="1:7" x14ac:dyDescent="0.3">
      <c r="A23" s="455" t="s">
        <v>249</v>
      </c>
      <c r="B23" s="456"/>
      <c r="C23" s="457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14</v>
      </c>
    </row>
    <row r="34" spans="1:6" x14ac:dyDescent="0.3">
      <c r="A34" s="455" t="s">
        <v>249</v>
      </c>
      <c r="B34" s="456"/>
      <c r="C34" s="457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10</v>
      </c>
    </row>
    <row r="43" spans="1:6" x14ac:dyDescent="0.3">
      <c r="A43" s="455" t="s">
        <v>249</v>
      </c>
      <c r="B43" s="456"/>
      <c r="C43" s="457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10</v>
      </c>
    </row>
    <row r="69" spans="1:6" x14ac:dyDescent="0.3">
      <c r="A69" s="455" t="s">
        <v>249</v>
      </c>
      <c r="B69" s="456"/>
      <c r="C69" s="457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0</v>
      </c>
      <c r="C74" s="55"/>
      <c r="D74" s="56" t="s">
        <v>494</v>
      </c>
      <c r="E74" s="56" t="s">
        <v>495</v>
      </c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10</v>
      </c>
    </row>
    <row r="80" spans="1:6" x14ac:dyDescent="0.3">
      <c r="A80" s="455" t="s">
        <v>249</v>
      </c>
      <c r="B80" s="456"/>
      <c r="C80" s="457"/>
      <c r="D80" s="17">
        <f>D79/(COUNT(B72:C78)*2)</f>
        <v>0.83333333333333337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>
        <v>2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34</v>
      </c>
    </row>
    <row r="101" spans="1:6" x14ac:dyDescent="0.3">
      <c r="A101" s="455" t="s">
        <v>249</v>
      </c>
      <c r="B101" s="456"/>
      <c r="C101" s="457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6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28</v>
      </c>
    </row>
    <row r="119" spans="1:6" x14ac:dyDescent="0.3">
      <c r="A119" s="455" t="s">
        <v>249</v>
      </c>
      <c r="B119" s="456"/>
      <c r="C119" s="457"/>
      <c r="D119" s="17">
        <f>D118/(COUNT(B104:C117)*2)</f>
        <v>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>
        <v>1</v>
      </c>
      <c r="C123" s="62"/>
      <c r="D123" s="66" t="s">
        <v>499</v>
      </c>
      <c r="E123" s="55" t="s">
        <v>500</v>
      </c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19</v>
      </c>
    </row>
    <row r="135" spans="1:6" x14ac:dyDescent="0.3">
      <c r="A135" s="455" t="s">
        <v>249</v>
      </c>
      <c r="B135" s="456"/>
      <c r="C135" s="457"/>
      <c r="D135" s="17">
        <f>D134/(COUNT(B123:C133)*2)</f>
        <v>0.95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1</v>
      </c>
      <c r="C142" s="62"/>
      <c r="D142" s="66" t="s">
        <v>498</v>
      </c>
      <c r="E142" s="63" t="s">
        <v>523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21</v>
      </c>
    </row>
    <row r="150" spans="1:6" x14ac:dyDescent="0.3">
      <c r="A150" s="455" t="s">
        <v>249</v>
      </c>
      <c r="B150" s="456"/>
      <c r="C150" s="457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0</v>
      </c>
      <c r="C172" s="6">
        <f>IF(B172=0, -5, "0")</f>
        <v>-5</v>
      </c>
      <c r="D172" s="56" t="s">
        <v>496</v>
      </c>
      <c r="E172" s="55" t="s">
        <v>501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9</v>
      </c>
    </row>
    <row r="178" spans="1:6" x14ac:dyDescent="0.3">
      <c r="A178" s="455" t="s">
        <v>249</v>
      </c>
      <c r="B178" s="456"/>
      <c r="C178" s="457"/>
      <c r="D178" s="17">
        <f>D177/(COUNT(B169:C176)*2)</f>
        <v>0.5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8</v>
      </c>
    </row>
    <row r="186" spans="1:6" x14ac:dyDescent="0.3">
      <c r="A186" s="455" t="s">
        <v>249</v>
      </c>
      <c r="B186" s="456"/>
      <c r="C186" s="457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8</v>
      </c>
    </row>
    <row r="194" spans="1:7" x14ac:dyDescent="0.3">
      <c r="A194" s="455" t="s">
        <v>249</v>
      </c>
      <c r="B194" s="456"/>
      <c r="C194" s="457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10</v>
      </c>
    </row>
    <row r="203" spans="1:7" x14ac:dyDescent="0.3">
      <c r="A203" s="455" t="s">
        <v>249</v>
      </c>
      <c r="B203" s="456"/>
      <c r="C203" s="457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ht="49.5" x14ac:dyDescent="0.3">
      <c r="A206" s="26" t="s">
        <v>302</v>
      </c>
      <c r="B206" s="55">
        <v>0</v>
      </c>
      <c r="C206" s="55"/>
      <c r="D206" s="56" t="s">
        <v>497</v>
      </c>
      <c r="E206" s="56" t="s">
        <v>502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2</v>
      </c>
    </row>
    <row r="211" spans="1:6" x14ac:dyDescent="0.3">
      <c r="A211" s="455" t="s">
        <v>249</v>
      </c>
      <c r="B211" s="456"/>
      <c r="C211" s="457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f>E213/F213</f>
        <v>0.11764705882352941</v>
      </c>
      <c r="E213" s="488">
        <v>2</v>
      </c>
      <c r="F213" s="323">
        <v>17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0.92307692307692313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Sousse Erriadh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443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3" t="s">
        <v>34</v>
      </c>
      <c r="B556" s="413"/>
      <c r="C556" s="414"/>
      <c r="D556" s="345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45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3" t="s">
        <v>34</v>
      </c>
      <c r="B596" s="413"/>
      <c r="C596" s="414"/>
      <c r="D596" s="345">
        <f>SUM(B589:C595,B582:C587)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45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Sousse Erriadh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'A4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'A4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'A4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2019-09-25T21:39:27Z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