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Sousse erriadh\2019\2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700" i="36" l="1"/>
  <c r="B721" i="36"/>
  <c r="B668" i="36"/>
  <c r="B605" i="36"/>
  <c r="B565" i="36"/>
  <c r="B471" i="36"/>
  <c r="B366" i="36"/>
  <c r="B299" i="36"/>
  <c r="B244" i="36"/>
  <c r="B185" i="36"/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D668" i="42" s="1"/>
  <c r="B668" i="42" s="1"/>
  <c r="D669" i="42" s="1"/>
  <c r="D670" i="42" s="1"/>
  <c r="E668" i="42"/>
  <c r="F605" i="42"/>
  <c r="E605" i="42"/>
  <c r="F565" i="42"/>
  <c r="D565" i="42" s="1"/>
  <c r="B565" i="42" s="1"/>
  <c r="E565" i="42"/>
  <c r="F525" i="42"/>
  <c r="E525" i="42"/>
  <c r="F471" i="42"/>
  <c r="E471" i="42"/>
  <c r="F424" i="42"/>
  <c r="E424" i="42"/>
  <c r="F366" i="42"/>
  <c r="E366" i="42"/>
  <c r="F299" i="42"/>
  <c r="E299" i="42"/>
  <c r="F244" i="42"/>
  <c r="F185" i="42"/>
  <c r="E185" i="42"/>
  <c r="F129" i="42"/>
  <c r="E129" i="42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C632" i="42"/>
  <c r="D639" i="42" s="1"/>
  <c r="D640" i="42" s="1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D424" i="42"/>
  <c r="B424" i="42" s="1"/>
  <c r="C410" i="42"/>
  <c r="C409" i="42"/>
  <c r="C408" i="42"/>
  <c r="C407" i="42"/>
  <c r="C402" i="42"/>
  <c r="C400" i="42"/>
  <c r="C399" i="42"/>
  <c r="C396" i="42"/>
  <c r="C387" i="42"/>
  <c r="C383" i="42"/>
  <c r="D390" i="42" s="1"/>
  <c r="D391" i="42" s="1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D149" i="41" s="1"/>
  <c r="D150" i="41" s="1"/>
  <c r="C132" i="41"/>
  <c r="C130" i="41"/>
  <c r="C128" i="41"/>
  <c r="C127" i="41"/>
  <c r="D133" i="41" s="1"/>
  <c r="D134" i="41" s="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F565" i="40"/>
  <c r="E565" i="40"/>
  <c r="F525" i="40"/>
  <c r="E525" i="40"/>
  <c r="F471" i="40"/>
  <c r="D471" i="40" s="1"/>
  <c r="B471" i="40" s="1"/>
  <c r="E471" i="40"/>
  <c r="F424" i="40"/>
  <c r="E424" i="40"/>
  <c r="F366" i="40"/>
  <c r="E366" i="40"/>
  <c r="F299" i="40"/>
  <c r="E299" i="40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D627" i="40" s="1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D299" i="40"/>
  <c r="B299" i="40" s="1"/>
  <c r="C289" i="40"/>
  <c r="C285" i="40"/>
  <c r="C284" i="40"/>
  <c r="C283" i="40"/>
  <c r="C280" i="40"/>
  <c r="C279" i="40"/>
  <c r="C277" i="40"/>
  <c r="C276" i="40"/>
  <c r="C275" i="40"/>
  <c r="C274" i="40"/>
  <c r="C263" i="40"/>
  <c r="D265" i="40" s="1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D650" i="38" s="1"/>
  <c r="D651" i="38" s="1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197" i="37"/>
  <c r="D721" i="36"/>
  <c r="D700" i="36"/>
  <c r="D668" i="36"/>
  <c r="D605" i="36"/>
  <c r="D565" i="36"/>
  <c r="D525" i="36"/>
  <c r="B525" i="36" s="1"/>
  <c r="D471" i="36"/>
  <c r="D424" i="36"/>
  <c r="D366" i="36"/>
  <c r="D299" i="36"/>
  <c r="D244" i="36"/>
  <c r="D185" i="36"/>
  <c r="D129" i="36"/>
  <c r="B129" i="36" s="1"/>
  <c r="D43" i="36"/>
  <c r="B43" i="36" s="1"/>
  <c r="D203" i="38" l="1"/>
  <c r="D204" i="38" s="1"/>
  <c r="D161" i="39"/>
  <c r="D162" i="39" s="1"/>
  <c r="D227" i="40"/>
  <c r="D228" i="40" s="1"/>
  <c r="D366" i="40"/>
  <c r="B366" i="40" s="1"/>
  <c r="D367" i="40" s="1"/>
  <c r="D299" i="42"/>
  <c r="B299" i="42" s="1"/>
  <c r="D525" i="42"/>
  <c r="B525" i="42" s="1"/>
  <c r="D627" i="42"/>
  <c r="D728" i="36"/>
  <c r="B43" i="29" s="1"/>
  <c r="D197" i="39"/>
  <c r="D203" i="40"/>
  <c r="D204" i="40" s="1"/>
  <c r="D344" i="40"/>
  <c r="D345" i="40" s="1"/>
  <c r="D424" i="40"/>
  <c r="B424" i="40" s="1"/>
  <c r="D425" i="40" s="1"/>
  <c r="D426" i="40" s="1"/>
  <c r="D525" i="40"/>
  <c r="B525" i="40" s="1"/>
  <c r="D526" i="40" s="1"/>
  <c r="D527" i="40" s="1"/>
  <c r="B126" i="29" s="1"/>
  <c r="D605" i="40"/>
  <c r="B605" i="40" s="1"/>
  <c r="D161" i="41"/>
  <c r="D162" i="41" s="1"/>
  <c r="D197" i="41"/>
  <c r="D203" i="42"/>
  <c r="D204" i="42" s="1"/>
  <c r="D650" i="42"/>
  <c r="D651" i="42" s="1"/>
  <c r="D129" i="42"/>
  <c r="B129" i="42" s="1"/>
  <c r="D130" i="42" s="1"/>
  <c r="D131" i="42" s="1"/>
  <c r="B64" i="29" s="1"/>
  <c r="E244" i="42"/>
  <c r="D84" i="43"/>
  <c r="D85" i="43" s="1"/>
  <c r="D102" i="43"/>
  <c r="D103" i="43" s="1"/>
  <c r="D118" i="43"/>
  <c r="D119" i="43" s="1"/>
  <c r="D344" i="42"/>
  <c r="D345" i="42" s="1"/>
  <c r="D566" i="42"/>
  <c r="D390" i="38"/>
  <c r="D391" i="38" s="1"/>
  <c r="D149" i="39"/>
  <c r="D150" i="39" s="1"/>
  <c r="D390" i="40"/>
  <c r="D391" i="40" s="1"/>
  <c r="D650" i="40"/>
  <c r="D651" i="40" s="1"/>
  <c r="D721" i="40"/>
  <c r="D63" i="41"/>
  <c r="D64" i="41" s="1"/>
  <c r="D84" i="41"/>
  <c r="D85" i="41" s="1"/>
  <c r="D102" i="41"/>
  <c r="D103" i="41" s="1"/>
  <c r="D118" i="41"/>
  <c r="D119" i="41" s="1"/>
  <c r="D227" i="42"/>
  <c r="D228" i="42" s="1"/>
  <c r="D526" i="42"/>
  <c r="D527" i="42" s="1"/>
  <c r="B127" i="29" s="1"/>
  <c r="D63" i="43"/>
  <c r="D64" i="43" s="1"/>
  <c r="D161" i="43"/>
  <c r="D162" i="43" s="1"/>
  <c r="D63" i="39"/>
  <c r="D64" i="39" s="1"/>
  <c r="D102" i="39"/>
  <c r="D103" i="39" s="1"/>
  <c r="D118" i="39"/>
  <c r="D119" i="39" s="1"/>
  <c r="D245" i="40"/>
  <c r="D588" i="42"/>
  <c r="D589" i="42" s="1"/>
  <c r="D133" i="43"/>
  <c r="D134" i="43" s="1"/>
  <c r="D149" i="43"/>
  <c r="D150" i="43" s="1"/>
  <c r="D197" i="43"/>
  <c r="D195" i="43"/>
  <c r="D721" i="42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672" i="42"/>
  <c r="D673" i="42" s="1"/>
  <c r="B154" i="29" s="1"/>
  <c r="D300" i="42"/>
  <c r="D301" i="42" s="1"/>
  <c r="D425" i="42"/>
  <c r="D44" i="42"/>
  <c r="B721" i="42"/>
  <c r="D722" i="42" s="1"/>
  <c r="D628" i="42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669" i="38"/>
  <c r="D670" i="38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05" i="38"/>
  <c r="B605" i="38" s="1"/>
  <c r="D609" i="38" s="1"/>
  <c r="D610" i="38" s="1"/>
  <c r="B143" i="29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248" i="38"/>
  <c r="D249" i="38" s="1"/>
  <c r="B80" i="29" s="1"/>
  <c r="D588" i="38"/>
  <c r="D589" i="38" s="1"/>
  <c r="D368" i="40" l="1"/>
  <c r="D370" i="40"/>
  <c r="D371" i="40" s="1"/>
  <c r="B99" i="29" s="1"/>
  <c r="D198" i="39"/>
  <c r="D199" i="39" s="1"/>
  <c r="D303" i="40"/>
  <c r="D304" i="40" s="1"/>
  <c r="B90" i="29" s="1"/>
  <c r="D198" i="43"/>
  <c r="D199" i="43" s="1"/>
  <c r="D198" i="41"/>
  <c r="D199" i="41" s="1"/>
  <c r="D301" i="38"/>
  <c r="D303" i="38"/>
  <c r="D304" i="38" s="1"/>
  <c r="B89" i="29" s="1"/>
  <c r="D475" i="38"/>
  <c r="D476" i="38" s="1"/>
  <c r="B116" i="29" s="1"/>
  <c r="D473" i="38"/>
  <c r="D370" i="38"/>
  <c r="D371" i="38" s="1"/>
  <c r="B98" i="29" s="1"/>
  <c r="D368" i="38"/>
  <c r="D569" i="38"/>
  <c r="D570" i="38" s="1"/>
  <c r="B134" i="29" s="1"/>
  <c r="D567" i="38"/>
  <c r="D428" i="38"/>
  <c r="D429" i="38" s="1"/>
  <c r="B107" i="29" s="1"/>
  <c r="D426" i="38"/>
  <c r="B185" i="38"/>
  <c r="D186" i="38" s="1"/>
  <c r="B11" i="39"/>
  <c r="B180" i="29"/>
  <c r="B11" i="43"/>
  <c r="B182" i="29"/>
  <c r="D606" i="38"/>
  <c r="D607" i="38" s="1"/>
  <c r="D672" i="38"/>
  <c r="D673" i="38" s="1"/>
  <c r="B152" i="29" s="1"/>
  <c r="D723" i="38"/>
  <c r="B129" i="38"/>
  <c r="D130" i="38" s="1"/>
  <c r="D131" i="38" s="1"/>
  <c r="B62" i="29" s="1"/>
  <c r="B11" i="41"/>
  <c r="B181" i="29"/>
  <c r="D609" i="42"/>
  <c r="D610" i="42" s="1"/>
  <c r="B145" i="29" s="1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D187" i="38" l="1"/>
  <c r="B71" i="29" s="1"/>
  <c r="D729" i="38"/>
  <c r="D730" i="38" s="1"/>
  <c r="B35" i="29" s="1"/>
  <c r="D729" i="42"/>
  <c r="D730" i="42" s="1"/>
  <c r="D726" i="42"/>
  <c r="B173" i="29" s="1"/>
  <c r="D726" i="40"/>
  <c r="B172" i="29" s="1"/>
  <c r="D729" i="40"/>
  <c r="D730" i="40" s="1"/>
  <c r="B25" i="29" l="1"/>
  <c r="B12" i="38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<sst xmlns="http://schemas.openxmlformats.org/spreadsheetml/2006/main" count="5601" uniqueCount="511">
  <si>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</si>
  <si>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</si>
  <si>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</si>
  <si>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</si>
  <si>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</si>
  <si>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</si>
  <si>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</si>
  <si>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</si>
  <si>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</si>
  <si>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</si>
  <si>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</si>
  <si>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</si>
  <si>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</si>
  <si>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</si>
  <si>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</si>
  <si>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</si>
  <si>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</si>
  <si>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</si>
  <si>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</si>
  <si>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</si>
  <si>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</si>
  <si>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</si>
  <si>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</si>
  <si>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</si>
  <si>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</si>
  <si>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</si>
  <si>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</si>
  <si>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</si>
  <si>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</si>
  <si>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</si>
  <si>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</si>
  <si>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</si>
  <si>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</si>
  <si>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</si>
  <si>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</si>
  <si>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</si>
  <si>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</si>
  <si>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</si>
  <si>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</si>
  <si>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</si>
  <si>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</si>
  <si>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</si>
  <si>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</si>
  <si>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</si>
  <si>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</si>
  <si>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</si>
  <si>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</si>
  <si>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</si>
  <si>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</si>
  <si>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</si>
  <si>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</si>
  <si>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</si>
  <si>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</si>
  <si>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</si>
  <si>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</si>
  <si>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</si>
  <si>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</si>
  <si>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</si>
  <si>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</si>
  <si>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</si>
  <si>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</si>
  <si>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</si>
  <si>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</si>
  <si>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</si>
  <si>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</si>
  <si>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</si>
  <si>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</si>
  <si>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</si>
  <si>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</si>
  <si>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</si>
  <si>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</si>
  <si>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</si>
  <si>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</si>
  <si>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</si>
  <si>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</si>
  <si>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</si>
  <si>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</si>
  <si>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</si>
  <si>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</si>
  <si>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</si>
  <si>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</si>
  <si>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</si>
  <si>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</si>
  <si>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</si>
  <si>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</si>
  <si>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</si>
  <si>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</si>
  <si>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</si>
  <si>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</si>
  <si>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</si>
  <si>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</si>
  <si>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</si>
  <si>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</si>
  <si>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</si>
  <si>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</si>
  <si>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</si>
  <si>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</si>
  <si>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</si>
  <si>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</si>
  <si>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</si>
  <si>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</si>
  <si>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</si>
  <si>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</si>
  <si>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</si>
  <si>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</si>
  <si>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</si>
  <si>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</si>
  <si>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</si>
  <si>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</si>
  <si>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</si>
  <si>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</si>
  <si>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</si>
  <si>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</si>
  <si>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</si>
  <si>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</si>
  <si>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</si>
  <si>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</si>
  <si>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</si>
  <si>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</si>
  <si>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</si>
  <si>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</si>
  <si>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</si>
  <si>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</si>
  <si>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</si>
  <si>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</si>
  <si>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</si>
  <si>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</si>
  <si>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</si>
  <si>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</si>
  <si>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</si>
  <si>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</si>
  <si>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</si>
  <si>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</si>
  <si>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</si>
  <si>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</si>
  <si>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</si>
  <si>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</si>
  <si>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</si>
  <si>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</si>
  <si>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</si>
  <si>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</si>
  <si>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</si>
  <si>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</si>
  <si>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</si>
  <si>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</si>
  <si>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</si>
  <si>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</si>
  <si>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</si>
  <si>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</si>
  <si>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</si>
  <si>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</si>
  <si>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</si>
  <si>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</si>
  <si>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</si>
  <si>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</si>
  <si>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</si>
  <si>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</si>
  <si>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</si>
  <si>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</si>
  <si>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</si>
  <si>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</si>
  <si>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</si>
  <si>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</si>
  <si>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</si>
  <si>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</si>
  <si>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</si>
  <si>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</si>
  <si>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</si>
  <si>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</si>
  <si>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</si>
  <si>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</si>
  <si>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</si>
  <si>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</si>
  <si>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</si>
  <si>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</si>
  <si>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</si>
  <si>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</si>
  <si>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</si>
  <si>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</si>
  <si>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</si>
  <si>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</si>
  <si>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</si>
  <si>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</si>
  <si>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</si>
  <si>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</si>
  <si>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</si>
  <si>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</si>
  <si>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</si>
  <si>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</si>
  <si>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</si>
  <si>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</si>
  <si>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</si>
  <si>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</si>
  <si>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</si>
  <si>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</si>
  <si>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</si>
  <si>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</si>
  <si>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</si>
  <si>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</si>
  <si>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</si>
  <si>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</si>
  <si>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</si>
  <si>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</si>
  <si>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</si>
  <si>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</si>
  <si>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</si>
  <si>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</si>
  <si>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</si>
  <si>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</si>
  <si>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</si>
  <si>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</si>
  <si>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</si>
  <si>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</si>
  <si>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</si>
  <si>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</si>
  <si>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</si>
  <si>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</si>
  <si>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</si>
  <si>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</si>
  <si>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</si>
  <si>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</si>
  <si>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</si>
  <si>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</si>
  <si>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</si>
  <si>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</si>
  <si>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</si>
  <si>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</si>
  <si>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</si>
  <si>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</si>
  <si>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</si>
  <si>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</si>
  <si>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</si>
  <si>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</si>
  <si>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</si>
  <si>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</si>
  <si>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</si>
  <si>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</si>
  <si>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</si>
  <si>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</si>
  <si>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</si>
  <si>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</si>
  <si>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</si>
  <si>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</si>
  <si>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</si>
  <si>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</si>
  <si>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</si>
  <si>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</si>
  <si>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</si>
  <si>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</si>
  <si>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</si>
  <si>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</si>
  <si>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</si>
  <si>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</si>
  <si>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</si>
  <si>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</si>
  <si>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</si>
  <si>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</si>
  <si>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</si>
  <si>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</si>
  <si>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</si>
  <si>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</si>
  <si>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</si>
  <si>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</si>
  <si>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</si>
  <si>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</si>
  <si>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</si>
  <si>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</si>
  <si>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</si>
  <si>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</si>
  <si>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</si>
  <si>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</si>
  <si>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</si>
  <si>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</si>
  <si>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</si>
  <si>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</si>
  <si>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</si>
  <si>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</si>
  <si>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</si>
  <si>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</si>
  <si>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</si>
  <si>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</si>
  <si>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</si>
  <si>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</si>
  <si>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</si>
  <si>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</si>
  <si>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</si>
  <si>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</si>
  <si>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</si>
  <si>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</si>
  <si>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</si>
  <si>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</si>
  <si>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</si>
  <si>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</si>
  <si>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</si>
  <si>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</si>
  <si>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</si>
  <si>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</si>
  <si>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</si>
  <si>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</si>
  <si>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</si>
  <si>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</si>
  <si>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</si>
  <si>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</si>
  <si>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</si>
  <si>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</si>
  <si>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</si>
  <si>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</si>
  <si>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</si>
  <si>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</si>
  <si>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</si>
  <si>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</si>
  <si>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</si>
  <si>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</si>
  <si>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</si>
  <si>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</si>
  <si>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</si>
  <si>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</si>
  <si>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</si>
  <si>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</si>
  <si>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</si>
  <si>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</si>
  <si>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</si>
  <si>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</si>
  <si>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</si>
  <si>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</si>
  <si>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</si>
  <si>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</si>
  <si>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</si>
  <si>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</si>
  <si>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</si>
  <si>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</si>
  <si>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</si>
  <si>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</si>
  <si>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</si>
  <si>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</si>
  <si>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</si>
  <si>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</si>
  <si>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</si>
  <si>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</si>
  <si>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</si>
  <si>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</si>
  <si>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</si>
  <si>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</si>
  <si>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</si>
  <si>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</si>
  <si>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</si>
  <si>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</si>
  <si>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</si>
  <si>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</si>
  <si>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</si>
  <si>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</si>
  <si>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</si>
  <si>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</si>
  <si>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</si>
  <si>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</si>
  <si>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</si>
  <si>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</si>
  <si>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</si>
  <si>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</si>
  <si>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</si>
  <si>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</si>
  <si>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</si>
  <si>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</si>
  <si>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</si>
  <si>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</si>
  <si>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</si>
  <si>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</si>
  <si>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</si>
  <si>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</si>
  <si>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</si>
  <si>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</si>
  <si>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</si>
  <si>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</si>
  <si>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</si>
  <si>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</si>
  <si>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</si>
  <si>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</si>
  <si>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</si>
  <si>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</si>
  <si>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</si>
  <si>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</si>
  <si>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</si>
  <si>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</si>
  <si>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</si>
  <si>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</si>
  <si>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</si>
  <si>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</si>
  <si>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</si>
  <si>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</si>
  <si>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</si>
  <si>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</si>
  <si>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</si>
  <si>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</si>
  <si>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</si>
  <si>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</si>
  <si>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</si>
  <si>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</si>
  <si>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</si>
  <si>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</si>
  <si>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</si>
  <si>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</si>
  <si>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</si>
  <si>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</si>
  <si>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</si>
  <si>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</si>
  <si>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</si>
  <si>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</si>
  <si>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</si>
  <si>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</si>
  <si>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</si>
  <si>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</si>
  <si>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</si>
  <si>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</si>
  <si>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</si>
  <si>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</si>
  <si>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</si>
  <si>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</si>
  <si>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</si>
  <si>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</si>
  <si>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</si>
  <si>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</si>
  <si>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</si>
  <si>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</si>
  <si>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</si>
  <si>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</si>
  <si>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</si>
  <si>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</si>
  <si>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</si>
  <si>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</si>
  <si>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</si>
  <si>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</si>
  <si>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</si>
  <si>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</si>
  <si>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</si>
  <si>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</si>
  <si>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</si>
  <si>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</si>
  <si>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</si>
  <si>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</si>
  <si>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</si>
  <si>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</si>
  <si>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</si>
  <si>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</si>
  <si>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</si>
  <si>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</si>
  <si>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</si>
  <si>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</si>
  <si>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</si>
  <si>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</si>
  <si>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</si>
  <si>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</si>
  <si>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</si>
  <si>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</si>
  <si>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</si>
  <si>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</si>
  <si>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</si>
  <si>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</si>
  <si>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</si>
  <si>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</si>
  <si>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</si>
  <si>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</si>
  <si>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</si>
  <si>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</si>
  <si>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</si>
  <si>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</si>
  <si>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</si>
  <si>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</si>
  <si>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</si>
  <si>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</si>
  <si>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</si>
  <si>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</si>
  <si>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</si>
  <si>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</si>
  <si>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</si>
  <si>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</si>
  <si>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</si>
  <si>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Yassine ELLOUMI</t>
  </si>
  <si>
    <t>planifier la formation
 en 2019</t>
  </si>
  <si>
    <t>Directeur du Magasin et chefs rayon</t>
  </si>
  <si>
    <t>Sousse Erriadh</t>
  </si>
  <si>
    <t>Absence
 de corespondance
 entre le 
cadencier et la vente du paté</t>
  </si>
  <si>
    <t>Présence des casiers dans la salle de pause</t>
  </si>
  <si>
    <t>Présence du givre dans les sachets de crevettes exposés</t>
  </si>
  <si>
    <t>réparer la porte</t>
  </si>
  <si>
    <t>Sensibiliser sur l'importance d'enregistrement correcte et journalier sur ces formulaires</t>
  </si>
  <si>
    <t>Eviter cette opération 
pour mieux conserver l'étanchéité des produits</t>
  </si>
  <si>
    <t xml:space="preserve">Achat des egouttoires </t>
  </si>
  <si>
    <t>Séparation des produits 
pour éviter les contaminations croisées</t>
  </si>
  <si>
    <t>Rassurer la conformité 
de la chaine du froids des produits</t>
  </si>
  <si>
    <t>Changer l'emplacement 
des casiers</t>
  </si>
  <si>
    <t>Des traces de moisissures dans l'armoire de stockage de l'emballage</t>
  </si>
  <si>
    <t>Respecter le plan de nettoyage des armoires</t>
  </si>
  <si>
    <t>Présence des cadavres d'insectes en dessous des plateux des meubles d'exposition</t>
  </si>
  <si>
    <t>Assurer le nettoyage</t>
  </si>
  <si>
    <t>Fixation des piquets d'identification des produits dans les produits directement</t>
  </si>
  <si>
    <t>Un seul membre du personnel assurait la vente dans les rayons fleg , charcuterie le jour de l'audit</t>
  </si>
  <si>
    <t>Respecter l'affectation du personnel</t>
  </si>
  <si>
    <t>2 portions du gouda rouge au lait de vache dans le rayon avec une  
 DLC qui corespond au jour de l'audit</t>
  </si>
  <si>
    <t>Surveiller les durées des vies des produits régulièrement</t>
  </si>
  <si>
    <t xml:space="preserve">Une portion du gruyére Meriah date 06/02/2019 non enregistrée dans les fiches de traçabilité.
</t>
  </si>
  <si>
    <t>La validation des documents
 par le chef rayon est obligatoire</t>
  </si>
  <si>
    <t>Le lavage des mains de l'employé Bechir est non conforme aux instructions lavage des mains</t>
  </si>
  <si>
    <t>Respecter le protocole de lavage des mains</t>
  </si>
  <si>
    <t>Sensibilisation sur
 l'impotatance d'enregistrement pour la tracabilité des produits</t>
  </si>
  <si>
    <t>Les poulets PAC N° lot 04019 dans le rayon ne sont pas enregistrés dans leur fiche de réception le jour 09-02-2019</t>
  </si>
  <si>
    <t>Mettre les abats sur des égouttoirs lors de l’exposition.</t>
  </si>
  <si>
    <t xml:space="preserve">Stockage des paquets de datte avec les récipients des olives et codiments
 </t>
  </si>
  <si>
    <t>Le personnel du  PFT sans formation sur les BPH</t>
  </si>
  <si>
    <t>Absence de papier</t>
  </si>
  <si>
    <t xml:space="preserve">Absence de disribiteur de papier </t>
  </si>
  <si>
    <t>La porte du réfrigérateur ne tient pas fermée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</si>
</sst>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48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35" fillId="0" borderId="1" xfId="1" applyNumberFormat="1" applyFont="1" applyFill="1" applyBorder="1" applyAlignment="1" applyProtection="1">
      <alignment wrapText="1"/>
      <protection hidden="1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8176672"/>
        <c:axId val="-388176128"/>
      </c:barChart>
      <c:catAx>
        <c:axId val="-388176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8176128"/>
        <c:crosses val="autoZero"/>
        <c:auto val="1"/>
        <c:lblAlgn val="ctr"/>
        <c:lblOffset val="100"/>
        <c:noMultiLvlLbl val="0"/>
      </c:catAx>
      <c:valAx>
        <c:axId val="-388176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8176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0.97826086956521741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5975920"/>
        <c:axId val="-385980816"/>
      </c:barChart>
      <c:catAx>
        <c:axId val="-385975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5980816"/>
        <c:crosses val="autoZero"/>
        <c:auto val="1"/>
        <c:lblAlgn val="ctr"/>
        <c:lblOffset val="100"/>
        <c:noMultiLvlLbl val="0"/>
      </c:catAx>
      <c:valAx>
        <c:axId val="-385980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5975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5981360"/>
        <c:axId val="-385981904"/>
      </c:barChart>
      <c:catAx>
        <c:axId val="-385981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5981904"/>
        <c:crosses val="autoZero"/>
        <c:auto val="1"/>
        <c:lblAlgn val="ctr"/>
        <c:lblOffset val="100"/>
        <c:noMultiLvlLbl val="0"/>
      </c:catAx>
      <c:valAx>
        <c:axId val="-385981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5981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0.98684210526315785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5321776"/>
        <c:axId val="-385314160"/>
      </c:barChart>
      <c:catAx>
        <c:axId val="-385321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5314160"/>
        <c:crosses val="autoZero"/>
        <c:auto val="1"/>
        <c:lblAlgn val="ctr"/>
        <c:lblOffset val="100"/>
        <c:noMultiLvlLbl val="0"/>
      </c:catAx>
      <c:valAx>
        <c:axId val="-385314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5321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0.76315789473684215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5316880"/>
        <c:axId val="-385326128"/>
      </c:barChart>
      <c:catAx>
        <c:axId val="-385316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5326128"/>
        <c:crosses val="autoZero"/>
        <c:auto val="1"/>
        <c:lblAlgn val="ctr"/>
        <c:lblOffset val="100"/>
        <c:noMultiLvlLbl val="0"/>
      </c:catAx>
      <c:valAx>
        <c:axId val="-385326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5316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0.8125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5313616"/>
        <c:axId val="-385315792"/>
      </c:barChart>
      <c:catAx>
        <c:axId val="-385313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5315792"/>
        <c:crosses val="autoZero"/>
        <c:auto val="1"/>
        <c:lblAlgn val="ctr"/>
        <c:lblOffset val="100"/>
        <c:noMultiLvlLbl val="0"/>
      </c:catAx>
      <c:valAx>
        <c:axId val="-385315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5313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0.95416666666666672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5325584"/>
        <c:axId val="-385323952"/>
      </c:barChart>
      <c:catAx>
        <c:axId val="-385325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5323952"/>
        <c:crosses val="autoZero"/>
        <c:auto val="1"/>
        <c:lblAlgn val="ctr"/>
        <c:lblOffset val="100"/>
        <c:noMultiLvlLbl val="0"/>
      </c:catAx>
      <c:valAx>
        <c:axId val="-385323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5325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0.90965732087227413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5324496"/>
        <c:axId val="-385320688"/>
      </c:barChart>
      <c:catAx>
        <c:axId val="-38532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5320688"/>
        <c:crosses val="autoZero"/>
        <c:auto val="1"/>
        <c:lblAlgn val="ctr"/>
        <c:lblOffset val="100"/>
        <c:noMultiLvlLbl val="0"/>
      </c:catAx>
      <c:valAx>
        <c:axId val="-385320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5324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0.93191199376947043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385318512"/>
        <c:axId val="-385319600"/>
        <c:extLst xmlns:c16r2="http://schemas.microsoft.com/office/drawing/2015/06/chart"/>
      </c:barChart>
      <c:catAx>
        <c:axId val="-3853185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5319600"/>
        <c:crosses val="autoZero"/>
        <c:auto val="1"/>
        <c:lblAlgn val="ctr"/>
        <c:lblOffset val="100"/>
        <c:noMultiLvlLbl val="0"/>
      </c:catAx>
      <c:valAx>
        <c:axId val="-38531960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5318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0.63257575757575757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385316336"/>
        <c:axId val="-385314704"/>
        <c:extLst xmlns:c16r2="http://schemas.microsoft.com/office/drawing/2015/06/chart"/>
      </c:barChart>
      <c:catAx>
        <c:axId val="-385316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5314704"/>
        <c:crosses val="autoZero"/>
        <c:auto val="1"/>
        <c:lblAlgn val="ctr"/>
        <c:lblOffset val="100"/>
        <c:noMultiLvlLbl val="0"/>
      </c:catAx>
      <c:valAx>
        <c:axId val="-385314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5316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8175584"/>
        <c:axId val="-388167968"/>
      </c:barChart>
      <c:catAx>
        <c:axId val="-388175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8167968"/>
        <c:crosses val="autoZero"/>
        <c:auto val="1"/>
        <c:lblAlgn val="ctr"/>
        <c:lblOffset val="100"/>
        <c:noMultiLvlLbl val="0"/>
      </c:catAx>
      <c:valAx>
        <c:axId val="-388167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8175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8173408"/>
        <c:axId val="-388170688"/>
      </c:barChart>
      <c:catAx>
        <c:axId val="-388173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8170688"/>
        <c:crosses val="autoZero"/>
        <c:auto val="1"/>
        <c:lblAlgn val="ctr"/>
        <c:lblOffset val="100"/>
        <c:noMultiLvlLbl val="0"/>
      </c:catAx>
      <c:valAx>
        <c:axId val="-388170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8173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0.85365853658536583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8168512"/>
        <c:axId val="-385991152"/>
      </c:barChart>
      <c:catAx>
        <c:axId val="-388168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5991152"/>
        <c:crosses val="autoZero"/>
        <c:auto val="1"/>
        <c:lblAlgn val="ctr"/>
        <c:lblOffset val="100"/>
        <c:noMultiLvlLbl val="0"/>
      </c:catAx>
      <c:valAx>
        <c:axId val="-385991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8168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0.64473684210526316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5982992"/>
        <c:axId val="-385987888"/>
      </c:barChart>
      <c:catAx>
        <c:axId val="-385982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5987888"/>
        <c:crosses val="autoZero"/>
        <c:auto val="1"/>
        <c:lblAlgn val="ctr"/>
        <c:lblOffset val="100"/>
        <c:noMultiLvlLbl val="0"/>
      </c:catAx>
      <c:valAx>
        <c:axId val="-385987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5982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0.94186046511627908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5978640"/>
        <c:axId val="-385988432"/>
      </c:barChart>
      <c:catAx>
        <c:axId val="-3859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5988432"/>
        <c:crosses val="autoZero"/>
        <c:auto val="1"/>
        <c:lblAlgn val="ctr"/>
        <c:lblOffset val="100"/>
        <c:noMultiLvlLbl val="0"/>
      </c:catAx>
      <c:valAx>
        <c:axId val="-385988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5978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5989520"/>
        <c:axId val="-385977008"/>
      </c:barChart>
      <c:catAx>
        <c:axId val="-385989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5977008"/>
        <c:crosses val="autoZero"/>
        <c:auto val="1"/>
        <c:lblAlgn val="ctr"/>
        <c:lblOffset val="100"/>
        <c:noMultiLvlLbl val="0"/>
      </c:catAx>
      <c:valAx>
        <c:axId val="-385977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5989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5976464"/>
        <c:axId val="-385986800"/>
      </c:barChart>
      <c:catAx>
        <c:axId val="-385976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5986800"/>
        <c:crosses val="autoZero"/>
        <c:auto val="1"/>
        <c:lblAlgn val="ctr"/>
        <c:lblOffset val="100"/>
        <c:noMultiLvlLbl val="0"/>
      </c:catAx>
      <c:valAx>
        <c:axId val="-385986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5976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5984624"/>
        <c:axId val="-385985712"/>
      </c:barChart>
      <c:catAx>
        <c:axId val="-385984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5985712"/>
        <c:crosses val="autoZero"/>
        <c:auto val="1"/>
        <c:lblAlgn val="ctr"/>
        <c:lblOffset val="100"/>
        <c:noMultiLvlLbl val="0"/>
      </c:catAx>
      <c:valAx>
        <c:axId val="-385985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5984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SheetLayoutView="100" workbookViewId="0">
      <selection activeCell="D31" sqref="D31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23" t="s">
        <v>277</v>
      </c>
      <c r="B18" s="423"/>
      <c r="C18" s="423"/>
      <c r="D18" s="424" t="s">
        <v>479</v>
      </c>
      <c r="E18" s="424"/>
      <c r="F18" s="424"/>
      <c r="G18" s="424"/>
      <c r="H18" s="424"/>
      <c r="I18" s="424"/>
      <c r="J18" s="424"/>
      <c r="K18" s="424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25" t="s">
        <v>278</v>
      </c>
      <c r="B21" s="425"/>
      <c r="C21" s="425"/>
      <c r="D21" s="425"/>
      <c r="E21" s="425"/>
      <c r="F21" s="425"/>
      <c r="G21" s="425"/>
      <c r="H21" s="425"/>
      <c r="I21" s="425"/>
      <c r="J21" s="425"/>
      <c r="K21" s="425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19" t="s">
        <v>280</v>
      </c>
      <c r="C23" s="419"/>
      <c r="D23" s="49"/>
      <c r="E23" s="49"/>
      <c r="F23" s="49"/>
      <c r="G23" s="49"/>
      <c r="H23" s="49"/>
      <c r="I23" s="49"/>
      <c r="J23" s="48" t="str">
        <f>D18</f>
        <v>Sousse Erriadh</v>
      </c>
    </row>
    <row r="24" spans="1:11" ht="33" customHeight="1" x14ac:dyDescent="0.25">
      <c r="A24" s="57" t="s">
        <v>281</v>
      </c>
      <c r="B24" s="418">
        <f>AVERAGE('A1 Exploitation'!D730,'A1 Technique'!D199)</f>
        <v>0.93191199376947043</v>
      </c>
      <c r="C24" s="418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18" t="e">
        <f>AVERAGE('A2 Exploitation'!D730,'A2 Technique'!D199)</f>
        <v>#DIV/0!</v>
      </c>
      <c r="C25" s="418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18" t="e">
        <f>AVERAGE('A3 Exploitation'!D730,'A3 Technique'!D199)</f>
        <v>#DIV/0!</v>
      </c>
      <c r="C26" s="418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18" t="e">
        <f>AVERAGE('A4 Exploitation'!D730,'A4 Technique'!D199)</f>
        <v>#DIV/0!</v>
      </c>
      <c r="C27" s="418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18"/>
      <c r="C28" s="418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18"/>
      <c r="C29" s="418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19" t="s">
        <v>287</v>
      </c>
      <c r="C33" s="419"/>
      <c r="D33" s="49"/>
      <c r="E33" s="49"/>
      <c r="F33" s="49"/>
      <c r="G33" s="49"/>
      <c r="H33" s="49"/>
      <c r="I33" s="49"/>
      <c r="J33" s="48" t="str">
        <f>D18</f>
        <v>Sousse Erriadh</v>
      </c>
    </row>
    <row r="34" spans="1:10" ht="33" customHeight="1" x14ac:dyDescent="0.25">
      <c r="A34" s="57" t="s">
        <v>281</v>
      </c>
      <c r="B34" s="418">
        <f>'A1 Exploitation'!D730</f>
        <v>0.90965732087227413</v>
      </c>
      <c r="C34" s="418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18" t="e">
        <f>'A2 Exploitation'!D730</f>
        <v>#DIV/0!</v>
      </c>
      <c r="C35" s="418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18" t="e">
        <f>'A3 Exploitation'!D730</f>
        <v>#DIV/0!</v>
      </c>
      <c r="C36" s="418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18" t="e">
        <f>'A4 Exploitation'!D730</f>
        <v>#DIV/0!</v>
      </c>
      <c r="C37" s="418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18"/>
      <c r="C38" s="418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18"/>
      <c r="C39" s="418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22" t="s">
        <v>288</v>
      </c>
      <c r="C42" s="422"/>
      <c r="D42" s="49"/>
      <c r="E42" s="49"/>
      <c r="F42" s="49"/>
      <c r="G42" s="49"/>
      <c r="H42" s="49"/>
      <c r="I42" s="49"/>
      <c r="J42" s="48" t="str">
        <f>D18</f>
        <v>Sousse Erriadh</v>
      </c>
    </row>
    <row r="43" spans="1:10" ht="33" customHeight="1" x14ac:dyDescent="0.25">
      <c r="A43" s="57" t="s">
        <v>281</v>
      </c>
      <c r="B43" s="418">
        <f>AVERAGE('A1 Exploitation'!D728, 'A1 Technique'!D197)</f>
        <v>0.63257575757575757</v>
      </c>
      <c r="C43" s="418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18" t="e">
        <f>AVERAGE('A2 Exploitation'!D728, 'A2 Technique'!D197)</f>
        <v>#DIV/0!</v>
      </c>
      <c r="C44" s="418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18" t="e">
        <f>AVERAGE('A3 Exploitation'!D728, 'A3 Technique'!D197)</f>
        <v>#DIV/0!</v>
      </c>
      <c r="C45" s="418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18" t="e">
        <f>AVERAGE('A4 Exploitation'!D728, 'A4 Technique'!D197)</f>
        <v>#DIV/0!</v>
      </c>
      <c r="C46" s="418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18"/>
      <c r="C47" s="418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18"/>
      <c r="C48" s="418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19" t="s">
        <v>289</v>
      </c>
      <c r="C51" s="419"/>
      <c r="D51" s="49"/>
      <c r="E51" s="49"/>
      <c r="F51" s="49"/>
      <c r="G51" s="49"/>
      <c r="H51" s="49"/>
      <c r="I51" s="49"/>
      <c r="J51" s="48" t="str">
        <f>D18</f>
        <v>Sousse Erriadh</v>
      </c>
    </row>
    <row r="52" spans="1:10" ht="33" customHeight="1" x14ac:dyDescent="0.25">
      <c r="A52" s="57" t="s">
        <v>281</v>
      </c>
      <c r="B52" s="421">
        <f>'A1 Exploitation'!D48</f>
        <v>1</v>
      </c>
      <c r="C52" s="421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21" t="e">
        <f>'A2 Exploitation'!D48</f>
        <v>#DIV/0!</v>
      </c>
      <c r="C53" s="421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21" t="e">
        <f>'A3 Exploitation'!D48</f>
        <v>#DIV/0!</v>
      </c>
      <c r="C54" s="421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21" t="e">
        <f>'A4 Exploitation'!D48</f>
        <v>#DIV/0!</v>
      </c>
      <c r="C55" s="421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21"/>
      <c r="C56" s="421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21"/>
      <c r="C57" s="421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19" t="s">
        <v>290</v>
      </c>
      <c r="C60" s="419"/>
      <c r="D60" s="49"/>
      <c r="E60" s="49"/>
      <c r="F60" s="49"/>
      <c r="G60" s="49"/>
      <c r="H60" s="49"/>
      <c r="I60" s="49"/>
      <c r="J60" s="48" t="str">
        <f>D18</f>
        <v>Sousse Erriadh</v>
      </c>
    </row>
    <row r="61" spans="1:10" ht="33" customHeight="1" x14ac:dyDescent="0.25">
      <c r="A61" s="57" t="s">
        <v>281</v>
      </c>
      <c r="B61" s="418" t="e">
        <f>'A1 Exploitation'!D131</f>
        <v>#DIV/0!</v>
      </c>
      <c r="C61" s="418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18" t="e">
        <f>'A2 Exploitation'!D131</f>
        <v>#DIV/0!</v>
      </c>
      <c r="C62" s="418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18" t="e">
        <f>'A3 Exploitation'!D131</f>
        <v>#DIV/0!</v>
      </c>
      <c r="C63" s="418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18" t="e">
        <f>'A4 Exploitation'!D131</f>
        <v>#DIV/0!</v>
      </c>
      <c r="C64" s="418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18"/>
      <c r="C65" s="418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18"/>
      <c r="C66" s="418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19" t="s">
        <v>464</v>
      </c>
      <c r="C69" s="419"/>
      <c r="D69" s="49"/>
      <c r="E69" s="49"/>
      <c r="F69" s="49"/>
      <c r="G69" s="49"/>
      <c r="H69" s="49"/>
      <c r="I69" s="49"/>
      <c r="J69" s="48" t="str">
        <f>D18</f>
        <v>Sousse Erriadh</v>
      </c>
    </row>
    <row r="70" spans="1:10" ht="33" customHeight="1" x14ac:dyDescent="0.25">
      <c r="A70" s="57" t="s">
        <v>281</v>
      </c>
      <c r="B70" s="418">
        <f>'A1 Exploitation'!D187</f>
        <v>1</v>
      </c>
      <c r="C70" s="418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18" t="e">
        <f>'A2 Exploitation'!D187</f>
        <v>#DIV/0!</v>
      </c>
      <c r="C71" s="418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18" t="e">
        <f>'A3 Exploitation'!D187</f>
        <v>#DIV/0!</v>
      </c>
      <c r="C72" s="418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18" t="e">
        <f>'A4 Exploitation'!D187</f>
        <v>#DIV/0!</v>
      </c>
      <c r="C73" s="418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18"/>
      <c r="C74" s="418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18"/>
      <c r="C75" s="418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19" t="s">
        <v>465</v>
      </c>
      <c r="C78" s="419"/>
      <c r="D78" s="49"/>
      <c r="E78" s="49"/>
      <c r="F78" s="49"/>
      <c r="G78" s="49"/>
      <c r="H78" s="49"/>
      <c r="I78" s="49"/>
      <c r="J78" s="48" t="str">
        <f>D18</f>
        <v>Sousse Erriadh</v>
      </c>
    </row>
    <row r="79" spans="1:10" ht="33" customHeight="1" x14ac:dyDescent="0.25">
      <c r="A79" s="57" t="s">
        <v>281</v>
      </c>
      <c r="B79" s="418">
        <f>'A1 Exploitation'!D249</f>
        <v>0.85365853658536583</v>
      </c>
      <c r="C79" s="418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18" t="e">
        <f>'A2 Exploitation'!D249</f>
        <v>#DIV/0!</v>
      </c>
      <c r="C80" s="418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18" t="e">
        <f>'A3 Exploitation'!D249</f>
        <v>#DIV/0!</v>
      </c>
      <c r="C81" s="418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18" t="e">
        <f>'A4 Exploitation'!D249</f>
        <v>#DIV/0!</v>
      </c>
      <c r="C82" s="418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18"/>
      <c r="C83" s="418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18"/>
      <c r="C84" s="418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19" t="s">
        <v>466</v>
      </c>
      <c r="C87" s="419"/>
      <c r="D87" s="49"/>
      <c r="E87" s="49"/>
      <c r="F87" s="49"/>
      <c r="G87" s="49"/>
      <c r="H87" s="49"/>
      <c r="I87" s="49"/>
      <c r="J87" s="48" t="str">
        <f>D18</f>
        <v>Sousse Erriadh</v>
      </c>
    </row>
    <row r="88" spans="1:10" ht="33" customHeight="1" x14ac:dyDescent="0.25">
      <c r="A88" s="57" t="s">
        <v>281</v>
      </c>
      <c r="B88" s="418">
        <f>'A1 Exploitation'!D304</f>
        <v>0.64473684210526316</v>
      </c>
      <c r="C88" s="418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18" t="e">
        <f>'A2 Exploitation'!D304</f>
        <v>#DIV/0!</v>
      </c>
      <c r="C89" s="418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18" t="e">
        <f>'A3 Exploitation'!D304</f>
        <v>#DIV/0!</v>
      </c>
      <c r="C90" s="418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18" t="e">
        <f>'A4 Exploitation'!D304</f>
        <v>#DIV/0!</v>
      </c>
      <c r="C91" s="418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18"/>
      <c r="C92" s="418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18"/>
      <c r="C93" s="418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19" t="s">
        <v>467</v>
      </c>
      <c r="C96" s="419"/>
      <c r="D96" s="49"/>
      <c r="E96" s="49"/>
      <c r="F96" s="49"/>
      <c r="G96" s="49"/>
      <c r="H96" s="49"/>
      <c r="I96" s="49"/>
      <c r="J96" s="48" t="str">
        <f>D18</f>
        <v>Sousse Erriadh</v>
      </c>
    </row>
    <row r="97" spans="1:10" ht="33" customHeight="1" x14ac:dyDescent="0.25">
      <c r="A97" s="57" t="s">
        <v>281</v>
      </c>
      <c r="B97" s="418">
        <f>'A1 Exploitation'!D371</f>
        <v>0.94186046511627908</v>
      </c>
      <c r="C97" s="418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18" t="e">
        <f>'A2 Exploitation'!D371</f>
        <v>#DIV/0!</v>
      </c>
      <c r="C98" s="418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18" t="e">
        <f>'A3 Exploitation'!D371</f>
        <v>#DIV/0!</v>
      </c>
      <c r="C99" s="418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18" t="e">
        <f>'A4 Exploitation'!D371</f>
        <v>#DIV/0!</v>
      </c>
      <c r="C100" s="418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18"/>
      <c r="C101" s="418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18"/>
      <c r="C102" s="418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19" t="s">
        <v>468</v>
      </c>
      <c r="C105" s="419"/>
      <c r="D105" s="49"/>
      <c r="E105" s="49"/>
      <c r="F105" s="49"/>
      <c r="G105" s="49"/>
      <c r="H105" s="49"/>
      <c r="I105" s="49"/>
      <c r="J105" s="48" t="str">
        <f>D18</f>
        <v>Sousse Erriadh</v>
      </c>
    </row>
    <row r="106" spans="1:10" ht="33" customHeight="1" x14ac:dyDescent="0.25">
      <c r="A106" s="57" t="s">
        <v>281</v>
      </c>
      <c r="B106" s="418" t="e">
        <f>'A1 Exploitation'!D429</f>
        <v>#DIV/0!</v>
      </c>
      <c r="C106" s="418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18" t="e">
        <f>'A2 Exploitation'!D429</f>
        <v>#DIV/0!</v>
      </c>
      <c r="C107" s="418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18" t="e">
        <f>'A3 Exploitation'!D429</f>
        <v>#DIV/0!</v>
      </c>
      <c r="C108" s="418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18" t="e">
        <f>'A4 Exploitation'!D429</f>
        <v>#DIV/0!</v>
      </c>
      <c r="C109" s="418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18"/>
      <c r="C110" s="418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18"/>
      <c r="C111" s="418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19" t="s">
        <v>469</v>
      </c>
      <c r="C114" s="419"/>
      <c r="D114" s="49"/>
      <c r="E114" s="49"/>
      <c r="F114" s="49"/>
      <c r="G114" s="49"/>
      <c r="H114" s="49"/>
      <c r="I114" s="49"/>
      <c r="J114" s="48" t="str">
        <f>D18</f>
        <v>Sousse Erriadh</v>
      </c>
    </row>
    <row r="115" spans="1:10" ht="33" customHeight="1" x14ac:dyDescent="0.25">
      <c r="A115" s="57" t="s">
        <v>281</v>
      </c>
      <c r="B115" s="418">
        <f>'A1 Exploitation'!D476</f>
        <v>1</v>
      </c>
      <c r="C115" s="418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18" t="e">
        <f>'A2 Exploitation'!D476</f>
        <v>#DIV/0!</v>
      </c>
      <c r="C116" s="418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18" t="e">
        <f>'A3 Exploitation'!D476</f>
        <v>#DIV/0!</v>
      </c>
      <c r="C117" s="418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18" t="e">
        <f>'A4 Exploitation'!D476</f>
        <v>#DIV/0!</v>
      </c>
      <c r="C118" s="418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18"/>
      <c r="C119" s="418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18"/>
      <c r="C120" s="418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19" t="s">
        <v>470</v>
      </c>
      <c r="C123" s="419"/>
      <c r="D123" s="49"/>
      <c r="E123" s="49"/>
      <c r="F123" s="49"/>
      <c r="G123" s="49"/>
      <c r="H123" s="49"/>
      <c r="I123" s="49"/>
      <c r="J123" s="48" t="str">
        <f>D18</f>
        <v>Sousse Erriadh</v>
      </c>
    </row>
    <row r="124" spans="1:10" ht="33" customHeight="1" x14ac:dyDescent="0.25">
      <c r="A124" s="57" t="s">
        <v>281</v>
      </c>
      <c r="B124" s="418" t="e">
        <f>'A1 Exploitation'!D527</f>
        <v>#DIV/0!</v>
      </c>
      <c r="C124" s="418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18" t="e">
        <f>'A2 Exploitation'!D527</f>
        <v>#DIV/0!</v>
      </c>
      <c r="C125" s="418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18" t="e">
        <f>'A3 Exploitation'!D527</f>
        <v>#DIV/0!</v>
      </c>
      <c r="C126" s="418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18" t="e">
        <f>'A4 Exploitation'!D527</f>
        <v>#DIV/0!</v>
      </c>
      <c r="C127" s="418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18"/>
      <c r="C128" s="418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18"/>
      <c r="C129" s="418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19" t="s">
        <v>471</v>
      </c>
      <c r="C132" s="419"/>
      <c r="D132" s="49"/>
      <c r="E132" s="49"/>
      <c r="F132" s="49"/>
      <c r="G132" s="49"/>
      <c r="H132" s="49"/>
      <c r="I132" s="49"/>
      <c r="J132" s="48" t="str">
        <f>D18</f>
        <v>Sousse Erriadh</v>
      </c>
    </row>
    <row r="133" spans="1:10" ht="33" customHeight="1" x14ac:dyDescent="0.25">
      <c r="A133" s="57" t="s">
        <v>281</v>
      </c>
      <c r="B133" s="418">
        <f>'A1 Exploitation'!D570</f>
        <v>0.97826086956521741</v>
      </c>
      <c r="C133" s="418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18" t="e">
        <f>'A2 Exploitation'!D570</f>
        <v>#DIV/0!</v>
      </c>
      <c r="C134" s="418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18" t="e">
        <f>'A3 Exploitation'!D570</f>
        <v>#DIV/0!</v>
      </c>
      <c r="C135" s="418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18" t="e">
        <f>'A4 Exploitation'!D570</f>
        <v>#DIV/0!</v>
      </c>
      <c r="C136" s="418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18"/>
      <c r="C137" s="418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18"/>
      <c r="C138" s="418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19" t="s">
        <v>291</v>
      </c>
      <c r="C141" s="419"/>
      <c r="D141" s="49"/>
      <c r="E141" s="49"/>
      <c r="F141" s="49"/>
      <c r="G141" s="49"/>
      <c r="H141" s="49"/>
      <c r="I141" s="49"/>
      <c r="J141" s="48" t="str">
        <f>D18</f>
        <v>Sousse Erriadh</v>
      </c>
    </row>
    <row r="142" spans="1:10" ht="33" customHeight="1" x14ac:dyDescent="0.25">
      <c r="A142" s="57" t="s">
        <v>281</v>
      </c>
      <c r="B142" s="418">
        <f>'A1 Exploitation'!D610</f>
        <v>1</v>
      </c>
      <c r="C142" s="418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18" t="e">
        <f>'A2 Exploitation'!D610</f>
        <v>#DIV/0!</v>
      </c>
      <c r="C143" s="418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18" t="e">
        <f>'A3 Exploitation'!D610</f>
        <v>#DIV/0!</v>
      </c>
      <c r="C144" s="418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18" t="e">
        <f>'A4 Exploitation'!D610</f>
        <v>#DIV/0!</v>
      </c>
      <c r="C145" s="418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18"/>
      <c r="C146" s="418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18"/>
      <c r="C147" s="418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19" t="s">
        <v>292</v>
      </c>
      <c r="C150" s="419"/>
      <c r="D150" s="49"/>
      <c r="E150" s="49"/>
      <c r="F150" s="49"/>
      <c r="G150" s="49"/>
      <c r="H150" s="49"/>
      <c r="I150" s="49"/>
      <c r="J150" s="48" t="str">
        <f>D18</f>
        <v>Sousse Erriadh</v>
      </c>
    </row>
    <row r="151" spans="1:10" ht="33" customHeight="1" x14ac:dyDescent="0.25">
      <c r="A151" s="57" t="s">
        <v>281</v>
      </c>
      <c r="B151" s="418">
        <f>'A1 Exploitation'!D673</f>
        <v>0.98684210526315785</v>
      </c>
      <c r="C151" s="418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18" t="e">
        <f>'A2 Exploitation'!D673</f>
        <v>#DIV/0!</v>
      </c>
      <c r="C152" s="418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18" t="e">
        <f>'A3 Exploitation'!D673</f>
        <v>#DIV/0!</v>
      </c>
      <c r="C153" s="418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18" t="e">
        <f>'A4 Exploitation'!D673</f>
        <v>#DIV/0!</v>
      </c>
      <c r="C154" s="418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18"/>
      <c r="C155" s="418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18"/>
      <c r="C156" s="418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20"/>
      <c r="C159" s="420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19" t="s">
        <v>472</v>
      </c>
      <c r="C160" s="419"/>
      <c r="D160" s="49"/>
      <c r="E160" s="49"/>
      <c r="F160" s="49"/>
      <c r="G160" s="49"/>
      <c r="H160" s="49"/>
      <c r="I160" s="49"/>
      <c r="J160" s="48" t="str">
        <f>D18</f>
        <v>Sousse Erriadh</v>
      </c>
    </row>
    <row r="161" spans="1:10" ht="33" customHeight="1" x14ac:dyDescent="0.25">
      <c r="A161" s="57" t="s">
        <v>281</v>
      </c>
      <c r="B161" s="418">
        <f>'A1 Exploitation'!D702</f>
        <v>0.76315789473684215</v>
      </c>
      <c r="C161" s="418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18" t="e">
        <f>'A2 Exploitation'!D702</f>
        <v>#DIV/0!</v>
      </c>
      <c r="C162" s="418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18" t="e">
        <f>'A3 Exploitation'!D702</f>
        <v>#DIV/0!</v>
      </c>
      <c r="C163" s="418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18" t="e">
        <f>'A4 Exploitation'!D702</f>
        <v>#DIV/0!</v>
      </c>
      <c r="C164" s="418"/>
    </row>
    <row r="165" spans="1:10" ht="33" customHeight="1" x14ac:dyDescent="0.25">
      <c r="A165" s="56" t="s">
        <v>285</v>
      </c>
      <c r="B165" s="418"/>
      <c r="C165" s="418"/>
    </row>
    <row r="166" spans="1:10" ht="18" x14ac:dyDescent="0.25">
      <c r="A166" s="56" t="s">
        <v>286</v>
      </c>
      <c r="B166" s="418"/>
      <c r="C166" s="418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19" t="s">
        <v>473</v>
      </c>
      <c r="C169" s="419"/>
      <c r="J169" s="48" t="str">
        <f>D18</f>
        <v>Sousse Erriadh</v>
      </c>
    </row>
    <row r="170" spans="1:10" ht="33" customHeight="1" x14ac:dyDescent="0.25">
      <c r="A170" s="57" t="s">
        <v>281</v>
      </c>
      <c r="B170" s="418">
        <f>'A1 Exploitation'!D726</f>
        <v>0.8125</v>
      </c>
      <c r="C170" s="418"/>
    </row>
    <row r="171" spans="1:10" ht="33" customHeight="1" x14ac:dyDescent="0.25">
      <c r="A171" s="56" t="s">
        <v>282</v>
      </c>
      <c r="B171" s="418" t="e">
        <f>'A2 Exploitation'!D726</f>
        <v>#DIV/0!</v>
      </c>
      <c r="C171" s="418"/>
    </row>
    <row r="172" spans="1:10" ht="33" customHeight="1" x14ac:dyDescent="0.25">
      <c r="A172" s="57" t="s">
        <v>283</v>
      </c>
      <c r="B172" s="418" t="e">
        <f>'A3 Exploitation'!D726</f>
        <v>#DIV/0!</v>
      </c>
      <c r="C172" s="418"/>
    </row>
    <row r="173" spans="1:10" ht="33" customHeight="1" x14ac:dyDescent="0.25">
      <c r="A173" s="57" t="s">
        <v>284</v>
      </c>
      <c r="B173" s="418" t="e">
        <f>'A4 Exploitation'!D726</f>
        <v>#DIV/0!</v>
      </c>
      <c r="C173" s="418"/>
    </row>
    <row r="174" spans="1:10" ht="33" customHeight="1" x14ac:dyDescent="0.25">
      <c r="A174" s="56" t="s">
        <v>285</v>
      </c>
      <c r="B174" s="418"/>
      <c r="C174" s="418"/>
    </row>
    <row r="175" spans="1:10" ht="18" x14ac:dyDescent="0.25">
      <c r="A175" s="56" t="s">
        <v>286</v>
      </c>
      <c r="B175" s="418"/>
      <c r="C175" s="418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19" t="s">
        <v>293</v>
      </c>
      <c r="C178" s="419"/>
      <c r="J178" s="48" t="str">
        <f>D18</f>
        <v>Sousse Erriadh</v>
      </c>
    </row>
    <row r="179" spans="1:10" ht="33" customHeight="1" x14ac:dyDescent="0.25">
      <c r="A179" s="57" t="s">
        <v>281</v>
      </c>
      <c r="B179" s="418">
        <f>'A1 Technique'!D199</f>
        <v>0.95416666666666672</v>
      </c>
      <c r="C179" s="418"/>
    </row>
    <row r="180" spans="1:10" ht="33" customHeight="1" x14ac:dyDescent="0.25">
      <c r="A180" s="56" t="s">
        <v>282</v>
      </c>
      <c r="B180" s="418" t="e">
        <f>'A2 Technique'!D199</f>
        <v>#DIV/0!</v>
      </c>
      <c r="C180" s="418"/>
    </row>
    <row r="181" spans="1:10" ht="33" customHeight="1" x14ac:dyDescent="0.25">
      <c r="A181" s="57" t="s">
        <v>283</v>
      </c>
      <c r="B181" s="418" t="e">
        <f>'A3 Technique'!D199</f>
        <v>#DIV/0!</v>
      </c>
      <c r="C181" s="418"/>
    </row>
    <row r="182" spans="1:10" ht="33" customHeight="1" x14ac:dyDescent="0.25">
      <c r="A182" s="57" t="s">
        <v>284</v>
      </c>
      <c r="B182" s="418" t="e">
        <f>'A4 Technique'!D199</f>
        <v>#DIV/0!</v>
      </c>
      <c r="C182" s="418"/>
    </row>
    <row r="183" spans="1:10" ht="33" customHeight="1" x14ac:dyDescent="0.25">
      <c r="A183" s="56" t="s">
        <v>285</v>
      </c>
      <c r="B183" s="418"/>
      <c r="C183" s="418"/>
    </row>
    <row r="184" spans="1:10" ht="18" x14ac:dyDescent="0.25">
      <c r="A184" s="56" t="s">
        <v>286</v>
      </c>
      <c r="B184" s="418"/>
      <c r="C184" s="418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10" zoomScale="62" zoomScaleNormal="100" zoomScaleSheetLayoutView="62" workbookViewId="0">
      <selection activeCell="G717" sqref="G717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505"/>
      <c r="E1" s="505"/>
      <c r="F1" s="505"/>
      <c r="G1" s="505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506" t="s">
        <v>151</v>
      </c>
      <c r="B7" s="506"/>
      <c r="C7" s="506"/>
      <c r="D7" s="506"/>
      <c r="E7" s="506"/>
      <c r="F7" s="506"/>
      <c r="G7" s="111"/>
    </row>
    <row r="8" spans="1:7" ht="22.5" x14ac:dyDescent="0.45">
      <c r="A8" s="507" t="str">
        <f>'Page de garde'!D18</f>
        <v>Sousse Erriadh</v>
      </c>
      <c r="B8" s="507"/>
      <c r="C8" s="507"/>
      <c r="D8" s="507"/>
      <c r="E8" s="507"/>
      <c r="F8" s="507"/>
      <c r="G8" s="111"/>
    </row>
    <row r="9" spans="1:7" ht="22.5" x14ac:dyDescent="0.45">
      <c r="A9" s="112" t="s">
        <v>39</v>
      </c>
      <c r="B9" s="508" t="s">
        <v>476</v>
      </c>
      <c r="C9" s="508"/>
      <c r="D9" s="508"/>
      <c r="E9" s="508"/>
      <c r="F9" s="508"/>
      <c r="G9" s="111"/>
    </row>
    <row r="10" spans="1:7" ht="22.5" x14ac:dyDescent="0.45">
      <c r="A10" s="113" t="s">
        <v>41</v>
      </c>
      <c r="B10" s="509" t="s">
        <v>478</v>
      </c>
      <c r="C10" s="509"/>
      <c r="D10" s="509"/>
      <c r="E10" s="509"/>
      <c r="F10" s="509"/>
      <c r="G10" s="111"/>
    </row>
    <row r="11" spans="1:7" ht="22.5" x14ac:dyDescent="0.45">
      <c r="A11" s="112" t="s">
        <v>40</v>
      </c>
      <c r="B11" s="504">
        <v>43508</v>
      </c>
      <c r="C11" s="504"/>
      <c r="D11" s="504"/>
      <c r="E11" s="504"/>
      <c r="F11" s="504"/>
      <c r="G11" s="111"/>
    </row>
    <row r="12" spans="1:7" ht="22.5" x14ac:dyDescent="0.45">
      <c r="A12" s="112" t="s">
        <v>200</v>
      </c>
      <c r="B12" s="510">
        <f>D730</f>
        <v>0.90965732087227413</v>
      </c>
      <c r="C12" s="510"/>
      <c r="D12" s="510"/>
      <c r="E12" s="510"/>
      <c r="F12" s="510"/>
      <c r="G12" s="111"/>
    </row>
    <row r="13" spans="1:7" ht="22.5" x14ac:dyDescent="0.45">
      <c r="A13" s="110"/>
      <c r="B13" s="108"/>
      <c r="C13" s="108"/>
      <c r="D13" s="505"/>
      <c r="E13" s="505"/>
      <c r="F13" s="505"/>
      <c r="G13" s="505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43508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0" t="s">
        <v>28</v>
      </c>
      <c r="B17" s="441" t="s">
        <v>29</v>
      </c>
      <c r="C17" s="441"/>
      <c r="D17" s="441" t="s">
        <v>42</v>
      </c>
      <c r="E17" s="442" t="s">
        <v>266</v>
      </c>
      <c r="F17" s="442" t="s">
        <v>300</v>
      </c>
      <c r="G17" s="114"/>
    </row>
    <row r="18" spans="1:8" ht="16.5" customHeight="1" x14ac:dyDescent="0.4">
      <c r="A18" s="440"/>
      <c r="B18" s="118" t="s">
        <v>32</v>
      </c>
      <c r="C18" s="118" t="s">
        <v>31</v>
      </c>
      <c r="D18" s="441"/>
      <c r="E18" s="442"/>
      <c r="F18" s="442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>
        <v>2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3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10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3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f>IF(D43=1, 2, IF(AND(D43&lt;1,D43&gt;0), 1, IF(D43=0,"0","NA")))</f>
        <v>2</v>
      </c>
      <c r="C43" s="122">
        <v>2</v>
      </c>
      <c r="D43" s="411">
        <f>IFERROR(E43/F43,"N.A")</f>
        <v>1</v>
      </c>
      <c r="E43" s="147">
        <v>1</v>
      </c>
      <c r="F43" s="412">
        <v>1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28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1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38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1</v>
      </c>
      <c r="E48" s="108"/>
      <c r="F48" s="114"/>
      <c r="G48" s="114"/>
    </row>
    <row r="49" spans="1:7" ht="21" x14ac:dyDescent="0.3">
      <c r="A49" s="428"/>
      <c r="B49" s="428"/>
      <c r="C49" s="428"/>
      <c r="D49" s="428"/>
      <c r="E49" s="428"/>
      <c r="F49" s="428"/>
      <c r="G49" s="428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43508</v>
      </c>
      <c r="B51" s="114"/>
      <c r="C51" s="135"/>
      <c r="D51" s="114"/>
      <c r="E51" s="108"/>
      <c r="F51" s="114"/>
      <c r="G51" s="114"/>
    </row>
    <row r="52" spans="1:7" ht="21" x14ac:dyDescent="0.4">
      <c r="A52" s="440" t="s">
        <v>28</v>
      </c>
      <c r="B52" s="441" t="s">
        <v>29</v>
      </c>
      <c r="C52" s="441"/>
      <c r="D52" s="441" t="s">
        <v>42</v>
      </c>
      <c r="E52" s="442" t="s">
        <v>266</v>
      </c>
      <c r="F52" s="442" t="s">
        <v>302</v>
      </c>
      <c r="G52" s="129"/>
    </row>
    <row r="53" spans="1:7" ht="21" x14ac:dyDescent="0.4">
      <c r="A53" s="440"/>
      <c r="B53" s="118" t="s">
        <v>32</v>
      </c>
      <c r="C53" s="118" t="s">
        <v>31</v>
      </c>
      <c r="D53" s="441"/>
      <c r="E53" s="442"/>
      <c r="F53" s="442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426"/>
      <c r="B64" s="427"/>
      <c r="C64" s="427"/>
      <c r="D64" s="427"/>
      <c r="E64" s="427"/>
      <c r="F64" s="427"/>
      <c r="G64" s="427"/>
    </row>
    <row r="65" spans="1:7" ht="43.5" customHeight="1" x14ac:dyDescent="0.4">
      <c r="A65" s="515" t="s">
        <v>351</v>
      </c>
      <c r="B65" s="515"/>
      <c r="C65" s="515"/>
      <c r="D65" s="515"/>
      <c r="E65" s="515"/>
      <c r="F65" s="515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35"/>
      <c r="B83" s="435"/>
      <c r="C83" s="435"/>
      <c r="D83" s="435"/>
      <c r="E83" s="435"/>
      <c r="F83" s="435"/>
      <c r="G83" s="435"/>
    </row>
    <row r="84" spans="1:7" ht="45" customHeight="1" x14ac:dyDescent="0.45">
      <c r="A84" s="516" t="s">
        <v>352</v>
      </c>
      <c r="B84" s="516"/>
      <c r="C84" s="516"/>
      <c r="D84" s="516"/>
      <c r="E84" s="516"/>
      <c r="F84" s="516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3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3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431"/>
      <c r="B103" s="429"/>
      <c r="C103" s="429"/>
      <c r="D103" s="429"/>
      <c r="E103" s="429"/>
      <c r="F103" s="436"/>
      <c r="G103" s="173"/>
    </row>
    <row r="104" spans="1:7" s="80" customFormat="1" ht="46.5" customHeight="1" x14ac:dyDescent="0.4">
      <c r="A104" s="515" t="s">
        <v>353</v>
      </c>
      <c r="B104" s="515"/>
      <c r="C104" s="515"/>
      <c r="D104" s="515"/>
      <c r="E104" s="515"/>
      <c r="F104" s="515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37"/>
      <c r="B111" s="438"/>
      <c r="C111" s="438"/>
      <c r="D111" s="438"/>
      <c r="E111" s="438"/>
      <c r="F111" s="439"/>
      <c r="G111" s="129"/>
    </row>
    <row r="112" spans="1:7" s="80" customFormat="1" ht="39.75" customHeight="1" x14ac:dyDescent="0.4">
      <c r="A112" s="515" t="s">
        <v>390</v>
      </c>
      <c r="B112" s="515"/>
      <c r="C112" s="515"/>
      <c r="D112" s="515"/>
      <c r="E112" s="515"/>
      <c r="F112" s="515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29"/>
      <c r="B120" s="429"/>
      <c r="C120" s="429"/>
      <c r="D120" s="429"/>
      <c r="E120" s="429"/>
      <c r="F120" s="429"/>
      <c r="G120" s="173"/>
    </row>
    <row r="121" spans="1:7" ht="22.5" x14ac:dyDescent="0.4">
      <c r="A121" s="515" t="s">
        <v>311</v>
      </c>
      <c r="B121" s="515"/>
      <c r="C121" s="515"/>
      <c r="D121" s="515"/>
      <c r="E121" s="515"/>
      <c r="F121" s="515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430"/>
      <c r="B132" s="430"/>
      <c r="C132" s="430"/>
      <c r="D132" s="430"/>
      <c r="E132" s="430"/>
      <c r="F132" s="430"/>
      <c r="G132" s="114"/>
    </row>
    <row r="133" spans="1:16384" ht="22.5" customHeight="1" x14ac:dyDescent="0.4">
      <c r="A133" s="517" t="s">
        <v>424</v>
      </c>
      <c r="B133" s="517"/>
      <c r="C133" s="517"/>
      <c r="D133" s="517"/>
      <c r="E133" s="517"/>
      <c r="F133" s="517"/>
      <c r="G133" s="114"/>
    </row>
    <row r="134" spans="1:16384" s="258" customFormat="1" ht="22.5" customHeight="1" x14ac:dyDescent="0.4">
      <c r="A134" s="518"/>
      <c r="B134" s="518"/>
      <c r="C134" s="518"/>
      <c r="D134" s="518"/>
      <c r="E134" s="518"/>
      <c r="F134" s="518"/>
      <c r="G134" s="114"/>
    </row>
    <row r="135" spans="1:16384" s="326" customFormat="1" ht="22.5" customHeight="1" x14ac:dyDescent="0.25">
      <c r="A135" s="440" t="s">
        <v>28</v>
      </c>
      <c r="B135" s="441" t="s">
        <v>29</v>
      </c>
      <c r="C135" s="441"/>
      <c r="D135" s="441" t="s">
        <v>42</v>
      </c>
      <c r="E135" s="442" t="s">
        <v>266</v>
      </c>
      <c r="F135" s="442" t="s">
        <v>302</v>
      </c>
    </row>
    <row r="136" spans="1:16384" s="326" customFormat="1" ht="22.5" customHeight="1" x14ac:dyDescent="0.25">
      <c r="A136" s="440"/>
      <c r="B136" s="118" t="s">
        <v>32</v>
      </c>
      <c r="C136" s="118" t="s">
        <v>31</v>
      </c>
      <c r="D136" s="441"/>
      <c r="E136" s="442"/>
      <c r="F136" s="442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519" t="s">
        <v>461</v>
      </c>
      <c r="B139" s="519"/>
      <c r="C139" s="519"/>
      <c r="D139" s="519"/>
      <c r="E139" s="519"/>
      <c r="F139" s="519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68" t="s">
        <v>350</v>
      </c>
      <c r="B147" s="468"/>
      <c r="C147" s="468"/>
      <c r="D147" s="468"/>
      <c r="E147" s="468"/>
      <c r="F147" s="468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>
        <v>2</v>
      </c>
      <c r="C155" s="143" t="str">
        <f>IF(B155=0, -10, "0")</f>
        <v>0</v>
      </c>
      <c r="D155" s="233"/>
      <c r="E155" s="125"/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s="258" customFormat="1" ht="21" x14ac:dyDescent="0.4">
      <c r="A165" s="431"/>
      <c r="B165" s="429"/>
      <c r="C165" s="429"/>
      <c r="D165" s="429"/>
      <c r="E165" s="429"/>
      <c r="F165" s="429"/>
      <c r="G165" s="114"/>
    </row>
    <row r="166" spans="1:7" s="258" customFormat="1" ht="32.25" customHeight="1" x14ac:dyDescent="0.4">
      <c r="A166" s="519" t="s">
        <v>462</v>
      </c>
      <c r="B166" s="519"/>
      <c r="C166" s="519"/>
      <c r="D166" s="519"/>
      <c r="E166" s="519"/>
      <c r="F166" s="519"/>
      <c r="G166" s="114"/>
    </row>
    <row r="167" spans="1:7" s="258" customFormat="1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322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>
        <v>2</v>
      </c>
      <c r="C170" s="125"/>
      <c r="D170" s="125"/>
      <c r="E170" s="124"/>
      <c r="F170" s="322"/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>
        <v>2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432"/>
      <c r="B176" s="433"/>
      <c r="C176" s="433"/>
      <c r="D176" s="433"/>
      <c r="E176" s="433"/>
      <c r="F176" s="433"/>
      <c r="G176" s="114"/>
    </row>
    <row r="177" spans="1:7" ht="32.25" customHeight="1" x14ac:dyDescent="0.4">
      <c r="A177" s="519" t="s">
        <v>311</v>
      </c>
      <c r="B177" s="519"/>
      <c r="C177" s="519"/>
      <c r="D177" s="519"/>
      <c r="E177" s="519"/>
      <c r="F177" s="519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322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>
        <v>2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>
        <f>IF(D185=1, 2, IF(AND(D185&lt;1,D185&gt;0), 1, IF(D185=0,"0","NA")))</f>
        <v>2</v>
      </c>
      <c r="C185" s="121"/>
      <c r="D185" s="411">
        <f>IFERROR(E185/F185,"N.A")</f>
        <v>1</v>
      </c>
      <c r="E185" s="121">
        <v>6</v>
      </c>
      <c r="F185" s="322">
        <v>6</v>
      </c>
      <c r="G185" s="114"/>
    </row>
    <row r="186" spans="1:7" s="258" customFormat="1" ht="22.5" x14ac:dyDescent="0.4">
      <c r="A186" s="292" t="s">
        <v>438</v>
      </c>
      <c r="B186" s="469"/>
      <c r="C186" s="470"/>
      <c r="D186" s="309">
        <f>SUM(B148:C164,B178:C185,B167:C175,B140:C145)</f>
        <v>80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>
        <f>D186/(COUNT(B140:C145,B148:C164,B167:C175,B178:C185)*2)</f>
        <v>1</v>
      </c>
      <c r="E187" s="108"/>
      <c r="F187" s="114"/>
      <c r="G187" s="114"/>
    </row>
    <row r="188" spans="1:7" ht="21" x14ac:dyDescent="0.4">
      <c r="A188" s="434"/>
      <c r="B188" s="434"/>
      <c r="C188" s="434"/>
      <c r="D188" s="434"/>
      <c r="E188" s="434"/>
      <c r="F188" s="434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43508</v>
      </c>
      <c r="B190" s="114"/>
      <c r="C190" s="135"/>
      <c r="D190" s="114"/>
      <c r="E190" s="108"/>
      <c r="F190" s="114"/>
      <c r="G190" s="114"/>
    </row>
    <row r="191" spans="1:7" ht="21" x14ac:dyDescent="0.4">
      <c r="A191" s="440" t="s">
        <v>28</v>
      </c>
      <c r="B191" s="441" t="s">
        <v>29</v>
      </c>
      <c r="C191" s="441"/>
      <c r="D191" s="441" t="s">
        <v>42</v>
      </c>
      <c r="E191" s="442" t="s">
        <v>266</v>
      </c>
      <c r="F191" s="442" t="s">
        <v>302</v>
      </c>
      <c r="G191" s="114"/>
    </row>
    <row r="192" spans="1:7" ht="21" x14ac:dyDescent="0.4">
      <c r="A192" s="440"/>
      <c r="B192" s="118" t="s">
        <v>32</v>
      </c>
      <c r="C192" s="118" t="s">
        <v>31</v>
      </c>
      <c r="D192" s="441"/>
      <c r="E192" s="442"/>
      <c r="F192" s="442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1" x14ac:dyDescent="0.4">
      <c r="A198" s="157" t="s">
        <v>332</v>
      </c>
      <c r="B198" s="122">
        <v>2</v>
      </c>
      <c r="C198" s="122"/>
      <c r="D198" s="158"/>
      <c r="E198" s="123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54" t="s">
        <v>34</v>
      </c>
      <c r="B203" s="455"/>
      <c r="C203" s="456"/>
      <c r="D203" s="130">
        <f>SUM(B195:C202)</f>
        <v>16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28"/>
      <c r="B205" s="428"/>
      <c r="C205" s="428"/>
      <c r="D205" s="428"/>
      <c r="E205" s="428"/>
      <c r="F205" s="428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>
        <v>2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69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3"/>
      <c r="F211" s="123"/>
      <c r="G211" s="114"/>
    </row>
    <row r="212" spans="1:7" ht="63" x14ac:dyDescent="0.4">
      <c r="A212" s="121" t="s">
        <v>209</v>
      </c>
      <c r="B212" s="122">
        <v>0</v>
      </c>
      <c r="C212" s="122"/>
      <c r="D212" s="194" t="s">
        <v>490</v>
      </c>
      <c r="E212" s="123" t="s">
        <v>491</v>
      </c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19.5" customHeight="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150.75" customHeight="1" x14ac:dyDescent="0.4">
      <c r="A216" s="197" t="s">
        <v>412</v>
      </c>
      <c r="B216" s="122">
        <v>0</v>
      </c>
      <c r="C216" s="198">
        <f>IF(B216=0, -5, "0")</f>
        <v>-5</v>
      </c>
      <c r="D216" s="128" t="s">
        <v>480</v>
      </c>
      <c r="E216" s="128" t="s">
        <v>484</v>
      </c>
      <c r="F216" s="123"/>
      <c r="G216" s="129"/>
    </row>
    <row r="217" spans="1:7" ht="22.5" x14ac:dyDescent="0.4">
      <c r="A217" s="121" t="s">
        <v>201</v>
      </c>
      <c r="B217" s="122">
        <v>2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>
        <v>2</v>
      </c>
      <c r="C219" s="174" t="str">
        <f>IF(B219=0, -5, "0")</f>
        <v>0</v>
      </c>
      <c r="D219" s="178"/>
      <c r="E219" s="123"/>
      <c r="F219" s="123"/>
      <c r="G219" s="129"/>
    </row>
    <row r="220" spans="1:7" ht="83.2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127"/>
      <c r="F226" s="123"/>
      <c r="G226" s="129"/>
    </row>
    <row r="227" spans="1:7" ht="21" x14ac:dyDescent="0.4">
      <c r="A227" s="454" t="s">
        <v>34</v>
      </c>
      <c r="B227" s="455"/>
      <c r="C227" s="456"/>
      <c r="D227" s="148">
        <f>SUM(B207:C226)</f>
        <v>31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0.73809523809523814</v>
      </c>
      <c r="E228" s="108"/>
      <c r="F228" s="114"/>
      <c r="G228" s="114"/>
    </row>
    <row r="229" spans="1:7" ht="21" x14ac:dyDescent="0.4">
      <c r="A229" s="428"/>
      <c r="B229" s="428"/>
      <c r="C229" s="428"/>
      <c r="D229" s="428"/>
      <c r="E229" s="428"/>
      <c r="F229" s="428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200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1" t="s">
        <v>311</v>
      </c>
      <c r="B236" s="512"/>
      <c r="C236" s="512"/>
      <c r="D236" s="513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f>IF(D244=1, 2, IF(AND(D244&lt;1,D244&gt;0), 1, IF(D244=0,"0","NA")))</f>
        <v>1</v>
      </c>
      <c r="C244" s="166"/>
      <c r="D244" s="411">
        <f>IFERROR(E244/F244,"N.A")</f>
        <v>0.75</v>
      </c>
      <c r="E244" s="147">
        <v>3</v>
      </c>
      <c r="F244" s="123">
        <v>4</v>
      </c>
      <c r="G244" s="114"/>
    </row>
    <row r="245" spans="1:7" ht="21" x14ac:dyDescent="0.4">
      <c r="A245" s="454" t="s">
        <v>34</v>
      </c>
      <c r="B245" s="455"/>
      <c r="C245" s="456"/>
      <c r="D245" s="130">
        <f>SUM(B231:C235,B237:C244)</f>
        <v>23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0.95833333333333337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70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0.85365853658536583</v>
      </c>
      <c r="E249" s="108"/>
      <c r="F249" s="114"/>
      <c r="G249" s="114"/>
    </row>
    <row r="250" spans="1:7" ht="21" x14ac:dyDescent="0.4">
      <c r="A250" s="428"/>
      <c r="B250" s="428"/>
      <c r="C250" s="428"/>
      <c r="D250" s="428"/>
      <c r="E250" s="428"/>
      <c r="F250" s="428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43508</v>
      </c>
      <c r="B252" s="114"/>
      <c r="C252" s="135"/>
      <c r="D252" s="129"/>
      <c r="E252" s="108"/>
      <c r="F252" s="114"/>
      <c r="G252" s="114"/>
    </row>
    <row r="253" spans="1:7" ht="21" x14ac:dyDescent="0.4">
      <c r="A253" s="440" t="s">
        <v>28</v>
      </c>
      <c r="B253" s="441" t="s">
        <v>29</v>
      </c>
      <c r="C253" s="441"/>
      <c r="D253" s="441" t="s">
        <v>42</v>
      </c>
      <c r="E253" s="442" t="s">
        <v>266</v>
      </c>
      <c r="F253" s="442" t="s">
        <v>302</v>
      </c>
      <c r="G253" s="129"/>
    </row>
    <row r="254" spans="1:7" ht="21" x14ac:dyDescent="0.4">
      <c r="A254" s="440"/>
      <c r="B254" s="118" t="s">
        <v>32</v>
      </c>
      <c r="C254" s="118" t="s">
        <v>31</v>
      </c>
      <c r="D254" s="441"/>
      <c r="E254" s="442"/>
      <c r="F254" s="442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54" t="s">
        <v>34</v>
      </c>
      <c r="B265" s="455"/>
      <c r="C265" s="456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63" x14ac:dyDescent="0.4">
      <c r="A270" s="138" t="s">
        <v>106</v>
      </c>
      <c r="B270" s="122">
        <v>0</v>
      </c>
      <c r="C270" s="122"/>
      <c r="D270" s="172" t="s">
        <v>492</v>
      </c>
      <c r="E270" s="123" t="s">
        <v>493</v>
      </c>
      <c r="F270" s="123"/>
      <c r="G270" s="114"/>
    </row>
    <row r="271" spans="1:7" ht="126" x14ac:dyDescent="0.4">
      <c r="A271" s="138" t="s">
        <v>53</v>
      </c>
      <c r="B271" s="122">
        <v>0</v>
      </c>
      <c r="C271" s="122"/>
      <c r="D271" s="194" t="s">
        <v>494</v>
      </c>
      <c r="E271" s="123" t="s">
        <v>485</v>
      </c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84.75" x14ac:dyDescent="0.45">
      <c r="A275" s="162" t="s">
        <v>184</v>
      </c>
      <c r="B275" s="122">
        <v>1</v>
      </c>
      <c r="C275" s="143">
        <f>IF(B275=0, -10, IF(B275=1, -5, "0"))</f>
        <v>-5</v>
      </c>
      <c r="D275" s="194" t="s">
        <v>497</v>
      </c>
      <c r="E275" s="123" t="s">
        <v>498</v>
      </c>
      <c r="F275" s="123"/>
      <c r="G275" s="114"/>
    </row>
    <row r="276" spans="1:7" ht="63" x14ac:dyDescent="0.4">
      <c r="A276" s="291" t="s">
        <v>440</v>
      </c>
      <c r="B276" s="122">
        <v>0</v>
      </c>
      <c r="C276" s="143">
        <f>IF(B276=0, -10, "0")</f>
        <v>-10</v>
      </c>
      <c r="D276" s="196" t="s">
        <v>495</v>
      </c>
      <c r="E276" s="128" t="s">
        <v>496</v>
      </c>
      <c r="F276" s="123"/>
      <c r="G276" s="129"/>
    </row>
    <row r="277" spans="1:7" ht="21" x14ac:dyDescent="0.4">
      <c r="A277" s="400" t="s">
        <v>394</v>
      </c>
      <c r="B277" s="122">
        <v>2</v>
      </c>
      <c r="C277" s="142" t="str">
        <f>IF(B277=0, -2, "0")</f>
        <v>0</v>
      </c>
      <c r="F277" s="123"/>
      <c r="G277" s="114"/>
    </row>
    <row r="278" spans="1:7" ht="22.5" x14ac:dyDescent="0.4">
      <c r="A278" s="121" t="s">
        <v>117</v>
      </c>
      <c r="B278" s="122">
        <v>2</v>
      </c>
      <c r="C278" s="122"/>
      <c r="D278" s="145"/>
      <c r="E278" s="124"/>
      <c r="F278" s="123"/>
      <c r="G278" s="114"/>
    </row>
    <row r="279" spans="1:7" ht="83.25" customHeight="1" x14ac:dyDescent="0.4">
      <c r="A279" s="209" t="s">
        <v>372</v>
      </c>
      <c r="B279" s="122">
        <v>1</v>
      </c>
      <c r="C279" s="169" t="str">
        <f>IF(B279=0, -5, "0")</f>
        <v>0</v>
      </c>
      <c r="D279" s="270" t="s">
        <v>499</v>
      </c>
      <c r="E279" s="123" t="s">
        <v>500</v>
      </c>
      <c r="F279" s="123"/>
      <c r="G279" s="114"/>
    </row>
    <row r="280" spans="1:7" ht="28.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2"/>
      <c r="B290" s="462"/>
      <c r="C290" s="462"/>
      <c r="D290" s="462"/>
      <c r="E290" s="462"/>
      <c r="F290" s="462"/>
      <c r="G290" s="129"/>
    </row>
    <row r="291" spans="1:7" s="80" customFormat="1" ht="31.5" customHeight="1" x14ac:dyDescent="0.4">
      <c r="A291" s="514" t="s">
        <v>311</v>
      </c>
      <c r="B291" s="514"/>
      <c r="C291" s="514"/>
      <c r="D291" s="514"/>
      <c r="E291" s="514"/>
      <c r="F291" s="514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f>IF(D299=1, 2, IF(AND(D299&lt;1,D299&gt;0), 1, IF(D299=0,"0","NA")))</f>
        <v>2</v>
      </c>
      <c r="C299" s="122"/>
      <c r="D299" s="411">
        <f>IFERROR(E299/F299,"N.A")</f>
        <v>1</v>
      </c>
      <c r="E299" s="147">
        <v>2</v>
      </c>
      <c r="F299" s="123">
        <v>2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33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0.55000000000000004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49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0.64473684210526316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43508</v>
      </c>
      <c r="B307" s="114"/>
      <c r="C307" s="135"/>
      <c r="D307" s="114"/>
      <c r="E307" s="108"/>
      <c r="F307" s="114"/>
      <c r="G307" s="114"/>
    </row>
    <row r="308" spans="1:7" ht="21" x14ac:dyDescent="0.4">
      <c r="A308" s="440" t="s">
        <v>28</v>
      </c>
      <c r="B308" s="441" t="s">
        <v>29</v>
      </c>
      <c r="C308" s="441"/>
      <c r="D308" s="441" t="s">
        <v>42</v>
      </c>
      <c r="E308" s="442" t="s">
        <v>266</v>
      </c>
      <c r="F308" s="442" t="s">
        <v>302</v>
      </c>
      <c r="G308" s="129"/>
    </row>
    <row r="309" spans="1:7" ht="21" x14ac:dyDescent="0.4">
      <c r="A309" s="440"/>
      <c r="B309" s="118" t="s">
        <v>32</v>
      </c>
      <c r="C309" s="118" t="s">
        <v>31</v>
      </c>
      <c r="D309" s="441"/>
      <c r="E309" s="442"/>
      <c r="F309" s="442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1" x14ac:dyDescent="0.4">
      <c r="A317" s="157" t="s">
        <v>120</v>
      </c>
      <c r="B317" s="122">
        <v>2</v>
      </c>
      <c r="C317" s="122"/>
      <c r="D317" s="158"/>
      <c r="E317" s="123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16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1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>
        <v>2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105" x14ac:dyDescent="0.4">
      <c r="A337" s="168" t="s">
        <v>58</v>
      </c>
      <c r="B337" s="122">
        <v>1</v>
      </c>
      <c r="C337" s="174" t="str">
        <f>IF(B337=0, -5, "0")</f>
        <v>0</v>
      </c>
      <c r="D337" s="163" t="s">
        <v>504</v>
      </c>
      <c r="E337" s="123" t="s">
        <v>503</v>
      </c>
      <c r="F337" s="123"/>
      <c r="G337" s="129"/>
    </row>
    <row r="338" spans="1:7" ht="38.2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23"/>
      <c r="E338" s="180"/>
      <c r="F338" s="123"/>
      <c r="G338" s="129"/>
    </row>
    <row r="339" spans="1:7" ht="100.5" customHeight="1" x14ac:dyDescent="0.4">
      <c r="A339" s="290" t="s">
        <v>63</v>
      </c>
      <c r="B339" s="122">
        <v>1</v>
      </c>
      <c r="C339" s="142" t="str">
        <f>IF(B339=0, -2, "0")</f>
        <v>0</v>
      </c>
      <c r="D339" s="128" t="s">
        <v>501</v>
      </c>
      <c r="E339" s="252" t="s">
        <v>502</v>
      </c>
      <c r="F339" s="123"/>
      <c r="G339" s="129"/>
    </row>
    <row r="340" spans="1:7" s="258" customFormat="1" ht="19.5" customHeight="1" x14ac:dyDescent="0.45">
      <c r="A340" s="290" t="s">
        <v>331</v>
      </c>
      <c r="B340" s="122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>
        <v>2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36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0.94736842105263153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29.25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3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42" x14ac:dyDescent="0.4">
      <c r="A353" s="121" t="s">
        <v>214</v>
      </c>
      <c r="B353" s="122">
        <v>0</v>
      </c>
      <c r="C353" s="126"/>
      <c r="D353" s="216" t="s">
        <v>505</v>
      </c>
      <c r="E353" s="128" t="s">
        <v>486</v>
      </c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s="258" customFormat="1" ht="21" x14ac:dyDescent="0.3">
      <c r="A357" s="453"/>
      <c r="B357" s="453"/>
      <c r="C357" s="453"/>
      <c r="D357" s="453"/>
      <c r="E357" s="453"/>
      <c r="F357" s="453"/>
      <c r="G357" s="453"/>
    </row>
    <row r="358" spans="1:7" ht="32.25" customHeight="1" x14ac:dyDescent="0.4">
      <c r="A358" s="498" t="s">
        <v>311</v>
      </c>
      <c r="B358" s="498"/>
      <c r="C358" s="498"/>
      <c r="D358" s="498"/>
      <c r="E358" s="498"/>
      <c r="F358" s="498"/>
      <c r="G358" s="114"/>
    </row>
    <row r="359" spans="1:7" ht="21" x14ac:dyDescent="0.4">
      <c r="A359" s="125" t="s">
        <v>329</v>
      </c>
      <c r="B359" s="122">
        <v>2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f>IF(D366=1, 2, IF(AND(D366&lt;1,D366&gt;0), 1, IF(D366=0,"0","NA")))</f>
        <v>1</v>
      </c>
      <c r="C366" s="166"/>
      <c r="D366" s="411">
        <f>IFERROR(E366/F366,"N.A")</f>
        <v>0.5</v>
      </c>
      <c r="E366" s="147">
        <v>1</v>
      </c>
      <c r="F366" s="123">
        <v>2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29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0.90625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81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0.94186046511627908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43508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40" t="s">
        <v>28</v>
      </c>
      <c r="B375" s="441" t="s">
        <v>29</v>
      </c>
      <c r="C375" s="441"/>
      <c r="D375" s="441" t="s">
        <v>42</v>
      </c>
      <c r="E375" s="442" t="s">
        <v>266</v>
      </c>
      <c r="F375" s="442" t="s">
        <v>302</v>
      </c>
      <c r="G375" s="173"/>
    </row>
    <row r="376" spans="1:7" s="6" customFormat="1" ht="21" x14ac:dyDescent="0.4">
      <c r="A376" s="440"/>
      <c r="B376" s="118" t="s">
        <v>32</v>
      </c>
      <c r="C376" s="118" t="s">
        <v>31</v>
      </c>
      <c r="D376" s="441"/>
      <c r="E376" s="442"/>
      <c r="F376" s="442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6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6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6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6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6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6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6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6" customFormat="1" ht="35.25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96"/>
      <c r="B415" s="435"/>
      <c r="C415" s="435"/>
      <c r="D415" s="435"/>
      <c r="E415" s="435"/>
      <c r="F415" s="435"/>
      <c r="G415" s="435"/>
    </row>
    <row r="416" spans="1:7" s="6" customFormat="1" ht="24.75" x14ac:dyDescent="0.4">
      <c r="A416" s="501" t="s">
        <v>320</v>
      </c>
      <c r="B416" s="501"/>
      <c r="C416" s="501"/>
      <c r="D416" s="501"/>
      <c r="E416" s="501"/>
      <c r="F416" s="501"/>
      <c r="G416" s="173"/>
    </row>
    <row r="417" spans="1:7" s="6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6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6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 t="s">
        <v>30</v>
      </c>
      <c r="C424" s="122"/>
      <c r="D424" s="411" t="str">
        <f>IFERROR(E424/F424,"N.A")</f>
        <v>N.A</v>
      </c>
      <c r="E424" s="147"/>
      <c r="F424" s="123"/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43508</v>
      </c>
      <c r="B432" s="114"/>
      <c r="C432" s="135"/>
      <c r="D432" s="129"/>
      <c r="E432" s="108"/>
      <c r="F432" s="114"/>
      <c r="G432" s="114"/>
    </row>
    <row r="433" spans="1:7" ht="21" x14ac:dyDescent="0.4">
      <c r="A433" s="440" t="s">
        <v>28</v>
      </c>
      <c r="B433" s="441" t="s">
        <v>29</v>
      </c>
      <c r="C433" s="441"/>
      <c r="D433" s="441" t="s">
        <v>42</v>
      </c>
      <c r="E433" s="442" t="s">
        <v>266</v>
      </c>
      <c r="F433" s="442" t="s">
        <v>302</v>
      </c>
      <c r="G433" s="129"/>
    </row>
    <row r="434" spans="1:7" ht="21" x14ac:dyDescent="0.4">
      <c r="A434" s="440"/>
      <c r="B434" s="118" t="s">
        <v>32</v>
      </c>
      <c r="C434" s="118" t="s">
        <v>31</v>
      </c>
      <c r="D434" s="441"/>
      <c r="E434" s="442"/>
      <c r="F434" s="442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>
        <v>2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1" t="s">
        <v>311</v>
      </c>
      <c r="B464" s="501"/>
      <c r="C464" s="501"/>
      <c r="D464" s="501"/>
      <c r="E464" s="501"/>
      <c r="F464" s="501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f>IF(D471=1, 2, IF(AND(D471&lt;1,D471&gt;0), 1, IF(D471=0,"0","NA")))</f>
        <v>2</v>
      </c>
      <c r="C471" s="122"/>
      <c r="D471" s="411">
        <f>IFERROR(E471/F471,"N.A")</f>
        <v>1</v>
      </c>
      <c r="E471" s="147">
        <v>2</v>
      </c>
      <c r="F471" s="123">
        <v>2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42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1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58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1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502" t="s">
        <v>425</v>
      </c>
      <c r="B478" s="502"/>
      <c r="C478" s="502"/>
      <c r="D478" s="502"/>
      <c r="E478" s="502"/>
      <c r="F478" s="502"/>
      <c r="G478" s="114"/>
    </row>
    <row r="479" spans="1:7" s="258" customFormat="1" ht="21" customHeight="1" x14ac:dyDescent="0.4">
      <c r="A479" s="234">
        <f>B11</f>
        <v>43508</v>
      </c>
      <c r="G479" s="114"/>
    </row>
    <row r="480" spans="1:7" s="258" customFormat="1" ht="21" x14ac:dyDescent="0.4">
      <c r="A480" s="472" t="s">
        <v>28</v>
      </c>
      <c r="B480" s="473" t="s">
        <v>29</v>
      </c>
      <c r="C480" s="473"/>
      <c r="D480" s="473" t="s">
        <v>42</v>
      </c>
      <c r="E480" s="474" t="s">
        <v>266</v>
      </c>
      <c r="F480" s="474" t="s">
        <v>302</v>
      </c>
      <c r="G480" s="114"/>
    </row>
    <row r="481" spans="1:7" s="258" customFormat="1" ht="21" x14ac:dyDescent="0.4">
      <c r="A481" s="472"/>
      <c r="B481" s="320" t="s">
        <v>32</v>
      </c>
      <c r="C481" s="320" t="s">
        <v>31</v>
      </c>
      <c r="D481" s="473"/>
      <c r="E481" s="474"/>
      <c r="F481" s="474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3" t="s">
        <v>52</v>
      </c>
      <c r="B483" s="463"/>
      <c r="C483" s="463"/>
      <c r="D483" s="463"/>
      <c r="E483" s="463"/>
      <c r="F483" s="463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460" t="s">
        <v>463</v>
      </c>
      <c r="B491" s="461"/>
      <c r="C491" s="461"/>
      <c r="D491" s="461"/>
      <c r="E491" s="461"/>
      <c r="F491" s="461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475" t="s">
        <v>23</v>
      </c>
      <c r="B505" s="476"/>
      <c r="C505" s="476"/>
      <c r="D505" s="476"/>
      <c r="E505" s="476"/>
      <c r="F505" s="477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85"/>
      <c r="B517" s="485"/>
      <c r="C517" s="485"/>
      <c r="D517" s="485"/>
      <c r="E517" s="485"/>
      <c r="F517" s="485"/>
      <c r="G517" s="485"/>
    </row>
    <row r="518" spans="1:7" s="258" customFormat="1" ht="26.25" customHeight="1" x14ac:dyDescent="0.5">
      <c r="A518" s="369" t="s">
        <v>311</v>
      </c>
      <c r="B518" s="497"/>
      <c r="C518" s="497"/>
      <c r="D518" s="497"/>
      <c r="E518" s="497"/>
      <c r="F518" s="497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503" t="s">
        <v>97</v>
      </c>
      <c r="B530" s="503"/>
      <c r="C530" s="503"/>
      <c r="D530" s="503"/>
      <c r="E530" s="503"/>
      <c r="F530" s="503"/>
      <c r="G530" s="114"/>
    </row>
    <row r="531" spans="1:7" s="258" customFormat="1" ht="22.5" customHeight="1" x14ac:dyDescent="0.4">
      <c r="A531" s="234">
        <f>B11</f>
        <v>43508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78" t="s">
        <v>28</v>
      </c>
      <c r="B532" s="480" t="s">
        <v>29</v>
      </c>
      <c r="C532" s="481"/>
      <c r="D532" s="441" t="s">
        <v>42</v>
      </c>
      <c r="E532" s="442" t="s">
        <v>266</v>
      </c>
      <c r="F532" s="442" t="s">
        <v>302</v>
      </c>
      <c r="G532" s="114"/>
    </row>
    <row r="533" spans="1:7" s="258" customFormat="1" ht="21" x14ac:dyDescent="0.4">
      <c r="A533" s="479"/>
      <c r="B533" s="315" t="s">
        <v>32</v>
      </c>
      <c r="C533" s="316" t="s">
        <v>31</v>
      </c>
      <c r="D533" s="441"/>
      <c r="E533" s="442"/>
      <c r="F533" s="442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499"/>
      <c r="D535" s="499"/>
      <c r="E535" s="499"/>
      <c r="F535" s="500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54" t="s">
        <v>34</v>
      </c>
      <c r="B542" s="455"/>
      <c r="C542" s="456"/>
      <c r="D542" s="407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54" t="s">
        <v>33</v>
      </c>
      <c r="B543" s="455"/>
      <c r="C543" s="456"/>
      <c r="D543" s="388">
        <f>D542/(COUNT(B536:C541)*2)</f>
        <v>1</v>
      </c>
      <c r="E543" s="248"/>
      <c r="F543" s="248"/>
      <c r="G543" s="114"/>
    </row>
    <row r="544" spans="1:7" s="258" customFormat="1" ht="21" x14ac:dyDescent="0.4">
      <c r="A544" s="428"/>
      <c r="B544" s="428"/>
      <c r="C544" s="428"/>
      <c r="D544" s="428"/>
      <c r="E544" s="428"/>
      <c r="F544" s="428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2</v>
      </c>
      <c r="C547" s="122"/>
      <c r="D547" s="257"/>
      <c r="E547" s="322"/>
      <c r="F547" s="123"/>
      <c r="G547" s="129"/>
    </row>
    <row r="548" spans="1:7" s="258" customFormat="1" ht="105" x14ac:dyDescent="0.4">
      <c r="A548" s="121" t="s">
        <v>294</v>
      </c>
      <c r="B548" s="122">
        <v>1</v>
      </c>
      <c r="C548" s="122"/>
      <c r="D548" s="179" t="s">
        <v>506</v>
      </c>
      <c r="E548" s="128" t="s">
        <v>487</v>
      </c>
      <c r="F548" s="123"/>
      <c r="G548" s="129"/>
    </row>
    <row r="549" spans="1:7" s="258" customFormat="1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0"/>
      <c r="B556" s="453"/>
      <c r="C556" s="453"/>
      <c r="D556" s="453"/>
      <c r="E556" s="453"/>
      <c r="F556" s="453"/>
      <c r="G556" s="453"/>
    </row>
    <row r="557" spans="1:7" s="258" customFormat="1" ht="35.25" customHeight="1" x14ac:dyDescent="0.4">
      <c r="A557" s="371" t="s">
        <v>311</v>
      </c>
      <c r="B557" s="337"/>
      <c r="C557" s="451"/>
      <c r="D557" s="451"/>
      <c r="E557" s="451"/>
      <c r="F557" s="452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f>IF(D565=1, 2, IF(AND(D565&lt;1,D565&gt;0), 1, IF(D565=0,"0","NA")))</f>
        <v>2</v>
      </c>
      <c r="C565" s="122"/>
      <c r="D565" s="411">
        <f>IFERROR(E565/F565,"N.A")</f>
        <v>1</v>
      </c>
      <c r="E565" s="124">
        <v>2</v>
      </c>
      <c r="F565" s="123">
        <v>2</v>
      </c>
      <c r="G565" s="114"/>
    </row>
    <row r="566" spans="1:7" s="258" customFormat="1" ht="21" x14ac:dyDescent="0.4">
      <c r="A566" s="446" t="s">
        <v>34</v>
      </c>
      <c r="B566" s="446"/>
      <c r="C566" s="447"/>
      <c r="D566" s="358">
        <f>SUM(B558:C565,B546:C555)</f>
        <v>33</v>
      </c>
      <c r="E566" s="108"/>
      <c r="F566" s="114"/>
      <c r="G566" s="114"/>
    </row>
    <row r="567" spans="1:7" s="258" customFormat="1" ht="21" x14ac:dyDescent="0.4">
      <c r="A567" s="446" t="s">
        <v>33</v>
      </c>
      <c r="B567" s="446"/>
      <c r="C567" s="446"/>
      <c r="D567" s="388">
        <f>D566/(COUNT(B558:C565,B546:C555)*2)</f>
        <v>0.97058823529411764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45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0.97826086956521741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28"/>
      <c r="B572" s="428"/>
      <c r="C572" s="428"/>
      <c r="D572" s="428"/>
      <c r="E572" s="428"/>
      <c r="F572" s="428"/>
      <c r="G572" s="114"/>
    </row>
    <row r="573" spans="1:7" ht="22.5" x14ac:dyDescent="0.45">
      <c r="A573" s="459" t="s">
        <v>19</v>
      </c>
      <c r="B573" s="459"/>
      <c r="C573" s="459"/>
      <c r="D573" s="459"/>
      <c r="E573" s="459"/>
      <c r="F573" s="459"/>
      <c r="G573" s="114"/>
    </row>
    <row r="574" spans="1:7" ht="22.5" x14ac:dyDescent="0.4">
      <c r="A574" s="243">
        <f>B11</f>
        <v>43508</v>
      </c>
      <c r="B574" s="114"/>
      <c r="C574" s="135"/>
      <c r="D574" s="356"/>
      <c r="E574" s="356"/>
      <c r="F574" s="356"/>
      <c r="G574" s="114"/>
    </row>
    <row r="575" spans="1:7" ht="21" x14ac:dyDescent="0.4">
      <c r="A575" s="472" t="s">
        <v>28</v>
      </c>
      <c r="B575" s="473" t="s">
        <v>29</v>
      </c>
      <c r="C575" s="473"/>
      <c r="D575" s="473" t="s">
        <v>42</v>
      </c>
      <c r="E575" s="474" t="s">
        <v>266</v>
      </c>
      <c r="F575" s="474" t="s">
        <v>302</v>
      </c>
      <c r="G575" s="114"/>
    </row>
    <row r="576" spans="1:7" ht="21" x14ac:dyDescent="0.4">
      <c r="A576" s="472"/>
      <c r="B576" s="320" t="s">
        <v>32</v>
      </c>
      <c r="C576" s="320" t="s">
        <v>31</v>
      </c>
      <c r="D576" s="473"/>
      <c r="E576" s="474"/>
      <c r="F576" s="474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6" t="s">
        <v>10</v>
      </c>
      <c r="B578" s="487"/>
      <c r="C578" s="487"/>
      <c r="D578" s="487"/>
      <c r="E578" s="487"/>
      <c r="F578" s="488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s="258" customFormat="1" ht="21" x14ac:dyDescent="0.4">
      <c r="A588" s="446" t="s">
        <v>34</v>
      </c>
      <c r="B588" s="446"/>
      <c r="C588" s="447"/>
      <c r="D588" s="358">
        <f>SUM(B579:C587)</f>
        <v>18</v>
      </c>
      <c r="E588" s="108"/>
      <c r="F588" s="114"/>
      <c r="G588" s="114"/>
    </row>
    <row r="589" spans="1:7" s="258" customFormat="1" ht="21" x14ac:dyDescent="0.4">
      <c r="A589" s="446" t="s">
        <v>33</v>
      </c>
      <c r="B589" s="446"/>
      <c r="C589" s="446"/>
      <c r="D589" s="388">
        <f>D588/(COUNT(B579:C587)*2)</f>
        <v>1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89" t="s">
        <v>23</v>
      </c>
      <c r="B591" s="490"/>
      <c r="C591" s="490"/>
      <c r="D591" s="490"/>
      <c r="E591" s="490"/>
      <c r="F591" s="491"/>
      <c r="G591" s="129"/>
    </row>
    <row r="592" spans="1:7" ht="21" x14ac:dyDescent="0.4">
      <c r="A592" s="121" t="s">
        <v>87</v>
      </c>
      <c r="B592" s="122">
        <v>2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f>IF(D605=1, 2, IF(AND(D605&lt;1,D605&gt;0), 1, IF(D605=0,"0","NA")))</f>
        <v>2</v>
      </c>
      <c r="C605" s="122"/>
      <c r="D605" s="411">
        <f>IFERROR(E605/F605,"N.A")</f>
        <v>1</v>
      </c>
      <c r="E605" s="124">
        <v>2</v>
      </c>
      <c r="F605" s="123">
        <v>2</v>
      </c>
      <c r="G605" s="129"/>
    </row>
    <row r="606" spans="1:7" s="258" customFormat="1" ht="21" x14ac:dyDescent="0.4">
      <c r="A606" s="446" t="s">
        <v>34</v>
      </c>
      <c r="B606" s="446"/>
      <c r="C606" s="447"/>
      <c r="D606" s="358">
        <f>SUM(B592:C605)</f>
        <v>28</v>
      </c>
      <c r="E606" s="108"/>
      <c r="F606" s="114"/>
      <c r="G606" s="114"/>
    </row>
    <row r="607" spans="1:7" s="258" customFormat="1" ht="21" x14ac:dyDescent="0.4">
      <c r="A607" s="446" t="s">
        <v>33</v>
      </c>
      <c r="B607" s="446"/>
      <c r="C607" s="446"/>
      <c r="D607" s="388">
        <f>D606/(COUNT(B592:C605)*2)</f>
        <v>1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46</v>
      </c>
      <c r="E609" s="304"/>
      <c r="F609" s="304"/>
      <c r="G609" s="129"/>
    </row>
    <row r="610" spans="1:7" ht="22.5" x14ac:dyDescent="0.45">
      <c r="A610" s="448" t="s">
        <v>170</v>
      </c>
      <c r="B610" s="449"/>
      <c r="C610" s="450"/>
      <c r="D610" s="154">
        <f>D609/(COUNT(B579:C587,B592:C605)*2)</f>
        <v>1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59" t="s">
        <v>8</v>
      </c>
      <c r="B612" s="459"/>
      <c r="C612" s="459"/>
      <c r="D612" s="459"/>
      <c r="E612" s="459"/>
      <c r="F612" s="459"/>
      <c r="G612" s="129"/>
    </row>
    <row r="613" spans="1:7" ht="22.5" x14ac:dyDescent="0.4">
      <c r="A613" s="156">
        <f>B11</f>
        <v>43508</v>
      </c>
      <c r="B613" s="114"/>
      <c r="C613" s="135"/>
      <c r="D613" s="137"/>
      <c r="E613" s="137"/>
      <c r="F613" s="137"/>
      <c r="G613" s="114"/>
    </row>
    <row r="614" spans="1:7" ht="21" x14ac:dyDescent="0.4">
      <c r="A614" s="440" t="s">
        <v>28</v>
      </c>
      <c r="B614" s="441" t="s">
        <v>29</v>
      </c>
      <c r="C614" s="441"/>
      <c r="D614" s="441" t="s">
        <v>42</v>
      </c>
      <c r="E614" s="442" t="s">
        <v>266</v>
      </c>
      <c r="F614" s="442" t="s">
        <v>302</v>
      </c>
      <c r="G614" s="114"/>
    </row>
    <row r="615" spans="1:7" ht="18.75" customHeight="1" x14ac:dyDescent="0.4">
      <c r="A615" s="440"/>
      <c r="B615" s="118" t="s">
        <v>32</v>
      </c>
      <c r="C615" s="118" t="s">
        <v>31</v>
      </c>
      <c r="D615" s="441"/>
      <c r="E615" s="442"/>
      <c r="F615" s="442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57"/>
      <c r="D617" s="457"/>
      <c r="E617" s="457"/>
      <c r="F617" s="458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6" t="s">
        <v>34</v>
      </c>
      <c r="B627" s="446"/>
      <c r="C627" s="446"/>
      <c r="D627" s="358">
        <f>SUM(B618:C626)</f>
        <v>18</v>
      </c>
      <c r="E627" s="483"/>
      <c r="F627" s="462"/>
      <c r="G627" s="129"/>
    </row>
    <row r="628" spans="1:7" ht="21" x14ac:dyDescent="0.4">
      <c r="A628" s="446" t="s">
        <v>33</v>
      </c>
      <c r="B628" s="446"/>
      <c r="C628" s="446"/>
      <c r="D628" s="388">
        <f>D627/(COUNT(B618:C626)*2)</f>
        <v>1</v>
      </c>
      <c r="E628" s="484"/>
      <c r="F628" s="485"/>
      <c r="G628" s="129"/>
    </row>
    <row r="629" spans="1:7" ht="21" x14ac:dyDescent="0.4">
      <c r="A629" s="325"/>
      <c r="B629" s="135"/>
      <c r="C629" s="482"/>
      <c r="D629" s="482"/>
      <c r="E629" s="482"/>
      <c r="F629" s="482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84" x14ac:dyDescent="0.4">
      <c r="A636" s="203" t="s">
        <v>419</v>
      </c>
      <c r="B636" s="122">
        <v>1</v>
      </c>
      <c r="C636" s="143"/>
      <c r="D636" s="63" t="s">
        <v>482</v>
      </c>
      <c r="E636" s="123" t="s">
        <v>488</v>
      </c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54" t="s">
        <v>34</v>
      </c>
      <c r="B639" s="455"/>
      <c r="C639" s="456"/>
      <c r="D639" s="247">
        <f>SUM(B631:C638)</f>
        <v>15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0.9375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57"/>
      <c r="D642" s="457"/>
      <c r="E642" s="457"/>
      <c r="F642" s="458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54" t="s">
        <v>34</v>
      </c>
      <c r="B650" s="455"/>
      <c r="C650" s="456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71"/>
      <c r="B652" s="471"/>
      <c r="C652" s="471"/>
      <c r="D652" s="471"/>
      <c r="E652" s="471"/>
      <c r="F652" s="471"/>
      <c r="G652" s="471"/>
    </row>
    <row r="653" spans="1:16382" ht="24.75" x14ac:dyDescent="0.4">
      <c r="A653" s="363" t="s">
        <v>26</v>
      </c>
      <c r="B653" s="457"/>
      <c r="C653" s="457"/>
      <c r="D653" s="457"/>
      <c r="E653" s="457"/>
      <c r="F653" s="458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492" t="s">
        <v>311</v>
      </c>
      <c r="B661" s="493"/>
      <c r="C661" s="493"/>
      <c r="D661" s="493"/>
      <c r="E661" s="493"/>
      <c r="F661" s="494"/>
      <c r="G661" s="108"/>
    </row>
    <row r="662" spans="1:7" s="258" customFormat="1" ht="21" x14ac:dyDescent="0.4">
      <c r="A662" s="125" t="s">
        <v>329</v>
      </c>
      <c r="B662" s="122">
        <v>2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f>IF(D668=1, 2, IF(AND(D668&lt;1,D668&gt;0), 1, IF(D668=0,"0","NA")))</f>
        <v>2</v>
      </c>
      <c r="C668" s="122"/>
      <c r="D668" s="411">
        <f>IFERROR(E668/F668,"N.A")</f>
        <v>1</v>
      </c>
      <c r="E668" s="331">
        <v>2</v>
      </c>
      <c r="F668" s="128">
        <v>2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28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1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75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0.98684210526315785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59" t="s">
        <v>356</v>
      </c>
      <c r="B676" s="459"/>
      <c r="C676" s="459"/>
      <c r="D676" s="459"/>
      <c r="E676" s="459"/>
      <c r="F676" s="459"/>
      <c r="G676" s="114"/>
    </row>
    <row r="677" spans="1:7" ht="21" x14ac:dyDescent="0.4">
      <c r="A677" s="243">
        <f>B11</f>
        <v>43508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0" t="s">
        <v>28</v>
      </c>
      <c r="B678" s="441" t="s">
        <v>29</v>
      </c>
      <c r="C678" s="441"/>
      <c r="D678" s="441" t="s">
        <v>42</v>
      </c>
      <c r="E678" s="442" t="s">
        <v>266</v>
      </c>
      <c r="F678" s="442" t="s">
        <v>302</v>
      </c>
      <c r="G678" s="129"/>
    </row>
    <row r="679" spans="1:7" ht="21" x14ac:dyDescent="0.4">
      <c r="A679" s="440"/>
      <c r="B679" s="118" t="s">
        <v>32</v>
      </c>
      <c r="C679" s="118" t="s">
        <v>31</v>
      </c>
      <c r="D679" s="441"/>
      <c r="E679" s="442"/>
      <c r="F679" s="442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>
        <v>2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63" x14ac:dyDescent="0.4">
      <c r="A688" s="403" t="s">
        <v>296</v>
      </c>
      <c r="B688" s="122">
        <v>0</v>
      </c>
      <c r="C688" s="169">
        <f>IF(B688=0, -5, "0")</f>
        <v>-5</v>
      </c>
      <c r="D688" s="200" t="s">
        <v>507</v>
      </c>
      <c r="E688" s="200" t="s">
        <v>477</v>
      </c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>
        <v>2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>
        <v>2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s="258" customFormat="1" ht="89.25" customHeight="1" x14ac:dyDescent="0.4">
      <c r="A700" s="125" t="s">
        <v>422</v>
      </c>
      <c r="B700" s="122">
        <f>IF(D700=1, 2, IF(AND(D700&lt;1,D700&gt;0), 1, IF(D700=0,"0","NA")))</f>
        <v>2</v>
      </c>
      <c r="C700" s="122"/>
      <c r="D700" s="411">
        <f>IFERROR(E700/F700,"N.A")</f>
        <v>1</v>
      </c>
      <c r="E700" s="417">
        <v>2</v>
      </c>
      <c r="F700" s="123">
        <v>2</v>
      </c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29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0.76315789473684215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5" t="s">
        <v>459</v>
      </c>
      <c r="B704" s="495"/>
      <c r="C704" s="495"/>
      <c r="D704" s="495"/>
      <c r="E704" s="495"/>
      <c r="F704" s="495"/>
      <c r="G704" s="274"/>
    </row>
    <row r="705" spans="1:7" ht="21" customHeight="1" x14ac:dyDescent="0.4">
      <c r="A705" s="251">
        <f>B11</f>
        <v>43508</v>
      </c>
      <c r="B705" s="114"/>
      <c r="C705" s="135"/>
      <c r="D705" s="273"/>
      <c r="E705" s="273"/>
      <c r="F705" s="273"/>
      <c r="G705" s="274"/>
    </row>
    <row r="706" spans="1:7" ht="21" x14ac:dyDescent="0.4">
      <c r="A706" s="466" t="s">
        <v>28</v>
      </c>
      <c r="B706" s="480" t="s">
        <v>29</v>
      </c>
      <c r="C706" s="480"/>
      <c r="D706" s="441" t="s">
        <v>42</v>
      </c>
      <c r="E706" s="442" t="s">
        <v>266</v>
      </c>
      <c r="F706" s="442" t="s">
        <v>302</v>
      </c>
      <c r="G706" s="274"/>
    </row>
    <row r="707" spans="1:7" ht="21" x14ac:dyDescent="0.4">
      <c r="A707" s="467"/>
      <c r="B707" s="383" t="s">
        <v>32</v>
      </c>
      <c r="C707" s="383" t="s">
        <v>31</v>
      </c>
      <c r="D707" s="441"/>
      <c r="E707" s="442"/>
      <c r="F707" s="442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3" t="s">
        <v>306</v>
      </c>
      <c r="B709" s="444"/>
      <c r="C709" s="444"/>
      <c r="D709" s="444"/>
      <c r="E709" s="444"/>
      <c r="F709" s="445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>
        <v>1</v>
      </c>
      <c r="C714" s="126"/>
      <c r="D714" s="121" t="s">
        <v>508</v>
      </c>
      <c r="E714" s="286"/>
      <c r="F714" s="200"/>
      <c r="G714" s="274"/>
    </row>
    <row r="715" spans="1:7" ht="21" x14ac:dyDescent="0.4">
      <c r="A715" s="130" t="s">
        <v>34</v>
      </c>
      <c r="B715" s="464"/>
      <c r="C715" s="465"/>
      <c r="D715" s="247">
        <f>SUM(B710:C714)</f>
        <v>9</v>
      </c>
      <c r="E715" s="225"/>
      <c r="F715" s="173"/>
      <c r="G715" s="114"/>
    </row>
    <row r="716" spans="1:7" ht="21" x14ac:dyDescent="0.4">
      <c r="A716" s="130" t="s">
        <v>33</v>
      </c>
      <c r="B716" s="464"/>
      <c r="C716" s="465"/>
      <c r="D716" s="397">
        <f>D715/(COUNT(B710:C714)*2)</f>
        <v>0.9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3" t="s">
        <v>307</v>
      </c>
      <c r="B718" s="444"/>
      <c r="C718" s="444"/>
      <c r="D718" s="444"/>
      <c r="E718" s="444"/>
      <c r="F718" s="445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63" x14ac:dyDescent="0.4">
      <c r="A720" s="276" t="s">
        <v>27</v>
      </c>
      <c r="B720" s="275">
        <v>0</v>
      </c>
      <c r="C720" s="275"/>
      <c r="D720" s="265" t="s">
        <v>481</v>
      </c>
      <c r="E720" s="128" t="s">
        <v>489</v>
      </c>
      <c r="F720" s="200"/>
    </row>
    <row r="721" spans="1:7" ht="72.75" customHeight="1" x14ac:dyDescent="0.4">
      <c r="A721" s="253" t="s">
        <v>422</v>
      </c>
      <c r="B721" s="122">
        <f>IF(D721=1, 2, IF(AND(D721&lt;1,D721&gt;0), 1, IF(D721=0,"0","NA")))</f>
        <v>2</v>
      </c>
      <c r="C721" s="126"/>
      <c r="D721" s="411">
        <f>IFERROR(E721/F721,"N.A")</f>
        <v>1</v>
      </c>
      <c r="E721" s="265">
        <v>1</v>
      </c>
      <c r="F721" s="200">
        <v>1</v>
      </c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4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0.66666666666666663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13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0.8125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0.93181818181818177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584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0.90965732087227413</v>
      </c>
      <c r="E730" s="259"/>
      <c r="F730" s="259"/>
    </row>
  </sheetData>
  <sheetProtection algorithmName="SHA-512" hashValue="8zgu6noPPg+fNrVJq3fl1RJ3t9D5IEBZJIjdHrHY7v8YVlZS/qUsfjsIzfqcSglFjx3svgBfnw2u4Elax6qY8A==" saltValue="2UInljjOHMXP+AqWG5pTMQ==" spinCount="100000" sheet="1" objects="1" scenarios="1" formatCells="0" formatColumns="0" formatRows="0"/>
  <mergeCells count="156"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3" manualBreakCount="3">
    <brk id="249" max="6" man="1"/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9" zoomScale="110" zoomScaleNormal="90" zoomScaleSheetLayoutView="110" workbookViewId="0">
      <selection activeCell="E198" sqref="E19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41"/>
      <c r="E1" s="541"/>
      <c r="F1" s="541"/>
      <c r="G1" s="541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42" t="s">
        <v>46</v>
      </c>
      <c r="B6" s="542"/>
      <c r="C6" s="542"/>
      <c r="D6" s="542"/>
      <c r="E6" s="542"/>
      <c r="F6" s="542"/>
      <c r="G6" s="92"/>
    </row>
    <row r="7" spans="1:7" s="2" customFormat="1" ht="21.75" customHeight="1" x14ac:dyDescent="0.45">
      <c r="A7" s="543" t="str">
        <f>'Page de garde'!D18</f>
        <v>Sousse Erriadh</v>
      </c>
      <c r="B7" s="543"/>
      <c r="C7" s="543"/>
      <c r="D7" s="543"/>
      <c r="E7" s="543"/>
      <c r="F7" s="543"/>
      <c r="G7" s="92"/>
    </row>
    <row r="8" spans="1:7" s="2" customFormat="1" ht="24" x14ac:dyDescent="0.45">
      <c r="A8" s="4" t="s">
        <v>39</v>
      </c>
      <c r="B8" s="544" t="str">
        <f>'A1 Exploitation'!B9:F9</f>
        <v>Yassine ELLOUMI</v>
      </c>
      <c r="C8" s="544"/>
      <c r="D8" s="544"/>
      <c r="E8" s="544"/>
      <c r="F8" s="544"/>
      <c r="G8" s="92"/>
    </row>
    <row r="9" spans="1:7" s="2" customFormat="1" ht="24" x14ac:dyDescent="0.45">
      <c r="A9" s="5" t="s">
        <v>41</v>
      </c>
      <c r="B9" s="545" t="str">
        <f>'A1 Exploitation'!B10:F10</f>
        <v>Directeur du Magasin et chefs rayon</v>
      </c>
      <c r="C9" s="545"/>
      <c r="D9" s="545"/>
      <c r="E9" s="545"/>
      <c r="F9" s="545"/>
      <c r="G9" s="92"/>
    </row>
    <row r="10" spans="1:7" s="2" customFormat="1" ht="24" x14ac:dyDescent="0.45">
      <c r="A10" s="4" t="s">
        <v>40</v>
      </c>
      <c r="B10" s="540">
        <f>'A1 Exploitation'!B11:F11</f>
        <v>43508</v>
      </c>
      <c r="C10" s="540"/>
      <c r="D10" s="540"/>
      <c r="E10" s="540"/>
      <c r="F10" s="540"/>
      <c r="G10" s="92"/>
    </row>
    <row r="11" spans="1:7" s="2" customFormat="1" ht="24" x14ac:dyDescent="0.45">
      <c r="A11" s="4" t="s">
        <v>250</v>
      </c>
      <c r="B11" s="537">
        <f>D199</f>
        <v>0.95416666666666672</v>
      </c>
      <c r="C11" s="537"/>
      <c r="D11" s="537"/>
      <c r="E11" s="537"/>
      <c r="F11" s="537"/>
      <c r="G11" s="92"/>
    </row>
    <row r="12" spans="1:7" s="2" customFormat="1" ht="22.5" x14ac:dyDescent="0.45">
      <c r="A12" s="1"/>
      <c r="D12" s="505"/>
      <c r="E12" s="505"/>
      <c r="F12" s="505"/>
      <c r="G12" s="505"/>
    </row>
    <row r="13" spans="1:7" s="2" customFormat="1" ht="11.25" customHeight="1" x14ac:dyDescent="0.3">
      <c r="A13" s="538" t="s">
        <v>28</v>
      </c>
      <c r="B13" s="539" t="s">
        <v>29</v>
      </c>
      <c r="C13" s="539"/>
      <c r="D13" s="539" t="s">
        <v>42</v>
      </c>
      <c r="E13" s="539" t="s">
        <v>160</v>
      </c>
      <c r="F13" s="539" t="s">
        <v>161</v>
      </c>
      <c r="G13" s="80"/>
    </row>
    <row r="14" spans="1:7" s="2" customFormat="1" ht="12.75" customHeight="1" x14ac:dyDescent="0.3">
      <c r="A14" s="538"/>
      <c r="B14" s="22" t="s">
        <v>32</v>
      </c>
      <c r="C14" s="22" t="s">
        <v>31</v>
      </c>
      <c r="D14" s="539"/>
      <c r="E14" s="539"/>
      <c r="F14" s="539"/>
      <c r="G14" s="94"/>
    </row>
    <row r="15" spans="1:7" x14ac:dyDescent="0.3">
      <c r="A15" s="528"/>
      <c r="B15" s="529"/>
      <c r="C15" s="529"/>
      <c r="D15" s="529"/>
      <c r="E15" s="529"/>
      <c r="F15" s="529"/>
    </row>
    <row r="16" spans="1:7" ht="19.5" x14ac:dyDescent="0.4">
      <c r="A16" s="532" t="s">
        <v>0</v>
      </c>
      <c r="B16" s="533"/>
      <c r="C16" s="533"/>
      <c r="D16" s="533"/>
      <c r="E16" s="533"/>
      <c r="F16" s="533"/>
      <c r="G16" s="93" t="s">
        <v>298</v>
      </c>
    </row>
    <row r="17" spans="1:7" x14ac:dyDescent="0.3">
      <c r="A17" s="7" t="s">
        <v>225</v>
      </c>
      <c r="B17" s="62">
        <v>2</v>
      </c>
      <c r="C17" s="62"/>
      <c r="D17" s="63"/>
      <c r="E17" s="62"/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x14ac:dyDescent="0.3">
      <c r="A19" s="7" t="s">
        <v>68</v>
      </c>
      <c r="B19" s="265">
        <v>2</v>
      </c>
      <c r="C19" s="62"/>
      <c r="D19" s="63"/>
      <c r="E19" s="63"/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34" t="s">
        <v>34</v>
      </c>
      <c r="B22" s="530"/>
      <c r="C22" s="531"/>
      <c r="D22" s="99">
        <f>SUM(B17:C21)</f>
        <v>10</v>
      </c>
    </row>
    <row r="23" spans="1:7" x14ac:dyDescent="0.3">
      <c r="A23" s="521" t="s">
        <v>251</v>
      </c>
      <c r="B23" s="522"/>
      <c r="C23" s="523"/>
      <c r="D23" s="21">
        <f>D22/(COUNT(B17:C21)*2)</f>
        <v>1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6" t="s">
        <v>4</v>
      </c>
      <c r="B25" s="527"/>
      <c r="C25" s="527"/>
      <c r="D25" s="527"/>
      <c r="E25" s="527"/>
      <c r="F25" s="527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21" t="s">
        <v>34</v>
      </c>
      <c r="B33" s="522"/>
      <c r="C33" s="523"/>
      <c r="D33" s="97">
        <f>SUM(B26:C32)</f>
        <v>14</v>
      </c>
    </row>
    <row r="34" spans="1:7" x14ac:dyDescent="0.3">
      <c r="A34" s="521" t="s">
        <v>251</v>
      </c>
      <c r="B34" s="522"/>
      <c r="C34" s="523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6" t="s">
        <v>180</v>
      </c>
      <c r="B36" s="527"/>
      <c r="C36" s="527"/>
      <c r="D36" s="527"/>
      <c r="E36" s="527"/>
      <c r="F36" s="527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21" t="s">
        <v>34</v>
      </c>
      <c r="B42" s="522"/>
      <c r="C42" s="523"/>
      <c r="D42" s="97">
        <f>SUM(B37:C41)</f>
        <v>10</v>
      </c>
      <c r="E42" s="3"/>
      <c r="F42" s="3"/>
      <c r="G42" s="93"/>
    </row>
    <row r="43" spans="1:7" s="10" customFormat="1" x14ac:dyDescent="0.3">
      <c r="A43" s="521" t="s">
        <v>251</v>
      </c>
      <c r="B43" s="522"/>
      <c r="C43" s="523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5" t="s">
        <v>19</v>
      </c>
      <c r="B45" s="536"/>
      <c r="C45" s="536"/>
      <c r="D45" s="536"/>
      <c r="E45" s="536"/>
      <c r="F45" s="536"/>
    </row>
    <row r="46" spans="1:7" x14ac:dyDescent="0.3">
      <c r="A46" s="7" t="s">
        <v>226</v>
      </c>
      <c r="B46" s="62">
        <v>2</v>
      </c>
      <c r="C46" s="62"/>
      <c r="D46" s="66"/>
      <c r="E46" s="62"/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x14ac:dyDescent="0.3">
      <c r="A48" s="7" t="s">
        <v>192</v>
      </c>
      <c r="B48" s="265">
        <v>2</v>
      </c>
      <c r="C48" s="62"/>
      <c r="D48" s="63"/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/>
      <c r="E50" s="62"/>
      <c r="F50" s="62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62"/>
      <c r="F51" s="62"/>
    </row>
    <row r="52" spans="1:7" x14ac:dyDescent="0.3">
      <c r="A52" s="521" t="s">
        <v>34</v>
      </c>
      <c r="B52" s="522"/>
      <c r="C52" s="523"/>
      <c r="D52" s="97">
        <f>SUM(B46:C51)</f>
        <v>12</v>
      </c>
    </row>
    <row r="53" spans="1:7" x14ac:dyDescent="0.3">
      <c r="A53" s="521" t="s">
        <v>251</v>
      </c>
      <c r="B53" s="522"/>
      <c r="C53" s="523"/>
      <c r="D53" s="21">
        <f>D52/(COUNT(B46:C51)*2)</f>
        <v>1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6" t="s">
        <v>8</v>
      </c>
      <c r="B55" s="527"/>
      <c r="C55" s="527"/>
      <c r="D55" s="527"/>
      <c r="E55" s="527"/>
      <c r="F55" s="527"/>
    </row>
    <row r="56" spans="1:7" ht="36" x14ac:dyDescent="0.35">
      <c r="A56" s="29" t="s">
        <v>148</v>
      </c>
      <c r="B56" s="62">
        <v>2</v>
      </c>
      <c r="C56" s="88" t="str">
        <f>IF(B56=0, -5, "0")</f>
        <v>0</v>
      </c>
      <c r="D56" s="66"/>
      <c r="E56" s="62"/>
      <c r="F56" s="62"/>
    </row>
    <row r="57" spans="1:7" x14ac:dyDescent="0.3">
      <c r="A57" s="9" t="s">
        <v>141</v>
      </c>
      <c r="B57" s="265">
        <v>2</v>
      </c>
      <c r="C57" s="62"/>
      <c r="D57" s="62"/>
      <c r="E57" s="67"/>
      <c r="F57" s="62"/>
    </row>
    <row r="58" spans="1:7" x14ac:dyDescent="0.3">
      <c r="A58" s="11" t="s">
        <v>205</v>
      </c>
      <c r="B58" s="265">
        <v>2</v>
      </c>
      <c r="C58" s="62"/>
      <c r="D58" s="63"/>
      <c r="E58" s="63"/>
      <c r="F58" s="62"/>
    </row>
    <row r="59" spans="1:7" x14ac:dyDescent="0.3">
      <c r="A59" s="11" t="s">
        <v>79</v>
      </c>
      <c r="B59" s="265">
        <v>2</v>
      </c>
      <c r="C59" s="62"/>
      <c r="D59" s="66"/>
      <c r="E59" s="62"/>
      <c r="F59" s="62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21" t="s">
        <v>34</v>
      </c>
      <c r="B63" s="522"/>
      <c r="C63" s="523"/>
      <c r="D63" s="97">
        <f>SUM(B56:C62)</f>
        <v>14</v>
      </c>
    </row>
    <row r="64" spans="1:7" x14ac:dyDescent="0.3">
      <c r="A64" s="521" t="s">
        <v>251</v>
      </c>
      <c r="B64" s="522"/>
      <c r="C64" s="523"/>
      <c r="D64" s="21">
        <f>D63/(COUNT(B56:C62)*2)</f>
        <v>1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6" t="s">
        <v>111</v>
      </c>
      <c r="B66" s="527"/>
      <c r="C66" s="527"/>
      <c r="D66" s="527"/>
      <c r="E66" s="527"/>
      <c r="F66" s="527"/>
    </row>
    <row r="67" spans="1:7" ht="19.5" x14ac:dyDescent="0.4">
      <c r="A67" s="7" t="s">
        <v>227</v>
      </c>
      <c r="B67" s="68">
        <v>2</v>
      </c>
      <c r="C67" s="69"/>
      <c r="D67" s="63"/>
      <c r="E67" s="70"/>
      <c r="F67" s="62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62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62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68">
        <v>2</v>
      </c>
      <c r="C71" s="69"/>
      <c r="D71" s="71"/>
      <c r="E71" s="71"/>
      <c r="F71" s="62"/>
    </row>
    <row r="72" spans="1:7" ht="19.5" x14ac:dyDescent="0.4">
      <c r="A72" s="7" t="s">
        <v>245</v>
      </c>
      <c r="B72" s="68">
        <v>2</v>
      </c>
      <c r="C72" s="69"/>
      <c r="D72" s="67"/>
      <c r="E72" s="67"/>
      <c r="F72" s="62"/>
    </row>
    <row r="73" spans="1:7" ht="19.5" x14ac:dyDescent="0.4">
      <c r="A73" s="7" t="s">
        <v>81</v>
      </c>
      <c r="B73" s="68">
        <v>2</v>
      </c>
      <c r="C73" s="69"/>
      <c r="D73" s="62"/>
      <c r="E73" s="62"/>
      <c r="F73" s="62"/>
    </row>
    <row r="74" spans="1:7" x14ac:dyDescent="0.3">
      <c r="A74" s="8" t="s">
        <v>254</v>
      </c>
      <c r="B74" s="68">
        <v>2</v>
      </c>
      <c r="C74" s="62"/>
      <c r="D74" s="72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>
        <v>2</v>
      </c>
      <c r="C76" s="88" t="str">
        <f>IF(B76=0, -5, "0")</f>
        <v>0</v>
      </c>
      <c r="D76" s="73"/>
      <c r="E76" s="73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62"/>
    </row>
    <row r="78" spans="1:7" s="10" customFormat="1" x14ac:dyDescent="0.3">
      <c r="A78" s="9" t="s">
        <v>193</v>
      </c>
      <c r="B78" s="68">
        <v>2</v>
      </c>
      <c r="C78" s="74"/>
      <c r="D78" s="63"/>
      <c r="E78" s="75"/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75"/>
      <c r="E80" s="73"/>
      <c r="F80" s="62"/>
    </row>
    <row r="81" spans="1:7" x14ac:dyDescent="0.3">
      <c r="A81" s="7" t="s">
        <v>255</v>
      </c>
      <c r="B81" s="68">
        <v>2</v>
      </c>
      <c r="C81" s="62"/>
      <c r="D81" s="75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21" t="s">
        <v>34</v>
      </c>
      <c r="B84" s="522"/>
      <c r="C84" s="523"/>
      <c r="D84" s="97">
        <f>SUM(B67:C83)</f>
        <v>34</v>
      </c>
    </row>
    <row r="85" spans="1:7" x14ac:dyDescent="0.3">
      <c r="A85" s="521" t="s">
        <v>251</v>
      </c>
      <c r="B85" s="522"/>
      <c r="C85" s="523"/>
      <c r="D85" s="21">
        <f>D84/(COUNT(B67:C83)*2)</f>
        <v>1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6" t="s">
        <v>172</v>
      </c>
      <c r="B87" s="527"/>
      <c r="C87" s="527"/>
      <c r="D87" s="527"/>
      <c r="E87" s="527"/>
      <c r="F87" s="527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62"/>
    </row>
    <row r="89" spans="1:7" ht="19.5" x14ac:dyDescent="0.4">
      <c r="A89" s="7" t="s">
        <v>228</v>
      </c>
      <c r="B89" s="78">
        <v>2</v>
      </c>
      <c r="C89" s="69"/>
      <c r="D89" s="63"/>
      <c r="E89" s="62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62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62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62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"/>
      <c r="E93" s="62"/>
      <c r="F93" s="62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/>
      <c r="E94" s="62"/>
      <c r="F94" s="62"/>
    </row>
    <row r="95" spans="1:7" x14ac:dyDescent="0.3">
      <c r="A95" s="8" t="s">
        <v>138</v>
      </c>
      <c r="B95" s="78">
        <v>2</v>
      </c>
      <c r="C95" s="62"/>
      <c r="D95" s="63"/>
      <c r="E95" s="62"/>
      <c r="F95" s="62"/>
    </row>
    <row r="96" spans="1:7" x14ac:dyDescent="0.3">
      <c r="A96" s="13" t="s">
        <v>238</v>
      </c>
      <c r="B96" s="78">
        <v>2</v>
      </c>
      <c r="C96" s="62"/>
      <c r="D96" s="63"/>
      <c r="E96" s="62"/>
      <c r="F96" s="62"/>
    </row>
    <row r="97" spans="1:7" x14ac:dyDescent="0.3">
      <c r="A97" s="13" t="s">
        <v>239</v>
      </c>
      <c r="B97" s="78">
        <v>2</v>
      </c>
      <c r="C97" s="62"/>
      <c r="D97" s="63"/>
      <c r="E97" s="62"/>
      <c r="F97" s="62"/>
    </row>
    <row r="98" spans="1:7" x14ac:dyDescent="0.3">
      <c r="A98" s="7" t="s">
        <v>115</v>
      </c>
      <c r="B98" s="78">
        <v>2</v>
      </c>
      <c r="C98" s="62"/>
      <c r="D98" s="63"/>
      <c r="E98" s="62"/>
      <c r="F98" s="62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/>
      <c r="E99" s="62"/>
      <c r="F99" s="62"/>
    </row>
    <row r="100" spans="1:7" ht="18" x14ac:dyDescent="0.35">
      <c r="A100" s="31" t="s">
        <v>253</v>
      </c>
      <c r="B100" s="78">
        <v>2</v>
      </c>
      <c r="C100" s="88" t="str">
        <f>IF(B100=0, -5, "0")</f>
        <v>0</v>
      </c>
      <c r="D100" s="63"/>
      <c r="E100" s="62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21" t="s">
        <v>34</v>
      </c>
      <c r="B102" s="522"/>
      <c r="C102" s="523"/>
      <c r="D102" s="97">
        <f>SUM(B88:C101)</f>
        <v>28</v>
      </c>
    </row>
    <row r="103" spans="1:7" x14ac:dyDescent="0.3">
      <c r="A103" s="521" t="s">
        <v>251</v>
      </c>
      <c r="B103" s="522"/>
      <c r="C103" s="523"/>
      <c r="D103" s="21">
        <f>D102/(COUNT(B88:C101)*2)</f>
        <v>1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6" t="s">
        <v>173</v>
      </c>
      <c r="B106" s="527"/>
      <c r="C106" s="527"/>
      <c r="D106" s="527"/>
      <c r="E106" s="527"/>
      <c r="F106" s="527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>
        <v>2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21" t="s">
        <v>34</v>
      </c>
      <c r="B118" s="522"/>
      <c r="C118" s="523"/>
      <c r="D118" s="97">
        <f>SUM(B107:C117)</f>
        <v>22</v>
      </c>
      <c r="E118" s="3"/>
      <c r="F118" s="3"/>
      <c r="G118" s="93"/>
    </row>
    <row r="119" spans="1:7" s="10" customFormat="1" x14ac:dyDescent="0.3">
      <c r="A119" s="521" t="s">
        <v>251</v>
      </c>
      <c r="B119" s="522"/>
      <c r="C119" s="523"/>
      <c r="D119" s="21">
        <f>D118/(COUNT(B107:C117)*2)</f>
        <v>1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6" t="s">
        <v>156</v>
      </c>
      <c r="B121" s="527"/>
      <c r="C121" s="527"/>
      <c r="D121" s="527"/>
      <c r="E121" s="527"/>
      <c r="F121" s="527"/>
    </row>
    <row r="122" spans="1:7" x14ac:dyDescent="0.3">
      <c r="A122" s="30" t="s">
        <v>231</v>
      </c>
      <c r="B122" s="79">
        <v>2</v>
      </c>
      <c r="C122" s="62"/>
      <c r="D122" s="81"/>
      <c r="E122" s="81"/>
      <c r="F122" s="62"/>
    </row>
    <row r="123" spans="1:7" x14ac:dyDescent="0.3">
      <c r="A123" s="30" t="s">
        <v>228</v>
      </c>
      <c r="B123" s="79">
        <v>2</v>
      </c>
      <c r="C123" s="62"/>
      <c r="D123" s="63"/>
      <c r="E123" s="63"/>
      <c r="F123" s="62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62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62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62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/>
      <c r="E128" s="63"/>
      <c r="F128" s="62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62"/>
    </row>
    <row r="133" spans="1:7" x14ac:dyDescent="0.3">
      <c r="A133" s="521" t="s">
        <v>34</v>
      </c>
      <c r="B133" s="522"/>
      <c r="C133" s="523"/>
      <c r="D133" s="97">
        <f>SUM(B122:C132)</f>
        <v>22</v>
      </c>
    </row>
    <row r="134" spans="1:7" x14ac:dyDescent="0.3">
      <c r="A134" s="521" t="s">
        <v>251</v>
      </c>
      <c r="B134" s="522"/>
      <c r="C134" s="523"/>
      <c r="D134" s="20">
        <f>D133/(COUNT(B122:C132)*2)</f>
        <v>1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6" t="s">
        <v>61</v>
      </c>
      <c r="B136" s="527"/>
      <c r="C136" s="527"/>
      <c r="D136" s="527"/>
      <c r="E136" s="527"/>
      <c r="F136" s="527"/>
    </row>
    <row r="137" spans="1:7" ht="19.5" x14ac:dyDescent="0.4">
      <c r="A137" s="11" t="s">
        <v>258</v>
      </c>
      <c r="B137" s="78">
        <v>2</v>
      </c>
      <c r="C137" s="69"/>
      <c r="D137" s="71"/>
      <c r="E137" s="62"/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62"/>
      <c r="F138" s="62"/>
    </row>
    <row r="139" spans="1:7" x14ac:dyDescent="0.3">
      <c r="A139" s="9" t="s">
        <v>233</v>
      </c>
      <c r="B139" s="78">
        <v>2</v>
      </c>
      <c r="C139" s="63"/>
      <c r="D139" s="71"/>
      <c r="E139" s="62"/>
      <c r="F139" s="62"/>
    </row>
    <row r="140" spans="1:7" x14ac:dyDescent="0.3">
      <c r="A140" s="38" t="s">
        <v>234</v>
      </c>
      <c r="B140" s="78">
        <v>2</v>
      </c>
      <c r="C140" s="63"/>
      <c r="D140" s="103"/>
      <c r="E140" s="62"/>
      <c r="F140" s="62"/>
    </row>
    <row r="141" spans="1:7" s="10" customFormat="1" x14ac:dyDescent="0.3">
      <c r="A141" s="9" t="s">
        <v>259</v>
      </c>
      <c r="B141" s="78">
        <v>2</v>
      </c>
      <c r="C141" s="84"/>
      <c r="D141" s="74"/>
      <c r="E141" s="74"/>
      <c r="F141" s="62"/>
      <c r="G141" s="93"/>
    </row>
    <row r="142" spans="1:7" x14ac:dyDescent="0.3">
      <c r="A142" s="11" t="s">
        <v>240</v>
      </c>
      <c r="B142" s="78">
        <v>2</v>
      </c>
      <c r="C142" s="63"/>
      <c r="D142" s="2"/>
      <c r="E142" s="62"/>
      <c r="F142" s="62"/>
    </row>
    <row r="143" spans="1:7" x14ac:dyDescent="0.3">
      <c r="A143" s="11" t="s">
        <v>260</v>
      </c>
      <c r="B143" s="78">
        <v>2</v>
      </c>
      <c r="C143" s="90"/>
      <c r="D143" s="66"/>
      <c r="E143" s="62"/>
      <c r="F143" s="62"/>
    </row>
    <row r="144" spans="1:7" ht="18" x14ac:dyDescent="0.35">
      <c r="A144" s="28" t="s">
        <v>198</v>
      </c>
      <c r="B144" s="78">
        <v>2</v>
      </c>
      <c r="C144" s="88" t="str">
        <f>IF(B144=0, -5, "0")</f>
        <v>0</v>
      </c>
      <c r="D144" s="67"/>
      <c r="E144" s="62"/>
      <c r="F144" s="62"/>
    </row>
    <row r="145" spans="1:7" ht="18" x14ac:dyDescent="0.35">
      <c r="A145" s="28" t="s">
        <v>165</v>
      </c>
      <c r="B145" s="78">
        <v>2</v>
      </c>
      <c r="C145" s="88" t="str">
        <f>IF(B145=0, -5, "0")</f>
        <v>0</v>
      </c>
      <c r="D145" s="95"/>
      <c r="E145" s="62"/>
      <c r="F145" s="62"/>
    </row>
    <row r="146" spans="1:7" x14ac:dyDescent="0.3">
      <c r="A146" s="11" t="s">
        <v>82</v>
      </c>
      <c r="B146" s="78">
        <v>2</v>
      </c>
      <c r="C146" s="63"/>
      <c r="D146" s="66"/>
      <c r="E146" s="62"/>
      <c r="F146" s="62"/>
    </row>
    <row r="147" spans="1:7" x14ac:dyDescent="0.3">
      <c r="A147" s="36" t="s">
        <v>175</v>
      </c>
      <c r="B147" s="78">
        <v>2</v>
      </c>
      <c r="C147" s="63"/>
      <c r="D147" s="66"/>
      <c r="E147" s="62"/>
      <c r="F147" s="62"/>
    </row>
    <row r="148" spans="1:7" x14ac:dyDescent="0.3">
      <c r="A148" s="7" t="s">
        <v>261</v>
      </c>
      <c r="B148" s="78">
        <v>2</v>
      </c>
      <c r="C148" s="63"/>
      <c r="D148" s="83"/>
      <c r="E148" s="62"/>
      <c r="F148" s="62"/>
    </row>
    <row r="149" spans="1:7" x14ac:dyDescent="0.3">
      <c r="A149" s="521" t="s">
        <v>34</v>
      </c>
      <c r="B149" s="522"/>
      <c r="C149" s="523"/>
      <c r="D149" s="97">
        <f>SUM(B137:C148)</f>
        <v>24</v>
      </c>
    </row>
    <row r="150" spans="1:7" x14ac:dyDescent="0.3">
      <c r="A150" s="521" t="s">
        <v>251</v>
      </c>
      <c r="B150" s="522"/>
      <c r="C150" s="523"/>
      <c r="D150" s="21">
        <f>D149/(COUNT(B137:C148)*2)</f>
        <v>1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6" t="s">
        <v>178</v>
      </c>
      <c r="B152" s="527"/>
      <c r="C152" s="527"/>
      <c r="D152" s="527"/>
      <c r="E152" s="527"/>
      <c r="F152" s="527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62"/>
      <c r="F155" s="62"/>
    </row>
    <row r="156" spans="1:7" ht="18" x14ac:dyDescent="0.35">
      <c r="A156" s="28" t="s">
        <v>263</v>
      </c>
      <c r="B156" s="265">
        <v>0</v>
      </c>
      <c r="C156" s="88">
        <f>IF(B156=0, -5, "0")</f>
        <v>-5</v>
      </c>
      <c r="D156" s="63" t="s">
        <v>509</v>
      </c>
      <c r="E156" s="62"/>
      <c r="F156" s="62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62"/>
      <c r="F157" s="62"/>
    </row>
    <row r="158" spans="1:7" ht="33" x14ac:dyDescent="0.3">
      <c r="A158" s="47" t="s">
        <v>166</v>
      </c>
      <c r="B158" s="265">
        <v>2</v>
      </c>
      <c r="C158" s="62"/>
      <c r="D158" s="85"/>
      <c r="E158" s="62"/>
      <c r="F158" s="62"/>
    </row>
    <row r="159" spans="1:7" x14ac:dyDescent="0.3">
      <c r="A159" s="46" t="s">
        <v>275</v>
      </c>
      <c r="B159" s="265">
        <v>0</v>
      </c>
      <c r="C159" s="62"/>
      <c r="D159" s="65" t="s">
        <v>510</v>
      </c>
      <c r="E159" s="62" t="s">
        <v>483</v>
      </c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21" t="s">
        <v>34</v>
      </c>
      <c r="B161" s="530"/>
      <c r="C161" s="531"/>
      <c r="D161" s="99">
        <f>SUM(B153:C160)</f>
        <v>7</v>
      </c>
    </row>
    <row r="162" spans="1:7" x14ac:dyDescent="0.3">
      <c r="A162" s="521" t="s">
        <v>251</v>
      </c>
      <c r="B162" s="522"/>
      <c r="C162" s="523"/>
      <c r="D162" s="21">
        <f>D161/(COUNT(B153:C160)*2)</f>
        <v>0.3888888888888889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6" t="s">
        <v>64</v>
      </c>
      <c r="B164" s="527"/>
      <c r="C164" s="527"/>
      <c r="D164" s="527"/>
      <c r="E164" s="527"/>
      <c r="F164" s="527"/>
    </row>
    <row r="165" spans="1:7" ht="18" x14ac:dyDescent="0.35">
      <c r="A165" s="28" t="s">
        <v>242</v>
      </c>
      <c r="B165" s="62">
        <v>2</v>
      </c>
      <c r="C165" s="88" t="str">
        <f>IF(B165=0, -5, "0")</f>
        <v>0</v>
      </c>
      <c r="D165" s="62"/>
      <c r="E165" s="62"/>
      <c r="F165" s="62"/>
    </row>
    <row r="166" spans="1:7" x14ac:dyDescent="0.3">
      <c r="A166" s="7" t="s">
        <v>243</v>
      </c>
      <c r="B166" s="265">
        <v>2</v>
      </c>
      <c r="C166" s="62"/>
      <c r="D166" s="63"/>
      <c r="E166" s="62"/>
      <c r="F166" s="62"/>
    </row>
    <row r="167" spans="1:7" x14ac:dyDescent="0.3">
      <c r="A167" s="30" t="s">
        <v>176</v>
      </c>
      <c r="B167" s="265">
        <v>2</v>
      </c>
      <c r="C167" s="62"/>
      <c r="D167" s="63"/>
      <c r="E167" s="62"/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21" t="s">
        <v>34</v>
      </c>
      <c r="B169" s="522"/>
      <c r="C169" s="523"/>
      <c r="D169" s="97">
        <f>SUM(B165:C168)</f>
        <v>8</v>
      </c>
    </row>
    <row r="170" spans="1:7" x14ac:dyDescent="0.3">
      <c r="A170" s="521" t="s">
        <v>251</v>
      </c>
      <c r="B170" s="522"/>
      <c r="C170" s="523"/>
      <c r="D170" s="21">
        <f>D169/(COUNT(B165:C168)*2)</f>
        <v>1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4" t="s">
        <v>15</v>
      </c>
      <c r="B172" s="525"/>
      <c r="C172" s="525"/>
      <c r="D172" s="525"/>
      <c r="E172" s="525"/>
      <c r="F172" s="525"/>
    </row>
    <row r="173" spans="1:7" x14ac:dyDescent="0.3">
      <c r="A173" s="8" t="s">
        <v>152</v>
      </c>
      <c r="B173" s="62">
        <v>2</v>
      </c>
      <c r="C173" s="62"/>
      <c r="D173" s="87"/>
      <c r="E173" s="62"/>
      <c r="F173" s="62"/>
    </row>
    <row r="174" spans="1:7" x14ac:dyDescent="0.3">
      <c r="A174" s="7" t="s">
        <v>74</v>
      </c>
      <c r="B174" s="265">
        <v>2</v>
      </c>
      <c r="C174" s="62"/>
      <c r="D174" s="87"/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21" t="s">
        <v>34</v>
      </c>
      <c r="B177" s="522"/>
      <c r="C177" s="523"/>
      <c r="D177" s="97">
        <f>SUM(B173:C176)</f>
        <v>8</v>
      </c>
    </row>
    <row r="178" spans="1:7" x14ac:dyDescent="0.3">
      <c r="A178" s="521" t="s">
        <v>251</v>
      </c>
      <c r="B178" s="522"/>
      <c r="C178" s="523"/>
      <c r="D178" s="21">
        <f>D177/(COUNT(B173:C176)*2)</f>
        <v>1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6" t="s">
        <v>65</v>
      </c>
      <c r="B180" s="527"/>
      <c r="C180" s="527"/>
      <c r="D180" s="527"/>
      <c r="E180" s="527"/>
      <c r="F180" s="527"/>
    </row>
    <row r="181" spans="1:7" x14ac:dyDescent="0.3">
      <c r="A181" s="30" t="s">
        <v>270</v>
      </c>
      <c r="B181" s="62">
        <v>2</v>
      </c>
      <c r="C181" s="62"/>
      <c r="D181" s="63"/>
      <c r="E181" s="63"/>
      <c r="F181" s="62"/>
    </row>
    <row r="182" spans="1:7" x14ac:dyDescent="0.3">
      <c r="A182" s="38" t="s">
        <v>181</v>
      </c>
      <c r="B182" s="265">
        <v>2</v>
      </c>
      <c r="C182" s="62"/>
      <c r="D182" s="63"/>
      <c r="E182" s="45"/>
      <c r="F182" s="62"/>
    </row>
    <row r="183" spans="1:7" ht="35.25" customHeight="1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21" t="s">
        <v>34</v>
      </c>
      <c r="B186" s="522"/>
      <c r="C186" s="523"/>
      <c r="D186" s="97">
        <f>SUM(B181:C185)</f>
        <v>10</v>
      </c>
    </row>
    <row r="187" spans="1:7" x14ac:dyDescent="0.3">
      <c r="A187" s="521" t="s">
        <v>251</v>
      </c>
      <c r="B187" s="522"/>
      <c r="C187" s="523"/>
      <c r="D187" s="21">
        <f>D186/(COUNT(B181:C185)*2)</f>
        <v>1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6" t="s">
        <v>177</v>
      </c>
      <c r="B189" s="527"/>
      <c r="C189" s="527"/>
      <c r="D189" s="527"/>
      <c r="E189" s="527"/>
      <c r="F189" s="527"/>
    </row>
    <row r="190" spans="1:7" x14ac:dyDescent="0.3">
      <c r="A190" s="30" t="s">
        <v>309</v>
      </c>
      <c r="B190" s="62">
        <v>2</v>
      </c>
      <c r="C190" s="62"/>
      <c r="D190" s="62"/>
      <c r="E190" s="62"/>
      <c r="F190" s="62"/>
      <c r="G190" s="3"/>
    </row>
    <row r="191" spans="1:7" ht="18" x14ac:dyDescent="0.35">
      <c r="A191" s="100" t="s">
        <v>271</v>
      </c>
      <c r="B191" s="265">
        <v>2</v>
      </c>
      <c r="C191" s="88" t="str">
        <f>IF(B191=0, -5, "0")</f>
        <v>0</v>
      </c>
      <c r="D191" s="62"/>
      <c r="E191" s="62"/>
      <c r="F191" s="62"/>
    </row>
    <row r="192" spans="1:7" x14ac:dyDescent="0.3">
      <c r="A192" s="8" t="s">
        <v>267</v>
      </c>
      <c r="B192" s="265">
        <v>2</v>
      </c>
      <c r="C192" s="62"/>
      <c r="D192" s="62"/>
      <c r="E192" s="62"/>
      <c r="F192" s="62"/>
    </row>
    <row r="193" spans="1:6" x14ac:dyDescent="0.3">
      <c r="A193" s="39" t="s">
        <v>159</v>
      </c>
      <c r="B193" s="265" t="s">
        <v>30</v>
      </c>
      <c r="C193" s="62"/>
      <c r="D193" s="62"/>
      <c r="E193" s="62"/>
      <c r="F193" s="62"/>
    </row>
    <row r="194" spans="1:6" x14ac:dyDescent="0.3">
      <c r="A194" s="521" t="s">
        <v>34</v>
      </c>
      <c r="B194" s="522"/>
      <c r="C194" s="523"/>
      <c r="D194" s="40">
        <f>SUM(B190:C193)</f>
        <v>6</v>
      </c>
    </row>
    <row r="195" spans="1:6" x14ac:dyDescent="0.3">
      <c r="A195" s="521" t="s">
        <v>251</v>
      </c>
      <c r="B195" s="522"/>
      <c r="C195" s="523"/>
      <c r="D195" s="21">
        <f>D194/(COUNT(B190:C193)*2)</f>
        <v>1</v>
      </c>
    </row>
    <row r="197" spans="1:6" ht="18" x14ac:dyDescent="0.35">
      <c r="A197" s="43" t="s">
        <v>422</v>
      </c>
      <c r="B197" s="42"/>
      <c r="C197" s="42"/>
      <c r="D197" s="104">
        <f>E197/F197</f>
        <v>0.33333333333333331</v>
      </c>
      <c r="E197" s="101">
        <v>2</v>
      </c>
      <c r="F197" s="102">
        <v>6</v>
      </c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229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0.95416666666666672</v>
      </c>
    </row>
  </sheetData>
  <sheetProtection algorithmName="SHA-512" hashValue="ecBGpNFYdRZFBccbMRyi1ADifBxu1+GZ8p+AONMFTEm6oPolHvKdIxXIf4OguzhUSFVAdzmKrjT+4YlEhuaDNw==" saltValue="1XJLvqDFWV2DFfTg0ydrU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13" sqref="A1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05"/>
      <c r="E1" s="505"/>
      <c r="F1" s="505"/>
      <c r="G1" s="505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06" t="s">
        <v>151</v>
      </c>
      <c r="B7" s="506"/>
      <c r="C7" s="506"/>
      <c r="D7" s="506"/>
      <c r="E7" s="506"/>
      <c r="F7" s="506"/>
      <c r="G7" s="111"/>
    </row>
    <row r="8" spans="1:7" ht="22.5" x14ac:dyDescent="0.45">
      <c r="A8" s="507" t="str">
        <f>'Page de garde'!D18</f>
        <v>Sousse Erriadh</v>
      </c>
      <c r="B8" s="507"/>
      <c r="C8" s="507"/>
      <c r="D8" s="507"/>
      <c r="E8" s="507"/>
      <c r="F8" s="507"/>
      <c r="G8" s="111"/>
    </row>
    <row r="9" spans="1:7" ht="22.5" x14ac:dyDescent="0.45">
      <c r="A9" s="112" t="s">
        <v>39</v>
      </c>
      <c r="B9" s="508"/>
      <c r="C9" s="508"/>
      <c r="D9" s="508"/>
      <c r="E9" s="508"/>
      <c r="F9" s="508"/>
      <c r="G9" s="111"/>
    </row>
    <row r="10" spans="1:7" ht="22.5" x14ac:dyDescent="0.45">
      <c r="A10" s="113" t="s">
        <v>41</v>
      </c>
      <c r="B10" s="509"/>
      <c r="C10" s="509"/>
      <c r="D10" s="509"/>
      <c r="E10" s="509"/>
      <c r="F10" s="509"/>
      <c r="G10" s="111"/>
    </row>
    <row r="11" spans="1:7" ht="22.5" x14ac:dyDescent="0.45">
      <c r="A11" s="112" t="s">
        <v>40</v>
      </c>
      <c r="B11" s="504"/>
      <c r="C11" s="504"/>
      <c r="D11" s="504"/>
      <c r="E11" s="504"/>
      <c r="F11" s="504"/>
      <c r="G11" s="111"/>
    </row>
    <row r="12" spans="1:7" ht="22.5" x14ac:dyDescent="0.45">
      <c r="A12" s="112" t="s">
        <v>200</v>
      </c>
      <c r="B12" s="510" t="e">
        <f>D730</f>
        <v>#DIV/0!</v>
      </c>
      <c r="C12" s="510"/>
      <c r="D12" s="510"/>
      <c r="E12" s="510"/>
      <c r="F12" s="510"/>
      <c r="G12" s="111"/>
    </row>
    <row r="13" spans="1:7" ht="22.5" x14ac:dyDescent="0.45">
      <c r="A13" s="110"/>
      <c r="B13" s="108"/>
      <c r="C13" s="108"/>
      <c r="D13" s="505"/>
      <c r="E13" s="505"/>
      <c r="F13" s="505"/>
      <c r="G13" s="505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0" t="s">
        <v>28</v>
      </c>
      <c r="B17" s="441" t="s">
        <v>29</v>
      </c>
      <c r="C17" s="441"/>
      <c r="D17" s="441" t="s">
        <v>42</v>
      </c>
      <c r="E17" s="442" t="s">
        <v>266</v>
      </c>
      <c r="F17" s="442" t="s">
        <v>300</v>
      </c>
      <c r="G17" s="114"/>
    </row>
    <row r="18" spans="1:8" ht="16.5" customHeight="1" x14ac:dyDescent="0.4">
      <c r="A18" s="440"/>
      <c r="B18" s="118" t="s">
        <v>32</v>
      </c>
      <c r="C18" s="118" t="s">
        <v>31</v>
      </c>
      <c r="D18" s="441"/>
      <c r="E18" s="442"/>
      <c r="F18" s="442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6" t="s">
        <v>16</v>
      </c>
      <c r="B29" s="547"/>
      <c r="C29" s="547"/>
      <c r="D29" s="547"/>
      <c r="E29" s="547"/>
      <c r="F29" s="547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6" t="s">
        <v>311</v>
      </c>
      <c r="B38" s="547"/>
      <c r="C38" s="547"/>
      <c r="D38" s="547"/>
      <c r="E38" s="547"/>
      <c r="F38" s="547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COUNTIF('A1 Exploitation'!F21:F42,"ok")</f>
        <v>0</v>
      </c>
      <c r="F43" s="414">
        <f>COUNTA('A1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28"/>
      <c r="B49" s="428"/>
      <c r="C49" s="428"/>
      <c r="D49" s="428"/>
      <c r="E49" s="428"/>
      <c r="F49" s="428"/>
      <c r="G49" s="428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0" t="s">
        <v>28</v>
      </c>
      <c r="B52" s="441" t="s">
        <v>29</v>
      </c>
      <c r="C52" s="441"/>
      <c r="D52" s="441" t="s">
        <v>42</v>
      </c>
      <c r="E52" s="442" t="s">
        <v>266</v>
      </c>
      <c r="F52" s="442" t="s">
        <v>302</v>
      </c>
      <c r="G52" s="129"/>
    </row>
    <row r="53" spans="1:7" ht="21" x14ac:dyDescent="0.4">
      <c r="A53" s="440"/>
      <c r="B53" s="118" t="s">
        <v>32</v>
      </c>
      <c r="C53" s="118" t="s">
        <v>31</v>
      </c>
      <c r="D53" s="441"/>
      <c r="E53" s="442"/>
      <c r="F53" s="442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26"/>
      <c r="B64" s="427"/>
      <c r="C64" s="427"/>
      <c r="D64" s="427"/>
      <c r="E64" s="427"/>
      <c r="F64" s="427"/>
      <c r="G64" s="427"/>
    </row>
    <row r="65" spans="1:7" ht="43.5" customHeight="1" x14ac:dyDescent="0.4">
      <c r="A65" s="515" t="s">
        <v>351</v>
      </c>
      <c r="B65" s="515"/>
      <c r="C65" s="515"/>
      <c r="D65" s="515"/>
      <c r="E65" s="515"/>
      <c r="F65" s="515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35"/>
      <c r="B83" s="435"/>
      <c r="C83" s="435"/>
      <c r="D83" s="435"/>
      <c r="E83" s="435"/>
      <c r="F83" s="435"/>
      <c r="G83" s="435"/>
    </row>
    <row r="84" spans="1:7" ht="45" customHeight="1" x14ac:dyDescent="0.45">
      <c r="A84" s="516" t="s">
        <v>352</v>
      </c>
      <c r="B84" s="516"/>
      <c r="C84" s="516"/>
      <c r="D84" s="516"/>
      <c r="E84" s="516"/>
      <c r="F84" s="516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1"/>
      <c r="B103" s="429"/>
      <c r="C103" s="429"/>
      <c r="D103" s="429"/>
      <c r="E103" s="429"/>
      <c r="F103" s="436"/>
      <c r="G103" s="173"/>
    </row>
    <row r="104" spans="1:7" s="80" customFormat="1" ht="46.5" customHeight="1" x14ac:dyDescent="0.4">
      <c r="A104" s="515" t="s">
        <v>353</v>
      </c>
      <c r="B104" s="515"/>
      <c r="C104" s="515"/>
      <c r="D104" s="515"/>
      <c r="E104" s="515"/>
      <c r="F104" s="515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37"/>
      <c r="B111" s="438"/>
      <c r="C111" s="438"/>
      <c r="D111" s="438"/>
      <c r="E111" s="438"/>
      <c r="F111" s="439"/>
      <c r="G111" s="129"/>
    </row>
    <row r="112" spans="1:7" s="80" customFormat="1" ht="39.75" customHeight="1" x14ac:dyDescent="0.4">
      <c r="A112" s="515" t="s">
        <v>390</v>
      </c>
      <c r="B112" s="515"/>
      <c r="C112" s="515"/>
      <c r="D112" s="515"/>
      <c r="E112" s="515"/>
      <c r="F112" s="515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29"/>
      <c r="B120" s="429"/>
      <c r="C120" s="429"/>
      <c r="D120" s="429"/>
      <c r="E120" s="429"/>
      <c r="F120" s="429"/>
      <c r="G120" s="173"/>
    </row>
    <row r="121" spans="1:7" ht="22.5" x14ac:dyDescent="0.4">
      <c r="A121" s="515" t="s">
        <v>311</v>
      </c>
      <c r="B121" s="515"/>
      <c r="C121" s="515"/>
      <c r="D121" s="515"/>
      <c r="E121" s="515"/>
      <c r="F121" s="515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0"/>
      <c r="B132" s="430"/>
      <c r="C132" s="430"/>
      <c r="D132" s="430"/>
      <c r="E132" s="430"/>
      <c r="F132" s="430"/>
      <c r="G132" s="114"/>
    </row>
    <row r="133" spans="1:16384" ht="22.5" customHeight="1" x14ac:dyDescent="0.4">
      <c r="A133" s="517" t="s">
        <v>424</v>
      </c>
      <c r="B133" s="517"/>
      <c r="C133" s="517"/>
      <c r="D133" s="517"/>
      <c r="E133" s="517"/>
      <c r="F133" s="517"/>
      <c r="G133" s="114"/>
    </row>
    <row r="134" spans="1:16384" ht="22.5" customHeight="1" x14ac:dyDescent="0.4">
      <c r="A134" s="518"/>
      <c r="B134" s="518"/>
      <c r="C134" s="518"/>
      <c r="D134" s="518"/>
      <c r="E134" s="518"/>
      <c r="F134" s="518"/>
      <c r="G134" s="114"/>
    </row>
    <row r="135" spans="1:16384" s="326" customFormat="1" ht="22.5" customHeight="1" x14ac:dyDescent="0.25">
      <c r="A135" s="440" t="s">
        <v>28</v>
      </c>
      <c r="B135" s="441" t="s">
        <v>29</v>
      </c>
      <c r="C135" s="441"/>
      <c r="D135" s="441" t="s">
        <v>42</v>
      </c>
      <c r="E135" s="442" t="s">
        <v>266</v>
      </c>
      <c r="F135" s="442" t="s">
        <v>302</v>
      </c>
    </row>
    <row r="136" spans="1:16384" s="326" customFormat="1" ht="22.5" customHeight="1" x14ac:dyDescent="0.25">
      <c r="A136" s="440"/>
      <c r="B136" s="118" t="s">
        <v>32</v>
      </c>
      <c r="C136" s="118" t="s">
        <v>31</v>
      </c>
      <c r="D136" s="441"/>
      <c r="E136" s="442"/>
      <c r="F136" s="442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19" t="s">
        <v>461</v>
      </c>
      <c r="B139" s="519"/>
      <c r="C139" s="519"/>
      <c r="D139" s="519"/>
      <c r="E139" s="519"/>
      <c r="F139" s="519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68" t="s">
        <v>350</v>
      </c>
      <c r="B147" s="468"/>
      <c r="C147" s="468"/>
      <c r="D147" s="468"/>
      <c r="E147" s="468"/>
      <c r="F147" s="468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1"/>
      <c r="B165" s="429"/>
      <c r="C165" s="429"/>
      <c r="D165" s="429"/>
      <c r="E165" s="429"/>
      <c r="F165" s="429"/>
      <c r="G165" s="114"/>
    </row>
    <row r="166" spans="1:7" ht="32.25" customHeight="1" x14ac:dyDescent="0.4">
      <c r="A166" s="519" t="s">
        <v>462</v>
      </c>
      <c r="B166" s="519"/>
      <c r="C166" s="519"/>
      <c r="D166" s="519"/>
      <c r="E166" s="519"/>
      <c r="F166" s="519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2"/>
      <c r="B176" s="433"/>
      <c r="C176" s="433"/>
      <c r="D176" s="433"/>
      <c r="E176" s="433"/>
      <c r="F176" s="433"/>
      <c r="G176" s="114"/>
    </row>
    <row r="177" spans="1:7" ht="32.25" customHeight="1" x14ac:dyDescent="0.4">
      <c r="A177" s="519" t="s">
        <v>311</v>
      </c>
      <c r="B177" s="519"/>
      <c r="C177" s="519"/>
      <c r="D177" s="519"/>
      <c r="E177" s="519"/>
      <c r="F177" s="519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COUNTIF('A1 Exploitation'!F141:F184,"ok")</f>
        <v>0</v>
      </c>
      <c r="F185" s="414">
        <f>COUNTA('A1 Exploitation'!F141:F184)</f>
        <v>0</v>
      </c>
      <c r="G185" s="114"/>
    </row>
    <row r="186" spans="1:7" ht="22.5" x14ac:dyDescent="0.4">
      <c r="A186" s="292" t="s">
        <v>438</v>
      </c>
      <c r="B186" s="469"/>
      <c r="C186" s="470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34"/>
      <c r="B188" s="434"/>
      <c r="C188" s="434"/>
      <c r="D188" s="434"/>
      <c r="E188" s="434"/>
      <c r="F188" s="434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0" t="s">
        <v>28</v>
      </c>
      <c r="B191" s="441" t="s">
        <v>29</v>
      </c>
      <c r="C191" s="441"/>
      <c r="D191" s="441" t="s">
        <v>42</v>
      </c>
      <c r="E191" s="442" t="s">
        <v>266</v>
      </c>
      <c r="F191" s="442" t="s">
        <v>302</v>
      </c>
      <c r="G191" s="114"/>
    </row>
    <row r="192" spans="1:7" ht="21" x14ac:dyDescent="0.4">
      <c r="A192" s="440"/>
      <c r="B192" s="118" t="s">
        <v>32</v>
      </c>
      <c r="C192" s="118" t="s">
        <v>31</v>
      </c>
      <c r="D192" s="441"/>
      <c r="E192" s="442"/>
      <c r="F192" s="442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4" t="s">
        <v>34</v>
      </c>
      <c r="B203" s="455"/>
      <c r="C203" s="456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28"/>
      <c r="B205" s="428"/>
      <c r="C205" s="428"/>
      <c r="D205" s="428"/>
      <c r="E205" s="428"/>
      <c r="F205" s="428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4" t="s">
        <v>34</v>
      </c>
      <c r="B227" s="455"/>
      <c r="C227" s="456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28"/>
      <c r="B229" s="428"/>
      <c r="C229" s="428"/>
      <c r="D229" s="428"/>
      <c r="E229" s="428"/>
      <c r="F229" s="428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1" t="s">
        <v>311</v>
      </c>
      <c r="B236" s="512"/>
      <c r="C236" s="512"/>
      <c r="D236" s="513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COUNTIF('A1 Exploitation'!F195:F244,"ok")</f>
        <v>0</v>
      </c>
      <c r="F244" s="414">
        <f>COUNTA('A1 Exploitation'!F195:F243)</f>
        <v>0</v>
      </c>
      <c r="G244" s="114"/>
    </row>
    <row r="245" spans="1:7" ht="21" x14ac:dyDescent="0.4">
      <c r="A245" s="454" t="s">
        <v>34</v>
      </c>
      <c r="B245" s="455"/>
      <c r="C245" s="456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28"/>
      <c r="B250" s="428"/>
      <c r="C250" s="428"/>
      <c r="D250" s="428"/>
      <c r="E250" s="428"/>
      <c r="F250" s="428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0" t="s">
        <v>28</v>
      </c>
      <c r="B253" s="441" t="s">
        <v>29</v>
      </c>
      <c r="C253" s="441"/>
      <c r="D253" s="441" t="s">
        <v>42</v>
      </c>
      <c r="E253" s="442" t="s">
        <v>266</v>
      </c>
      <c r="F253" s="442" t="s">
        <v>302</v>
      </c>
      <c r="G253" s="129"/>
    </row>
    <row r="254" spans="1:7" ht="21" x14ac:dyDescent="0.4">
      <c r="A254" s="440"/>
      <c r="B254" s="118" t="s">
        <v>32</v>
      </c>
      <c r="C254" s="118" t="s">
        <v>31</v>
      </c>
      <c r="D254" s="441"/>
      <c r="E254" s="442"/>
      <c r="F254" s="442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4" t="s">
        <v>34</v>
      </c>
      <c r="B265" s="455"/>
      <c r="C265" s="456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2"/>
      <c r="B290" s="462"/>
      <c r="C290" s="462"/>
      <c r="D290" s="462"/>
      <c r="E290" s="462"/>
      <c r="F290" s="462"/>
      <c r="G290" s="129"/>
    </row>
    <row r="291" spans="1:7" s="80" customFormat="1" ht="31.5" customHeight="1" x14ac:dyDescent="0.4">
      <c r="A291" s="514" t="s">
        <v>311</v>
      </c>
      <c r="B291" s="514"/>
      <c r="C291" s="514"/>
      <c r="D291" s="514"/>
      <c r="E291" s="514"/>
      <c r="F291" s="514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COUNTIF('A1 Exploitation'!F257:F298,"ok")</f>
        <v>0</v>
      </c>
      <c r="F299" s="414">
        <f>COUNTA('A1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0" t="s">
        <v>28</v>
      </c>
      <c r="B308" s="441" t="s">
        <v>29</v>
      </c>
      <c r="C308" s="441"/>
      <c r="D308" s="441" t="s">
        <v>42</v>
      </c>
      <c r="E308" s="442" t="s">
        <v>266</v>
      </c>
      <c r="F308" s="442" t="s">
        <v>302</v>
      </c>
      <c r="G308" s="129"/>
    </row>
    <row r="309" spans="1:7" ht="21" x14ac:dyDescent="0.4">
      <c r="A309" s="440"/>
      <c r="B309" s="118" t="s">
        <v>32</v>
      </c>
      <c r="C309" s="118" t="s">
        <v>31</v>
      </c>
      <c r="D309" s="441"/>
      <c r="E309" s="442"/>
      <c r="F309" s="442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3"/>
      <c r="B357" s="453"/>
      <c r="C357" s="453"/>
      <c r="D357" s="453"/>
      <c r="E357" s="453"/>
      <c r="F357" s="453"/>
      <c r="G357" s="453"/>
    </row>
    <row r="358" spans="1:7" ht="32.25" customHeight="1" x14ac:dyDescent="0.4">
      <c r="A358" s="498" t="s">
        <v>311</v>
      </c>
      <c r="B358" s="498"/>
      <c r="C358" s="498"/>
      <c r="D358" s="498"/>
      <c r="E358" s="498"/>
      <c r="F358" s="498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COUNTIF('A1 Exploitation'!F312:F365,"ok")</f>
        <v>0</v>
      </c>
      <c r="F366" s="414">
        <f>COUNTA('A1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0" t="s">
        <v>28</v>
      </c>
      <c r="B375" s="441" t="s">
        <v>29</v>
      </c>
      <c r="C375" s="441"/>
      <c r="D375" s="441" t="s">
        <v>42</v>
      </c>
      <c r="E375" s="442" t="s">
        <v>266</v>
      </c>
      <c r="F375" s="442" t="s">
        <v>302</v>
      </c>
      <c r="G375" s="173"/>
    </row>
    <row r="376" spans="1:7" s="260" customFormat="1" ht="21" x14ac:dyDescent="0.4">
      <c r="A376" s="440"/>
      <c r="B376" s="118" t="s">
        <v>32</v>
      </c>
      <c r="C376" s="118" t="s">
        <v>31</v>
      </c>
      <c r="D376" s="441"/>
      <c r="E376" s="442"/>
      <c r="F376" s="442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96"/>
      <c r="B415" s="435"/>
      <c r="C415" s="435"/>
      <c r="D415" s="435"/>
      <c r="E415" s="435"/>
      <c r="F415" s="435"/>
      <c r="G415" s="435"/>
    </row>
    <row r="416" spans="1:7" s="260" customFormat="1" ht="24.75" x14ac:dyDescent="0.4">
      <c r="A416" s="501" t="s">
        <v>320</v>
      </c>
      <c r="B416" s="501"/>
      <c r="C416" s="501"/>
      <c r="D416" s="501"/>
      <c r="E416" s="501"/>
      <c r="F416" s="501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COUNTIF('A1 Exploitation'!F379:F423,"ok")</f>
        <v>0</v>
      </c>
      <c r="F424" s="414">
        <f>COUNTA('A1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0" t="s">
        <v>28</v>
      </c>
      <c r="B433" s="441" t="s">
        <v>29</v>
      </c>
      <c r="C433" s="441"/>
      <c r="D433" s="441" t="s">
        <v>42</v>
      </c>
      <c r="E433" s="442" t="s">
        <v>266</v>
      </c>
      <c r="F433" s="442" t="s">
        <v>302</v>
      </c>
      <c r="G433" s="129"/>
    </row>
    <row r="434" spans="1:7" ht="21" x14ac:dyDescent="0.4">
      <c r="A434" s="440"/>
      <c r="B434" s="118" t="s">
        <v>32</v>
      </c>
      <c r="C434" s="118" t="s">
        <v>31</v>
      </c>
      <c r="D434" s="441"/>
      <c r="E434" s="442"/>
      <c r="F434" s="442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1" t="s">
        <v>311</v>
      </c>
      <c r="B464" s="501"/>
      <c r="C464" s="501"/>
      <c r="D464" s="501"/>
      <c r="E464" s="501"/>
      <c r="F464" s="501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COUNTIF('A1 Exploitation'!F437:F470,"ok")</f>
        <v>0</v>
      </c>
      <c r="F471" s="414">
        <f>COUNTA('A1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2" t="s">
        <v>425</v>
      </c>
      <c r="B478" s="502"/>
      <c r="C478" s="502"/>
      <c r="D478" s="502"/>
      <c r="E478" s="502"/>
      <c r="F478" s="502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2" t="s">
        <v>28</v>
      </c>
      <c r="B480" s="473" t="s">
        <v>29</v>
      </c>
      <c r="C480" s="473"/>
      <c r="D480" s="473" t="s">
        <v>42</v>
      </c>
      <c r="E480" s="474" t="s">
        <v>266</v>
      </c>
      <c r="F480" s="474" t="s">
        <v>302</v>
      </c>
      <c r="G480" s="114"/>
    </row>
    <row r="481" spans="1:7" ht="21" x14ac:dyDescent="0.4">
      <c r="A481" s="472"/>
      <c r="B481" s="320" t="s">
        <v>32</v>
      </c>
      <c r="C481" s="320" t="s">
        <v>31</v>
      </c>
      <c r="D481" s="473"/>
      <c r="E481" s="474"/>
      <c r="F481" s="474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3" t="s">
        <v>52</v>
      </c>
      <c r="B483" s="463"/>
      <c r="C483" s="463"/>
      <c r="D483" s="463"/>
      <c r="E483" s="463"/>
      <c r="F483" s="463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0" t="s">
        <v>463</v>
      </c>
      <c r="B491" s="461"/>
      <c r="C491" s="461"/>
      <c r="D491" s="461"/>
      <c r="E491" s="461"/>
      <c r="F491" s="461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5" t="s">
        <v>23</v>
      </c>
      <c r="B505" s="476"/>
      <c r="C505" s="476"/>
      <c r="D505" s="476"/>
      <c r="E505" s="476"/>
      <c r="F505" s="477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85"/>
      <c r="B517" s="485"/>
      <c r="C517" s="485"/>
      <c r="D517" s="485"/>
      <c r="E517" s="485"/>
      <c r="F517" s="485"/>
      <c r="G517" s="485"/>
    </row>
    <row r="518" spans="1:7" ht="26.25" customHeight="1" x14ac:dyDescent="0.5">
      <c r="A518" s="369" t="s">
        <v>311</v>
      </c>
      <c r="B518" s="497"/>
      <c r="C518" s="497"/>
      <c r="D518" s="497"/>
      <c r="E518" s="497"/>
      <c r="F518" s="497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03" t="s">
        <v>97</v>
      </c>
      <c r="B530" s="503"/>
      <c r="C530" s="503"/>
      <c r="D530" s="503"/>
      <c r="E530" s="503"/>
      <c r="F530" s="503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78" t="s">
        <v>28</v>
      </c>
      <c r="B532" s="480" t="s">
        <v>29</v>
      </c>
      <c r="C532" s="481"/>
      <c r="D532" s="441" t="s">
        <v>42</v>
      </c>
      <c r="E532" s="442" t="s">
        <v>266</v>
      </c>
      <c r="F532" s="442" t="s">
        <v>302</v>
      </c>
      <c r="G532" s="114"/>
    </row>
    <row r="533" spans="1:7" ht="21" x14ac:dyDescent="0.4">
      <c r="A533" s="479"/>
      <c r="B533" s="315" t="s">
        <v>32</v>
      </c>
      <c r="C533" s="316" t="s">
        <v>31</v>
      </c>
      <c r="D533" s="441"/>
      <c r="E533" s="442"/>
      <c r="F533" s="442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99"/>
      <c r="D535" s="499"/>
      <c r="E535" s="499"/>
      <c r="F535" s="500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4" t="s">
        <v>34</v>
      </c>
      <c r="B542" s="455"/>
      <c r="C542" s="456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4" t="s">
        <v>33</v>
      </c>
      <c r="B543" s="455"/>
      <c r="C543" s="456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28"/>
      <c r="B544" s="428"/>
      <c r="C544" s="428"/>
      <c r="D544" s="428"/>
      <c r="E544" s="428"/>
      <c r="F544" s="428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0"/>
      <c r="B556" s="453"/>
      <c r="C556" s="453"/>
      <c r="D556" s="453"/>
      <c r="E556" s="453"/>
      <c r="F556" s="453"/>
      <c r="G556" s="453"/>
    </row>
    <row r="557" spans="1:7" ht="35.25" customHeight="1" x14ac:dyDescent="0.4">
      <c r="A557" s="371" t="s">
        <v>311</v>
      </c>
      <c r="B557" s="337"/>
      <c r="C557" s="451"/>
      <c r="D557" s="451"/>
      <c r="E557" s="451"/>
      <c r="F557" s="452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COUNTIF('A1 Exploitation'!F536:F564,"ok")</f>
        <v>0</v>
      </c>
      <c r="F565" s="414">
        <f>COUNTA('A1 Exploitation'!F536:F564)</f>
        <v>0</v>
      </c>
      <c r="G565" s="114"/>
    </row>
    <row r="566" spans="1:7" ht="21" x14ac:dyDescent="0.4">
      <c r="A566" s="446" t="s">
        <v>34</v>
      </c>
      <c r="B566" s="446"/>
      <c r="C566" s="447"/>
      <c r="D566" s="378">
        <f>SUM(B558:C565,B546:C555)</f>
        <v>0</v>
      </c>
      <c r="E566" s="108"/>
      <c r="F566" s="114"/>
      <c r="G566" s="114"/>
    </row>
    <row r="567" spans="1:7" ht="21" x14ac:dyDescent="0.4">
      <c r="A567" s="446" t="s">
        <v>33</v>
      </c>
      <c r="B567" s="446"/>
      <c r="C567" s="446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28"/>
      <c r="B572" s="428"/>
      <c r="C572" s="428"/>
      <c r="D572" s="428"/>
      <c r="E572" s="428"/>
      <c r="F572" s="428"/>
      <c r="G572" s="114"/>
    </row>
    <row r="573" spans="1:7" ht="22.5" x14ac:dyDescent="0.45">
      <c r="A573" s="459" t="s">
        <v>19</v>
      </c>
      <c r="B573" s="459"/>
      <c r="C573" s="459"/>
      <c r="D573" s="459"/>
      <c r="E573" s="459"/>
      <c r="F573" s="459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72" t="s">
        <v>28</v>
      </c>
      <c r="B575" s="473" t="s">
        <v>29</v>
      </c>
      <c r="C575" s="473"/>
      <c r="D575" s="473" t="s">
        <v>42</v>
      </c>
      <c r="E575" s="474" t="s">
        <v>266</v>
      </c>
      <c r="F575" s="474" t="s">
        <v>302</v>
      </c>
      <c r="G575" s="114"/>
    </row>
    <row r="576" spans="1:7" ht="21" x14ac:dyDescent="0.4">
      <c r="A576" s="472"/>
      <c r="B576" s="320" t="s">
        <v>32</v>
      </c>
      <c r="C576" s="320" t="s">
        <v>31</v>
      </c>
      <c r="D576" s="473"/>
      <c r="E576" s="474"/>
      <c r="F576" s="474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6" t="s">
        <v>10</v>
      </c>
      <c r="B578" s="487"/>
      <c r="C578" s="487"/>
      <c r="D578" s="487"/>
      <c r="E578" s="487"/>
      <c r="F578" s="488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46" t="s">
        <v>34</v>
      </c>
      <c r="B588" s="446"/>
      <c r="C588" s="447"/>
      <c r="D588" s="378">
        <f>SUM(B579:C587)</f>
        <v>0</v>
      </c>
      <c r="E588" s="108"/>
      <c r="F588" s="114"/>
      <c r="G588" s="114"/>
    </row>
    <row r="589" spans="1:7" ht="21" x14ac:dyDescent="0.4">
      <c r="A589" s="446" t="s">
        <v>33</v>
      </c>
      <c r="B589" s="446"/>
      <c r="C589" s="446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89" t="s">
        <v>23</v>
      </c>
      <c r="B591" s="490"/>
      <c r="C591" s="490"/>
      <c r="D591" s="490"/>
      <c r="E591" s="490"/>
      <c r="F591" s="491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COUNTIF('A1 Exploitation'!F579:F604,"ok")</f>
        <v>0</v>
      </c>
      <c r="F605" s="414">
        <f>COUNTA('A1 Exploitation'!F579:F604)</f>
        <v>0</v>
      </c>
      <c r="G605" s="129"/>
    </row>
    <row r="606" spans="1:7" ht="21" x14ac:dyDescent="0.4">
      <c r="A606" s="446" t="s">
        <v>34</v>
      </c>
      <c r="B606" s="446"/>
      <c r="C606" s="447"/>
      <c r="D606" s="378">
        <f>SUM(B592:C605)</f>
        <v>0</v>
      </c>
      <c r="E606" s="108"/>
      <c r="F606" s="114"/>
      <c r="G606" s="114"/>
    </row>
    <row r="607" spans="1:7" ht="21" x14ac:dyDescent="0.4">
      <c r="A607" s="446" t="s">
        <v>33</v>
      </c>
      <c r="B607" s="446"/>
      <c r="C607" s="446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48" t="s">
        <v>170</v>
      </c>
      <c r="B610" s="449"/>
      <c r="C610" s="450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59" t="s">
        <v>8</v>
      </c>
      <c r="B612" s="459"/>
      <c r="C612" s="459"/>
      <c r="D612" s="459"/>
      <c r="E612" s="459"/>
      <c r="F612" s="459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0" t="s">
        <v>28</v>
      </c>
      <c r="B614" s="441" t="s">
        <v>29</v>
      </c>
      <c r="C614" s="441"/>
      <c r="D614" s="441" t="s">
        <v>42</v>
      </c>
      <c r="E614" s="442" t="s">
        <v>266</v>
      </c>
      <c r="F614" s="442" t="s">
        <v>302</v>
      </c>
      <c r="G614" s="114"/>
    </row>
    <row r="615" spans="1:7" ht="18.75" customHeight="1" x14ac:dyDescent="0.4">
      <c r="A615" s="440"/>
      <c r="B615" s="118" t="s">
        <v>32</v>
      </c>
      <c r="C615" s="118" t="s">
        <v>31</v>
      </c>
      <c r="D615" s="441"/>
      <c r="E615" s="442"/>
      <c r="F615" s="442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57"/>
      <c r="D617" s="457"/>
      <c r="E617" s="457"/>
      <c r="F617" s="458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6" t="s">
        <v>34</v>
      </c>
      <c r="B627" s="446"/>
      <c r="C627" s="446"/>
      <c r="D627" s="378">
        <f>SUM(B618:C626)</f>
        <v>0</v>
      </c>
      <c r="E627" s="483"/>
      <c r="F627" s="462"/>
      <c r="G627" s="129"/>
    </row>
    <row r="628" spans="1:7" ht="21" x14ac:dyDescent="0.4">
      <c r="A628" s="446" t="s">
        <v>33</v>
      </c>
      <c r="B628" s="446"/>
      <c r="C628" s="446"/>
      <c r="D628" s="388" t="e">
        <f>D627/(COUNT(B618:C626)*2)</f>
        <v>#DIV/0!</v>
      </c>
      <c r="E628" s="484"/>
      <c r="F628" s="485"/>
      <c r="G628" s="129"/>
    </row>
    <row r="629" spans="1:7" ht="21" x14ac:dyDescent="0.4">
      <c r="A629" s="325"/>
      <c r="B629" s="135"/>
      <c r="C629" s="482"/>
      <c r="D629" s="482"/>
      <c r="E629" s="482"/>
      <c r="F629" s="482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4" t="s">
        <v>34</v>
      </c>
      <c r="B639" s="455"/>
      <c r="C639" s="456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57"/>
      <c r="D642" s="457"/>
      <c r="E642" s="457"/>
      <c r="F642" s="458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4" t="s">
        <v>34</v>
      </c>
      <c r="B650" s="455"/>
      <c r="C650" s="456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1"/>
      <c r="B652" s="471"/>
      <c r="C652" s="471"/>
      <c r="D652" s="471"/>
      <c r="E652" s="471"/>
      <c r="F652" s="471"/>
      <c r="G652" s="471"/>
    </row>
    <row r="653" spans="1:16382" ht="24.75" x14ac:dyDescent="0.4">
      <c r="A653" s="363" t="s">
        <v>26</v>
      </c>
      <c r="B653" s="457"/>
      <c r="C653" s="457"/>
      <c r="D653" s="457"/>
      <c r="E653" s="457"/>
      <c r="F653" s="458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2" t="s">
        <v>311</v>
      </c>
      <c r="B661" s="493"/>
      <c r="C661" s="493"/>
      <c r="D661" s="493"/>
      <c r="E661" s="493"/>
      <c r="F661" s="494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COUNTIF('A1 Exploitation'!F618:F667,"ok")</f>
        <v>0</v>
      </c>
      <c r="F668" s="414">
        <f>COUNTA('A1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59" t="s">
        <v>356</v>
      </c>
      <c r="B676" s="459"/>
      <c r="C676" s="459"/>
      <c r="D676" s="459"/>
      <c r="E676" s="459"/>
      <c r="F676" s="459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0" t="s">
        <v>28</v>
      </c>
      <c r="B678" s="441" t="s">
        <v>29</v>
      </c>
      <c r="C678" s="441"/>
      <c r="D678" s="441" t="s">
        <v>42</v>
      </c>
      <c r="E678" s="442" t="s">
        <v>266</v>
      </c>
      <c r="F678" s="442" t="s">
        <v>302</v>
      </c>
      <c r="G678" s="129"/>
    </row>
    <row r="679" spans="1:7" ht="21" x14ac:dyDescent="0.4">
      <c r="A679" s="440"/>
      <c r="B679" s="118" t="s">
        <v>32</v>
      </c>
      <c r="C679" s="118" t="s">
        <v>31</v>
      </c>
      <c r="D679" s="441"/>
      <c r="E679" s="442"/>
      <c r="F679" s="442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COUNTIF('A1 Exploitation'!F681:F699,"ok")</f>
        <v>0</v>
      </c>
      <c r="F700" s="414">
        <f>COUNTA('A1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5" t="s">
        <v>459</v>
      </c>
      <c r="B704" s="495"/>
      <c r="C704" s="495"/>
      <c r="D704" s="495"/>
      <c r="E704" s="495"/>
      <c r="F704" s="495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66" t="s">
        <v>28</v>
      </c>
      <c r="B706" s="480" t="s">
        <v>29</v>
      </c>
      <c r="C706" s="480"/>
      <c r="D706" s="441" t="s">
        <v>42</v>
      </c>
      <c r="E706" s="442" t="s">
        <v>266</v>
      </c>
      <c r="F706" s="442" t="s">
        <v>302</v>
      </c>
      <c r="G706" s="274"/>
    </row>
    <row r="707" spans="1:7" ht="21" x14ac:dyDescent="0.4">
      <c r="A707" s="467"/>
      <c r="B707" s="383" t="s">
        <v>32</v>
      </c>
      <c r="C707" s="383" t="s">
        <v>31</v>
      </c>
      <c r="D707" s="441"/>
      <c r="E707" s="442"/>
      <c r="F707" s="442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3" t="s">
        <v>306</v>
      </c>
      <c r="B709" s="444"/>
      <c r="C709" s="444"/>
      <c r="D709" s="444"/>
      <c r="E709" s="444"/>
      <c r="F709" s="445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64"/>
      <c r="C715" s="465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64"/>
      <c r="C716" s="465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3" t="s">
        <v>307</v>
      </c>
      <c r="B718" s="444"/>
      <c r="C718" s="444"/>
      <c r="D718" s="444"/>
      <c r="E718" s="444"/>
      <c r="F718" s="445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COUNTIF('A1 Exploitation'!F710:F720,"ok")</f>
        <v>0</v>
      </c>
      <c r="F721" s="414">
        <f>COUNTA('A1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/Ok0x/Kq7zP62Mi4SBgZhuK4p5ljFOhCzdrTYXiCS16d0qfDD/O6IjasYShizVNfROXODMTm1okd7U9qtcwBNA==" saltValue="69D4Xi5+98kM9AMUrOoTB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1"/>
      <c r="E1" s="541"/>
      <c r="F1" s="541"/>
      <c r="G1" s="541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2" t="s">
        <v>46</v>
      </c>
      <c r="B6" s="542"/>
      <c r="C6" s="542"/>
      <c r="D6" s="542"/>
      <c r="E6" s="542"/>
      <c r="F6" s="542"/>
      <c r="G6" s="92"/>
    </row>
    <row r="7" spans="1:7" s="258" customFormat="1" ht="21.75" customHeight="1" x14ac:dyDescent="0.45">
      <c r="A7" s="543" t="str">
        <f>'Page de garde'!D18</f>
        <v>Sousse Erriadh</v>
      </c>
      <c r="B7" s="543"/>
      <c r="C7" s="543"/>
      <c r="D7" s="543"/>
      <c r="E7" s="543"/>
      <c r="F7" s="543"/>
      <c r="G7" s="92"/>
    </row>
    <row r="8" spans="1:7" s="258" customFormat="1" ht="24" x14ac:dyDescent="0.45">
      <c r="A8" s="4" t="s">
        <v>39</v>
      </c>
      <c r="B8" s="544" t="str">
        <f>'A1 Exploitation'!B9:F9</f>
        <v>Yassine ELLOUMI</v>
      </c>
      <c r="C8" s="544"/>
      <c r="D8" s="544"/>
      <c r="E8" s="544"/>
      <c r="F8" s="544"/>
      <c r="G8" s="92"/>
    </row>
    <row r="9" spans="1:7" s="258" customFormat="1" ht="24" x14ac:dyDescent="0.45">
      <c r="A9" s="5" t="s">
        <v>41</v>
      </c>
      <c r="B9" s="545" t="str">
        <f>'A1 Exploitation'!B10:F10</f>
        <v>Directeur du Magasin et chefs rayon</v>
      </c>
      <c r="C9" s="545"/>
      <c r="D9" s="545"/>
      <c r="E9" s="545"/>
      <c r="F9" s="545"/>
      <c r="G9" s="92"/>
    </row>
    <row r="10" spans="1:7" s="258" customFormat="1" ht="24" x14ac:dyDescent="0.45">
      <c r="A10" s="4" t="s">
        <v>40</v>
      </c>
      <c r="B10" s="540">
        <f>'A1 Exploitation'!B11:F11</f>
        <v>43508</v>
      </c>
      <c r="C10" s="540"/>
      <c r="D10" s="540"/>
      <c r="E10" s="540"/>
      <c r="F10" s="540"/>
      <c r="G10" s="92"/>
    </row>
    <row r="11" spans="1:7" s="258" customFormat="1" ht="24" x14ac:dyDescent="0.45">
      <c r="A11" s="4" t="s">
        <v>250</v>
      </c>
      <c r="B11" s="537" t="e">
        <f>D199</f>
        <v>#DIV/0!</v>
      </c>
      <c r="C11" s="537"/>
      <c r="D11" s="537"/>
      <c r="E11" s="537"/>
      <c r="F11" s="537"/>
      <c r="G11" s="92"/>
    </row>
    <row r="12" spans="1:7" s="258" customFormat="1" ht="22.5" x14ac:dyDescent="0.45">
      <c r="A12" s="1"/>
      <c r="D12" s="505"/>
      <c r="E12" s="505"/>
      <c r="F12" s="505"/>
      <c r="G12" s="505"/>
    </row>
    <row r="13" spans="1:7" s="258" customFormat="1" ht="11.25" customHeight="1" x14ac:dyDescent="0.3">
      <c r="A13" s="538" t="s">
        <v>28</v>
      </c>
      <c r="B13" s="539" t="s">
        <v>29</v>
      </c>
      <c r="C13" s="539"/>
      <c r="D13" s="539" t="s">
        <v>42</v>
      </c>
      <c r="E13" s="539" t="s">
        <v>160</v>
      </c>
      <c r="F13" s="539" t="s">
        <v>161</v>
      </c>
      <c r="G13" s="80"/>
    </row>
    <row r="14" spans="1:7" s="258" customFormat="1" ht="12.75" customHeight="1" x14ac:dyDescent="0.3">
      <c r="A14" s="538"/>
      <c r="B14" s="22" t="s">
        <v>32</v>
      </c>
      <c r="C14" s="22" t="s">
        <v>31</v>
      </c>
      <c r="D14" s="539"/>
      <c r="E14" s="539"/>
      <c r="F14" s="539"/>
      <c r="G14" s="94"/>
    </row>
    <row r="15" spans="1:7" x14ac:dyDescent="0.3">
      <c r="A15" s="528"/>
      <c r="B15" s="529"/>
      <c r="C15" s="529"/>
      <c r="D15" s="529"/>
      <c r="E15" s="529"/>
      <c r="F15" s="529"/>
    </row>
    <row r="16" spans="1:7" ht="19.5" x14ac:dyDescent="0.4">
      <c r="A16" s="532" t="s">
        <v>0</v>
      </c>
      <c r="B16" s="533"/>
      <c r="C16" s="533"/>
      <c r="D16" s="533"/>
      <c r="E16" s="533"/>
      <c r="F16" s="533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4" t="s">
        <v>34</v>
      </c>
      <c r="B22" s="530"/>
      <c r="C22" s="531"/>
      <c r="D22" s="381">
        <f>SUM(B17:C21)</f>
        <v>0</v>
      </c>
    </row>
    <row r="23" spans="1:7" x14ac:dyDescent="0.3">
      <c r="A23" s="521" t="s">
        <v>251</v>
      </c>
      <c r="B23" s="522"/>
      <c r="C23" s="523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6" t="s">
        <v>4</v>
      </c>
      <c r="B25" s="527"/>
      <c r="C25" s="527"/>
      <c r="D25" s="527"/>
      <c r="E25" s="527"/>
      <c r="F25" s="527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1" t="s">
        <v>34</v>
      </c>
      <c r="B33" s="522"/>
      <c r="C33" s="523"/>
      <c r="D33" s="380">
        <f>SUM(B26:C32)</f>
        <v>0</v>
      </c>
    </row>
    <row r="34" spans="1:7" x14ac:dyDescent="0.3">
      <c r="A34" s="521" t="s">
        <v>251</v>
      </c>
      <c r="B34" s="522"/>
      <c r="C34" s="523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6" t="s">
        <v>180</v>
      </c>
      <c r="B36" s="527"/>
      <c r="C36" s="527"/>
      <c r="D36" s="527"/>
      <c r="E36" s="527"/>
      <c r="F36" s="527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1" t="s">
        <v>34</v>
      </c>
      <c r="B42" s="522"/>
      <c r="C42" s="523"/>
      <c r="D42" s="380">
        <f>SUM(B37:C41)</f>
        <v>0</v>
      </c>
      <c r="E42" s="259"/>
      <c r="F42" s="259"/>
      <c r="G42" s="93"/>
    </row>
    <row r="43" spans="1:7" s="10" customFormat="1" x14ac:dyDescent="0.3">
      <c r="A43" s="521" t="s">
        <v>251</v>
      </c>
      <c r="B43" s="522"/>
      <c r="C43" s="523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5" t="s">
        <v>19</v>
      </c>
      <c r="B45" s="536"/>
      <c r="C45" s="536"/>
      <c r="D45" s="536"/>
      <c r="E45" s="536"/>
      <c r="F45" s="536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1" t="s">
        <v>34</v>
      </c>
      <c r="B52" s="522"/>
      <c r="C52" s="523"/>
      <c r="D52" s="380">
        <f>SUM(B46:C51)</f>
        <v>0</v>
      </c>
    </row>
    <row r="53" spans="1:7" x14ac:dyDescent="0.3">
      <c r="A53" s="521" t="s">
        <v>251</v>
      </c>
      <c r="B53" s="522"/>
      <c r="C53" s="523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6" t="s">
        <v>8</v>
      </c>
      <c r="B55" s="527"/>
      <c r="C55" s="527"/>
      <c r="D55" s="527"/>
      <c r="E55" s="527"/>
      <c r="F55" s="527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1" t="s">
        <v>34</v>
      </c>
      <c r="B63" s="522"/>
      <c r="C63" s="523"/>
      <c r="D63" s="380">
        <f>SUM(B56:C62)</f>
        <v>0</v>
      </c>
    </row>
    <row r="64" spans="1:7" x14ac:dyDescent="0.3">
      <c r="A64" s="521" t="s">
        <v>251</v>
      </c>
      <c r="B64" s="522"/>
      <c r="C64" s="523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6" t="s">
        <v>111</v>
      </c>
      <c r="B66" s="527"/>
      <c r="C66" s="527"/>
      <c r="D66" s="527"/>
      <c r="E66" s="527"/>
      <c r="F66" s="527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1" t="s">
        <v>34</v>
      </c>
      <c r="B84" s="522"/>
      <c r="C84" s="523"/>
      <c r="D84" s="380">
        <f>SUM(B67:C83)</f>
        <v>0</v>
      </c>
    </row>
    <row r="85" spans="1:7" x14ac:dyDescent="0.3">
      <c r="A85" s="521" t="s">
        <v>251</v>
      </c>
      <c r="B85" s="522"/>
      <c r="C85" s="523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6" t="s">
        <v>172</v>
      </c>
      <c r="B87" s="527"/>
      <c r="C87" s="527"/>
      <c r="D87" s="527"/>
      <c r="E87" s="527"/>
      <c r="F87" s="527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1" t="s">
        <v>34</v>
      </c>
      <c r="B102" s="522"/>
      <c r="C102" s="523"/>
      <c r="D102" s="380">
        <f>SUM(B88:C101)</f>
        <v>0</v>
      </c>
    </row>
    <row r="103" spans="1:7" x14ac:dyDescent="0.3">
      <c r="A103" s="521" t="s">
        <v>251</v>
      </c>
      <c r="B103" s="522"/>
      <c r="C103" s="523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6" t="s">
        <v>173</v>
      </c>
      <c r="B106" s="527"/>
      <c r="C106" s="527"/>
      <c r="D106" s="527"/>
      <c r="E106" s="527"/>
      <c r="F106" s="527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1" t="s">
        <v>34</v>
      </c>
      <c r="B118" s="522"/>
      <c r="C118" s="523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1" t="s">
        <v>251</v>
      </c>
      <c r="B119" s="522"/>
      <c r="C119" s="523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6" t="s">
        <v>156</v>
      </c>
      <c r="B121" s="527"/>
      <c r="C121" s="527"/>
      <c r="D121" s="527"/>
      <c r="E121" s="527"/>
      <c r="F121" s="527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1" t="s">
        <v>34</v>
      </c>
      <c r="B133" s="522"/>
      <c r="C133" s="523"/>
      <c r="D133" s="380">
        <f>SUM(B122:C132)</f>
        <v>0</v>
      </c>
    </row>
    <row r="134" spans="1:7" x14ac:dyDescent="0.3">
      <c r="A134" s="521" t="s">
        <v>251</v>
      </c>
      <c r="B134" s="522"/>
      <c r="C134" s="523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6" t="s">
        <v>61</v>
      </c>
      <c r="B136" s="527"/>
      <c r="C136" s="527"/>
      <c r="D136" s="527"/>
      <c r="E136" s="527"/>
      <c r="F136" s="527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1" t="s">
        <v>34</v>
      </c>
      <c r="B149" s="522"/>
      <c r="C149" s="523"/>
      <c r="D149" s="380">
        <f>SUM(B137:C148)</f>
        <v>0</v>
      </c>
    </row>
    <row r="150" spans="1:7" x14ac:dyDescent="0.3">
      <c r="A150" s="521" t="s">
        <v>251</v>
      </c>
      <c r="B150" s="522"/>
      <c r="C150" s="523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6" t="s">
        <v>178</v>
      </c>
      <c r="B152" s="527"/>
      <c r="C152" s="527"/>
      <c r="D152" s="527"/>
      <c r="E152" s="527"/>
      <c r="F152" s="527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1" t="s">
        <v>34</v>
      </c>
      <c r="B161" s="530"/>
      <c r="C161" s="531"/>
      <c r="D161" s="381">
        <f>SUM(B153:C160)</f>
        <v>0</v>
      </c>
    </row>
    <row r="162" spans="1:7" x14ac:dyDescent="0.3">
      <c r="A162" s="521" t="s">
        <v>251</v>
      </c>
      <c r="B162" s="522"/>
      <c r="C162" s="523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6" t="s">
        <v>64</v>
      </c>
      <c r="B164" s="527"/>
      <c r="C164" s="527"/>
      <c r="D164" s="527"/>
      <c r="E164" s="527"/>
      <c r="F164" s="527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1" t="s">
        <v>34</v>
      </c>
      <c r="B169" s="522"/>
      <c r="C169" s="523"/>
      <c r="D169" s="380">
        <f>SUM(B165:C168)</f>
        <v>0</v>
      </c>
    </row>
    <row r="170" spans="1:7" x14ac:dyDescent="0.3">
      <c r="A170" s="521" t="s">
        <v>251</v>
      </c>
      <c r="B170" s="522"/>
      <c r="C170" s="523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4" t="s">
        <v>15</v>
      </c>
      <c r="B172" s="525"/>
      <c r="C172" s="525"/>
      <c r="D172" s="525"/>
      <c r="E172" s="525"/>
      <c r="F172" s="525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1" t="s">
        <v>34</v>
      </c>
      <c r="B177" s="522"/>
      <c r="C177" s="523"/>
      <c r="D177" s="380">
        <f>SUM(B173:C176)</f>
        <v>0</v>
      </c>
    </row>
    <row r="178" spans="1:7" x14ac:dyDescent="0.3">
      <c r="A178" s="521" t="s">
        <v>251</v>
      </c>
      <c r="B178" s="522"/>
      <c r="C178" s="523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6" t="s">
        <v>65</v>
      </c>
      <c r="B180" s="527"/>
      <c r="C180" s="527"/>
      <c r="D180" s="527"/>
      <c r="E180" s="527"/>
      <c r="F180" s="527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1" t="s">
        <v>34</v>
      </c>
      <c r="B186" s="522"/>
      <c r="C186" s="523"/>
      <c r="D186" s="380">
        <f>SUM(B181:C185)</f>
        <v>0</v>
      </c>
    </row>
    <row r="187" spans="1:7" x14ac:dyDescent="0.3">
      <c r="A187" s="521" t="s">
        <v>251</v>
      </c>
      <c r="B187" s="522"/>
      <c r="C187" s="523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6" t="s">
        <v>177</v>
      </c>
      <c r="B189" s="527"/>
      <c r="C189" s="527"/>
      <c r="D189" s="527"/>
      <c r="E189" s="527"/>
      <c r="F189" s="527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1" t="s">
        <v>34</v>
      </c>
      <c r="B194" s="522"/>
      <c r="C194" s="523"/>
      <c r="D194" s="40">
        <f>SUM(B190:C193)</f>
        <v>0</v>
      </c>
    </row>
    <row r="195" spans="1:6" x14ac:dyDescent="0.3">
      <c r="A195" s="521" t="s">
        <v>251</v>
      </c>
      <c r="B195" s="522"/>
      <c r="C195" s="523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COUNTIF('A1 Technique'!F17:F193,"ok")</f>
        <v>0</v>
      </c>
      <c r="F197" s="416">
        <f>COUNTA('A1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v2LdhvUEunLlMzYPC9G4UeBhX1BJbZu/dHyf8+IGMkBnDBG9IVxmy/U7W2uP56/EE9N12zIKfk7SGCLTwsPo+A==" saltValue="WxHQKk240JOQ2wNv24JOI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3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05"/>
      <c r="E1" s="505"/>
      <c r="F1" s="505"/>
      <c r="G1" s="505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06" t="s">
        <v>151</v>
      </c>
      <c r="B7" s="506"/>
      <c r="C7" s="506"/>
      <c r="D7" s="506"/>
      <c r="E7" s="506"/>
      <c r="F7" s="506"/>
      <c r="G7" s="111"/>
    </row>
    <row r="8" spans="1:7" ht="22.5" x14ac:dyDescent="0.45">
      <c r="A8" s="507" t="str">
        <f>'Page de garde'!D18</f>
        <v>Sousse Erriadh</v>
      </c>
      <c r="B8" s="507"/>
      <c r="C8" s="507"/>
      <c r="D8" s="507"/>
      <c r="E8" s="507"/>
      <c r="F8" s="507"/>
      <c r="G8" s="111"/>
    </row>
    <row r="9" spans="1:7" ht="22.5" x14ac:dyDescent="0.45">
      <c r="A9" s="112" t="s">
        <v>39</v>
      </c>
      <c r="B9" s="508"/>
      <c r="C9" s="508"/>
      <c r="D9" s="508"/>
      <c r="E9" s="508"/>
      <c r="F9" s="508"/>
      <c r="G9" s="111"/>
    </row>
    <row r="10" spans="1:7" ht="22.5" x14ac:dyDescent="0.45">
      <c r="A10" s="113" t="s">
        <v>41</v>
      </c>
      <c r="B10" s="509"/>
      <c r="C10" s="509"/>
      <c r="D10" s="509"/>
      <c r="E10" s="509"/>
      <c r="F10" s="509"/>
      <c r="G10" s="111"/>
    </row>
    <row r="11" spans="1:7" ht="22.5" x14ac:dyDescent="0.45">
      <c r="A11" s="112" t="s">
        <v>40</v>
      </c>
      <c r="B11" s="504"/>
      <c r="C11" s="504"/>
      <c r="D11" s="504"/>
      <c r="E11" s="504"/>
      <c r="F11" s="504"/>
      <c r="G11" s="111"/>
    </row>
    <row r="12" spans="1:7" ht="22.5" x14ac:dyDescent="0.45">
      <c r="A12" s="112" t="s">
        <v>200</v>
      </c>
      <c r="B12" s="510" t="e">
        <f>D730</f>
        <v>#DIV/0!</v>
      </c>
      <c r="C12" s="510"/>
      <c r="D12" s="510"/>
      <c r="E12" s="510"/>
      <c r="F12" s="510"/>
      <c r="G12" s="111"/>
    </row>
    <row r="13" spans="1:7" ht="22.5" x14ac:dyDescent="0.45">
      <c r="A13" s="110"/>
      <c r="B13" s="108"/>
      <c r="C13" s="108"/>
      <c r="D13" s="505"/>
      <c r="E13" s="505"/>
      <c r="F13" s="505"/>
      <c r="G13" s="505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0" t="s">
        <v>28</v>
      </c>
      <c r="B17" s="441" t="s">
        <v>29</v>
      </c>
      <c r="C17" s="441"/>
      <c r="D17" s="441" t="s">
        <v>42</v>
      </c>
      <c r="E17" s="442" t="s">
        <v>266</v>
      </c>
      <c r="F17" s="442" t="s">
        <v>300</v>
      </c>
      <c r="G17" s="114"/>
    </row>
    <row r="18" spans="1:8" ht="16.5" customHeight="1" x14ac:dyDescent="0.4">
      <c r="A18" s="440"/>
      <c r="B18" s="118" t="s">
        <v>32</v>
      </c>
      <c r="C18" s="118" t="s">
        <v>31</v>
      </c>
      <c r="D18" s="441"/>
      <c r="E18" s="442"/>
      <c r="F18" s="442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6" t="s">
        <v>16</v>
      </c>
      <c r="B29" s="547"/>
      <c r="C29" s="547"/>
      <c r="D29" s="547"/>
      <c r="E29" s="547"/>
      <c r="F29" s="547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6" t="s">
        <v>311</v>
      </c>
      <c r="B38" s="547"/>
      <c r="C38" s="547"/>
      <c r="D38" s="547"/>
      <c r="E38" s="547"/>
      <c r="F38" s="547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28"/>
      <c r="B49" s="428"/>
      <c r="C49" s="428"/>
      <c r="D49" s="428"/>
      <c r="E49" s="428"/>
      <c r="F49" s="428"/>
      <c r="G49" s="428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0" t="s">
        <v>28</v>
      </c>
      <c r="B52" s="441" t="s">
        <v>29</v>
      </c>
      <c r="C52" s="441"/>
      <c r="D52" s="441" t="s">
        <v>42</v>
      </c>
      <c r="E52" s="442" t="s">
        <v>266</v>
      </c>
      <c r="F52" s="442" t="s">
        <v>302</v>
      </c>
      <c r="G52" s="129"/>
    </row>
    <row r="53" spans="1:7" ht="21" x14ac:dyDescent="0.4">
      <c r="A53" s="440"/>
      <c r="B53" s="118" t="s">
        <v>32</v>
      </c>
      <c r="C53" s="118" t="s">
        <v>31</v>
      </c>
      <c r="D53" s="441"/>
      <c r="E53" s="442"/>
      <c r="F53" s="442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26"/>
      <c r="B64" s="427"/>
      <c r="C64" s="427"/>
      <c r="D64" s="427"/>
      <c r="E64" s="427"/>
      <c r="F64" s="427"/>
      <c r="G64" s="427"/>
    </row>
    <row r="65" spans="1:7" ht="43.5" customHeight="1" x14ac:dyDescent="0.4">
      <c r="A65" s="515" t="s">
        <v>351</v>
      </c>
      <c r="B65" s="515"/>
      <c r="C65" s="515"/>
      <c r="D65" s="515"/>
      <c r="E65" s="515"/>
      <c r="F65" s="515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35"/>
      <c r="B83" s="435"/>
      <c r="C83" s="435"/>
      <c r="D83" s="435"/>
      <c r="E83" s="435"/>
      <c r="F83" s="435"/>
      <c r="G83" s="435"/>
    </row>
    <row r="84" spans="1:7" ht="45" customHeight="1" x14ac:dyDescent="0.45">
      <c r="A84" s="516" t="s">
        <v>352</v>
      </c>
      <c r="B84" s="516"/>
      <c r="C84" s="516"/>
      <c r="D84" s="516"/>
      <c r="E84" s="516"/>
      <c r="F84" s="516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1"/>
      <c r="B103" s="429"/>
      <c r="C103" s="429"/>
      <c r="D103" s="429"/>
      <c r="E103" s="429"/>
      <c r="F103" s="436"/>
      <c r="G103" s="173"/>
    </row>
    <row r="104" spans="1:7" s="80" customFormat="1" ht="46.5" customHeight="1" x14ac:dyDescent="0.4">
      <c r="A104" s="515" t="s">
        <v>353</v>
      </c>
      <c r="B104" s="515"/>
      <c r="C104" s="515"/>
      <c r="D104" s="515"/>
      <c r="E104" s="515"/>
      <c r="F104" s="515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37"/>
      <c r="B111" s="438"/>
      <c r="C111" s="438"/>
      <c r="D111" s="438"/>
      <c r="E111" s="438"/>
      <c r="F111" s="439"/>
      <c r="G111" s="129"/>
    </row>
    <row r="112" spans="1:7" s="80" customFormat="1" ht="39.75" customHeight="1" x14ac:dyDescent="0.4">
      <c r="A112" s="515" t="s">
        <v>390</v>
      </c>
      <c r="B112" s="515"/>
      <c r="C112" s="515"/>
      <c r="D112" s="515"/>
      <c r="E112" s="515"/>
      <c r="F112" s="515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29"/>
      <c r="B120" s="429"/>
      <c r="C120" s="429"/>
      <c r="D120" s="429"/>
      <c r="E120" s="429"/>
      <c r="F120" s="429"/>
      <c r="G120" s="173"/>
    </row>
    <row r="121" spans="1:7" ht="22.5" x14ac:dyDescent="0.4">
      <c r="A121" s="515" t="s">
        <v>311</v>
      </c>
      <c r="B121" s="515"/>
      <c r="C121" s="515"/>
      <c r="D121" s="515"/>
      <c r="E121" s="515"/>
      <c r="F121" s="515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0"/>
      <c r="B132" s="430"/>
      <c r="C132" s="430"/>
      <c r="D132" s="430"/>
      <c r="E132" s="430"/>
      <c r="F132" s="430"/>
      <c r="G132" s="114"/>
    </row>
    <row r="133" spans="1:16384" ht="22.5" customHeight="1" x14ac:dyDescent="0.4">
      <c r="A133" s="517" t="s">
        <v>424</v>
      </c>
      <c r="B133" s="517"/>
      <c r="C133" s="517"/>
      <c r="D133" s="517"/>
      <c r="E133" s="517"/>
      <c r="F133" s="517"/>
      <c r="G133" s="114"/>
    </row>
    <row r="134" spans="1:16384" ht="22.5" customHeight="1" x14ac:dyDescent="0.4">
      <c r="A134" s="518"/>
      <c r="B134" s="518"/>
      <c r="C134" s="518"/>
      <c r="D134" s="518"/>
      <c r="E134" s="518"/>
      <c r="F134" s="518"/>
      <c r="G134" s="114"/>
    </row>
    <row r="135" spans="1:16384" s="326" customFormat="1" ht="22.5" customHeight="1" x14ac:dyDescent="0.25">
      <c r="A135" s="440" t="s">
        <v>28</v>
      </c>
      <c r="B135" s="441" t="s">
        <v>29</v>
      </c>
      <c r="C135" s="441"/>
      <c r="D135" s="441" t="s">
        <v>42</v>
      </c>
      <c r="E135" s="442" t="s">
        <v>266</v>
      </c>
      <c r="F135" s="442" t="s">
        <v>302</v>
      </c>
    </row>
    <row r="136" spans="1:16384" s="326" customFormat="1" ht="22.5" customHeight="1" x14ac:dyDescent="0.25">
      <c r="A136" s="440"/>
      <c r="B136" s="118" t="s">
        <v>32</v>
      </c>
      <c r="C136" s="118" t="s">
        <v>31</v>
      </c>
      <c r="D136" s="441"/>
      <c r="E136" s="442"/>
      <c r="F136" s="442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19" t="s">
        <v>461</v>
      </c>
      <c r="B139" s="519"/>
      <c r="C139" s="519"/>
      <c r="D139" s="519"/>
      <c r="E139" s="519"/>
      <c r="F139" s="519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68" t="s">
        <v>350</v>
      </c>
      <c r="B147" s="468"/>
      <c r="C147" s="468"/>
      <c r="D147" s="468"/>
      <c r="E147" s="468"/>
      <c r="F147" s="468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1"/>
      <c r="B165" s="429"/>
      <c r="C165" s="429"/>
      <c r="D165" s="429"/>
      <c r="E165" s="429"/>
      <c r="F165" s="429"/>
      <c r="G165" s="114"/>
    </row>
    <row r="166" spans="1:7" ht="32.25" customHeight="1" x14ac:dyDescent="0.4">
      <c r="A166" s="519" t="s">
        <v>462</v>
      </c>
      <c r="B166" s="519"/>
      <c r="C166" s="519"/>
      <c r="D166" s="519"/>
      <c r="E166" s="519"/>
      <c r="F166" s="519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2"/>
      <c r="B176" s="433"/>
      <c r="C176" s="433"/>
      <c r="D176" s="433"/>
      <c r="E176" s="433"/>
      <c r="F176" s="433"/>
      <c r="G176" s="114"/>
    </row>
    <row r="177" spans="1:7" ht="32.25" customHeight="1" x14ac:dyDescent="0.4">
      <c r="A177" s="519" t="s">
        <v>311</v>
      </c>
      <c r="B177" s="519"/>
      <c r="C177" s="519"/>
      <c r="D177" s="519"/>
      <c r="E177" s="519"/>
      <c r="F177" s="519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438</v>
      </c>
      <c r="B186" s="469"/>
      <c r="C186" s="470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34"/>
      <c r="B188" s="434"/>
      <c r="C188" s="434"/>
      <c r="D188" s="434"/>
      <c r="E188" s="434"/>
      <c r="F188" s="434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0" t="s">
        <v>28</v>
      </c>
      <c r="B191" s="441" t="s">
        <v>29</v>
      </c>
      <c r="C191" s="441"/>
      <c r="D191" s="441" t="s">
        <v>42</v>
      </c>
      <c r="E191" s="442" t="s">
        <v>266</v>
      </c>
      <c r="F191" s="442" t="s">
        <v>302</v>
      </c>
      <c r="G191" s="114"/>
    </row>
    <row r="192" spans="1:7" ht="21" x14ac:dyDescent="0.4">
      <c r="A192" s="440"/>
      <c r="B192" s="118" t="s">
        <v>32</v>
      </c>
      <c r="C192" s="118" t="s">
        <v>31</v>
      </c>
      <c r="D192" s="441"/>
      <c r="E192" s="442"/>
      <c r="F192" s="442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4" t="s">
        <v>34</v>
      </c>
      <c r="B203" s="455"/>
      <c r="C203" s="456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28"/>
      <c r="B205" s="428"/>
      <c r="C205" s="428"/>
      <c r="D205" s="428"/>
      <c r="E205" s="428"/>
      <c r="F205" s="428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4" t="s">
        <v>34</v>
      </c>
      <c r="B227" s="455"/>
      <c r="C227" s="456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28"/>
      <c r="B229" s="428"/>
      <c r="C229" s="428"/>
      <c r="D229" s="428"/>
      <c r="E229" s="428"/>
      <c r="F229" s="428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1" t="s">
        <v>311</v>
      </c>
      <c r="B236" s="512"/>
      <c r="C236" s="512"/>
      <c r="D236" s="513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54" t="s">
        <v>34</v>
      </c>
      <c r="B245" s="455"/>
      <c r="C245" s="456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28"/>
      <c r="B250" s="428"/>
      <c r="C250" s="428"/>
      <c r="D250" s="428"/>
      <c r="E250" s="428"/>
      <c r="F250" s="428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0" t="s">
        <v>28</v>
      </c>
      <c r="B253" s="441" t="s">
        <v>29</v>
      </c>
      <c r="C253" s="441"/>
      <c r="D253" s="441" t="s">
        <v>42</v>
      </c>
      <c r="E253" s="442" t="s">
        <v>266</v>
      </c>
      <c r="F253" s="442" t="s">
        <v>302</v>
      </c>
      <c r="G253" s="129"/>
    </row>
    <row r="254" spans="1:7" ht="21" x14ac:dyDescent="0.4">
      <c r="A254" s="440"/>
      <c r="B254" s="118" t="s">
        <v>32</v>
      </c>
      <c r="C254" s="118" t="s">
        <v>31</v>
      </c>
      <c r="D254" s="441"/>
      <c r="E254" s="442"/>
      <c r="F254" s="442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4" t="s">
        <v>34</v>
      </c>
      <c r="B265" s="455"/>
      <c r="C265" s="456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2"/>
      <c r="B290" s="462"/>
      <c r="C290" s="462"/>
      <c r="D290" s="462"/>
      <c r="E290" s="462"/>
      <c r="F290" s="462"/>
      <c r="G290" s="129"/>
    </row>
    <row r="291" spans="1:7" s="80" customFormat="1" ht="31.5" customHeight="1" x14ac:dyDescent="0.4">
      <c r="A291" s="514" t="s">
        <v>311</v>
      </c>
      <c r="B291" s="514"/>
      <c r="C291" s="514"/>
      <c r="D291" s="514"/>
      <c r="E291" s="514"/>
      <c r="F291" s="514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0" t="s">
        <v>28</v>
      </c>
      <c r="B308" s="441" t="s">
        <v>29</v>
      </c>
      <c r="C308" s="441"/>
      <c r="D308" s="441" t="s">
        <v>42</v>
      </c>
      <c r="E308" s="442" t="s">
        <v>266</v>
      </c>
      <c r="F308" s="442" t="s">
        <v>302</v>
      </c>
      <c r="G308" s="129"/>
    </row>
    <row r="309" spans="1:7" ht="21" x14ac:dyDescent="0.4">
      <c r="A309" s="440"/>
      <c r="B309" s="118" t="s">
        <v>32</v>
      </c>
      <c r="C309" s="118" t="s">
        <v>31</v>
      </c>
      <c r="D309" s="441"/>
      <c r="E309" s="442"/>
      <c r="F309" s="442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3"/>
      <c r="B357" s="453"/>
      <c r="C357" s="453"/>
      <c r="D357" s="453"/>
      <c r="E357" s="453"/>
      <c r="F357" s="453"/>
      <c r="G357" s="453"/>
    </row>
    <row r="358" spans="1:7" ht="32.25" customHeight="1" x14ac:dyDescent="0.4">
      <c r="A358" s="498" t="s">
        <v>311</v>
      </c>
      <c r="B358" s="498"/>
      <c r="C358" s="498"/>
      <c r="D358" s="498"/>
      <c r="E358" s="498"/>
      <c r="F358" s="498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0" t="s">
        <v>28</v>
      </c>
      <c r="B375" s="441" t="s">
        <v>29</v>
      </c>
      <c r="C375" s="441"/>
      <c r="D375" s="441" t="s">
        <v>42</v>
      </c>
      <c r="E375" s="442" t="s">
        <v>266</v>
      </c>
      <c r="F375" s="442" t="s">
        <v>302</v>
      </c>
      <c r="G375" s="173"/>
    </row>
    <row r="376" spans="1:7" s="260" customFormat="1" ht="21" x14ac:dyDescent="0.4">
      <c r="A376" s="440"/>
      <c r="B376" s="118" t="s">
        <v>32</v>
      </c>
      <c r="C376" s="118" t="s">
        <v>31</v>
      </c>
      <c r="D376" s="441"/>
      <c r="E376" s="442"/>
      <c r="F376" s="442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96"/>
      <c r="B415" s="435"/>
      <c r="C415" s="435"/>
      <c r="D415" s="435"/>
      <c r="E415" s="435"/>
      <c r="F415" s="435"/>
      <c r="G415" s="435"/>
    </row>
    <row r="416" spans="1:7" s="260" customFormat="1" ht="24.75" x14ac:dyDescent="0.4">
      <c r="A416" s="501" t="s">
        <v>320</v>
      </c>
      <c r="B416" s="501"/>
      <c r="C416" s="501"/>
      <c r="D416" s="501"/>
      <c r="E416" s="501"/>
      <c r="F416" s="501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0" t="s">
        <v>28</v>
      </c>
      <c r="B433" s="441" t="s">
        <v>29</v>
      </c>
      <c r="C433" s="441"/>
      <c r="D433" s="441" t="s">
        <v>42</v>
      </c>
      <c r="E433" s="442" t="s">
        <v>266</v>
      </c>
      <c r="F433" s="442" t="s">
        <v>302</v>
      </c>
      <c r="G433" s="129"/>
    </row>
    <row r="434" spans="1:7" ht="21" x14ac:dyDescent="0.4">
      <c r="A434" s="440"/>
      <c r="B434" s="118" t="s">
        <v>32</v>
      </c>
      <c r="C434" s="118" t="s">
        <v>31</v>
      </c>
      <c r="D434" s="441"/>
      <c r="E434" s="442"/>
      <c r="F434" s="442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1" t="s">
        <v>311</v>
      </c>
      <c r="B464" s="501"/>
      <c r="C464" s="501"/>
      <c r="D464" s="501"/>
      <c r="E464" s="501"/>
      <c r="F464" s="501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2" t="s">
        <v>425</v>
      </c>
      <c r="B478" s="502"/>
      <c r="C478" s="502"/>
      <c r="D478" s="502"/>
      <c r="E478" s="502"/>
      <c r="F478" s="502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2" t="s">
        <v>28</v>
      </c>
      <c r="B480" s="473" t="s">
        <v>29</v>
      </c>
      <c r="C480" s="473"/>
      <c r="D480" s="473" t="s">
        <v>42</v>
      </c>
      <c r="E480" s="474" t="s">
        <v>266</v>
      </c>
      <c r="F480" s="474" t="s">
        <v>302</v>
      </c>
      <c r="G480" s="114"/>
    </row>
    <row r="481" spans="1:7" ht="21" x14ac:dyDescent="0.4">
      <c r="A481" s="472"/>
      <c r="B481" s="320" t="s">
        <v>32</v>
      </c>
      <c r="C481" s="320" t="s">
        <v>31</v>
      </c>
      <c r="D481" s="473"/>
      <c r="E481" s="474"/>
      <c r="F481" s="474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3" t="s">
        <v>52</v>
      </c>
      <c r="B483" s="463"/>
      <c r="C483" s="463"/>
      <c r="D483" s="463"/>
      <c r="E483" s="463"/>
      <c r="F483" s="463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0" t="s">
        <v>463</v>
      </c>
      <c r="B491" s="461"/>
      <c r="C491" s="461"/>
      <c r="D491" s="461"/>
      <c r="E491" s="461"/>
      <c r="F491" s="461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5" t="s">
        <v>23</v>
      </c>
      <c r="B505" s="476"/>
      <c r="C505" s="476"/>
      <c r="D505" s="476"/>
      <c r="E505" s="476"/>
      <c r="F505" s="477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85"/>
      <c r="B517" s="485"/>
      <c r="C517" s="485"/>
      <c r="D517" s="485"/>
      <c r="E517" s="485"/>
      <c r="F517" s="485"/>
      <c r="G517" s="485"/>
    </row>
    <row r="518" spans="1:7" ht="26.25" customHeight="1" x14ac:dyDescent="0.5">
      <c r="A518" s="369" t="s">
        <v>311</v>
      </c>
      <c r="B518" s="497"/>
      <c r="C518" s="497"/>
      <c r="D518" s="497"/>
      <c r="E518" s="497"/>
      <c r="F518" s="497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03" t="s">
        <v>97</v>
      </c>
      <c r="B530" s="503"/>
      <c r="C530" s="503"/>
      <c r="D530" s="503"/>
      <c r="E530" s="503"/>
      <c r="F530" s="503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78" t="s">
        <v>28</v>
      </c>
      <c r="B532" s="480" t="s">
        <v>29</v>
      </c>
      <c r="C532" s="481"/>
      <c r="D532" s="441" t="s">
        <v>42</v>
      </c>
      <c r="E532" s="442" t="s">
        <v>266</v>
      </c>
      <c r="F532" s="442" t="s">
        <v>302</v>
      </c>
      <c r="G532" s="114"/>
    </row>
    <row r="533" spans="1:7" ht="21" x14ac:dyDescent="0.4">
      <c r="A533" s="479"/>
      <c r="B533" s="315" t="s">
        <v>32</v>
      </c>
      <c r="C533" s="316" t="s">
        <v>31</v>
      </c>
      <c r="D533" s="441"/>
      <c r="E533" s="442"/>
      <c r="F533" s="442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99"/>
      <c r="D535" s="499"/>
      <c r="E535" s="499"/>
      <c r="F535" s="500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4" t="s">
        <v>34</v>
      </c>
      <c r="B542" s="455"/>
      <c r="C542" s="456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4" t="s">
        <v>33</v>
      </c>
      <c r="B543" s="455"/>
      <c r="C543" s="456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28"/>
      <c r="B544" s="428"/>
      <c r="C544" s="428"/>
      <c r="D544" s="428"/>
      <c r="E544" s="428"/>
      <c r="F544" s="428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0"/>
      <c r="B556" s="453"/>
      <c r="C556" s="453"/>
      <c r="D556" s="453"/>
      <c r="E556" s="453"/>
      <c r="F556" s="453"/>
      <c r="G556" s="453"/>
    </row>
    <row r="557" spans="1:7" ht="35.25" customHeight="1" x14ac:dyDescent="0.4">
      <c r="A557" s="371" t="s">
        <v>311</v>
      </c>
      <c r="B557" s="337"/>
      <c r="C557" s="451"/>
      <c r="D557" s="451"/>
      <c r="E557" s="451"/>
      <c r="F557" s="452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46" t="s">
        <v>34</v>
      </c>
      <c r="B566" s="446"/>
      <c r="C566" s="447"/>
      <c r="D566" s="378">
        <f>SUM(B558:C565,B546:C555)</f>
        <v>0</v>
      </c>
      <c r="E566" s="108"/>
      <c r="F566" s="114"/>
      <c r="G566" s="114"/>
    </row>
    <row r="567" spans="1:7" ht="21" x14ac:dyDescent="0.4">
      <c r="A567" s="446" t="s">
        <v>33</v>
      </c>
      <c r="B567" s="446"/>
      <c r="C567" s="446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28"/>
      <c r="B572" s="428"/>
      <c r="C572" s="428"/>
      <c r="D572" s="428"/>
      <c r="E572" s="428"/>
      <c r="F572" s="428"/>
      <c r="G572" s="114"/>
    </row>
    <row r="573" spans="1:7" ht="22.5" x14ac:dyDescent="0.45">
      <c r="A573" s="459" t="s">
        <v>19</v>
      </c>
      <c r="B573" s="459"/>
      <c r="C573" s="459"/>
      <c r="D573" s="459"/>
      <c r="E573" s="459"/>
      <c r="F573" s="459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72" t="s">
        <v>28</v>
      </c>
      <c r="B575" s="473" t="s">
        <v>29</v>
      </c>
      <c r="C575" s="473"/>
      <c r="D575" s="473" t="s">
        <v>42</v>
      </c>
      <c r="E575" s="474" t="s">
        <v>266</v>
      </c>
      <c r="F575" s="474" t="s">
        <v>302</v>
      </c>
      <c r="G575" s="114"/>
    </row>
    <row r="576" spans="1:7" ht="21" x14ac:dyDescent="0.4">
      <c r="A576" s="472"/>
      <c r="B576" s="320" t="s">
        <v>32</v>
      </c>
      <c r="C576" s="320" t="s">
        <v>31</v>
      </c>
      <c r="D576" s="473"/>
      <c r="E576" s="474"/>
      <c r="F576" s="474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6" t="s">
        <v>10</v>
      </c>
      <c r="B578" s="487"/>
      <c r="C578" s="487"/>
      <c r="D578" s="487"/>
      <c r="E578" s="487"/>
      <c r="F578" s="488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46" t="s">
        <v>34</v>
      </c>
      <c r="B588" s="446"/>
      <c r="C588" s="447"/>
      <c r="D588" s="378">
        <f>SUM(B579:C587)</f>
        <v>0</v>
      </c>
      <c r="E588" s="108"/>
      <c r="F588" s="114"/>
      <c r="G588" s="114"/>
    </row>
    <row r="589" spans="1:7" ht="21" x14ac:dyDescent="0.4">
      <c r="A589" s="446" t="s">
        <v>33</v>
      </c>
      <c r="B589" s="446"/>
      <c r="C589" s="446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89" t="s">
        <v>23</v>
      </c>
      <c r="B591" s="490"/>
      <c r="C591" s="490"/>
      <c r="D591" s="490"/>
      <c r="E591" s="490"/>
      <c r="F591" s="491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46" t="s">
        <v>34</v>
      </c>
      <c r="B606" s="446"/>
      <c r="C606" s="447"/>
      <c r="D606" s="378">
        <f>SUM(B592:C605)</f>
        <v>0</v>
      </c>
      <c r="E606" s="108"/>
      <c r="F606" s="114"/>
      <c r="G606" s="114"/>
    </row>
    <row r="607" spans="1:7" ht="21" x14ac:dyDescent="0.4">
      <c r="A607" s="446" t="s">
        <v>33</v>
      </c>
      <c r="B607" s="446"/>
      <c r="C607" s="446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48" t="s">
        <v>170</v>
      </c>
      <c r="B610" s="449"/>
      <c r="C610" s="450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59" t="s">
        <v>8</v>
      </c>
      <c r="B612" s="459"/>
      <c r="C612" s="459"/>
      <c r="D612" s="459"/>
      <c r="E612" s="459"/>
      <c r="F612" s="459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0" t="s">
        <v>28</v>
      </c>
      <c r="B614" s="441" t="s">
        <v>29</v>
      </c>
      <c r="C614" s="441"/>
      <c r="D614" s="441" t="s">
        <v>42</v>
      </c>
      <c r="E614" s="442" t="s">
        <v>266</v>
      </c>
      <c r="F614" s="442" t="s">
        <v>302</v>
      </c>
      <c r="G614" s="114"/>
    </row>
    <row r="615" spans="1:7" ht="18.75" customHeight="1" x14ac:dyDescent="0.4">
      <c r="A615" s="440"/>
      <c r="B615" s="118" t="s">
        <v>32</v>
      </c>
      <c r="C615" s="118" t="s">
        <v>31</v>
      </c>
      <c r="D615" s="441"/>
      <c r="E615" s="442"/>
      <c r="F615" s="442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57"/>
      <c r="D617" s="457"/>
      <c r="E617" s="457"/>
      <c r="F617" s="458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6" t="s">
        <v>34</v>
      </c>
      <c r="B627" s="446"/>
      <c r="C627" s="446"/>
      <c r="D627" s="378">
        <f>SUM(B618:C626)</f>
        <v>0</v>
      </c>
      <c r="E627" s="483"/>
      <c r="F627" s="462"/>
      <c r="G627" s="129"/>
    </row>
    <row r="628" spans="1:7" ht="21" x14ac:dyDescent="0.4">
      <c r="A628" s="446" t="s">
        <v>33</v>
      </c>
      <c r="B628" s="446"/>
      <c r="C628" s="446"/>
      <c r="D628" s="388" t="e">
        <f>D627/(COUNT(B618:C626)*2)</f>
        <v>#DIV/0!</v>
      </c>
      <c r="E628" s="484"/>
      <c r="F628" s="485"/>
      <c r="G628" s="129"/>
    </row>
    <row r="629" spans="1:7" ht="21" x14ac:dyDescent="0.4">
      <c r="A629" s="325"/>
      <c r="B629" s="135"/>
      <c r="C629" s="482"/>
      <c r="D629" s="482"/>
      <c r="E629" s="482"/>
      <c r="F629" s="482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4" t="s">
        <v>34</v>
      </c>
      <c r="B639" s="455"/>
      <c r="C639" s="456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57"/>
      <c r="D642" s="457"/>
      <c r="E642" s="457"/>
      <c r="F642" s="458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4" t="s">
        <v>34</v>
      </c>
      <c r="B650" s="455"/>
      <c r="C650" s="456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1"/>
      <c r="B652" s="471"/>
      <c r="C652" s="471"/>
      <c r="D652" s="471"/>
      <c r="E652" s="471"/>
      <c r="F652" s="471"/>
      <c r="G652" s="471"/>
    </row>
    <row r="653" spans="1:16382" ht="24.75" x14ac:dyDescent="0.4">
      <c r="A653" s="363" t="s">
        <v>26</v>
      </c>
      <c r="B653" s="457"/>
      <c r="C653" s="457"/>
      <c r="D653" s="457"/>
      <c r="E653" s="457"/>
      <c r="F653" s="458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2" t="s">
        <v>311</v>
      </c>
      <c r="B661" s="493"/>
      <c r="C661" s="493"/>
      <c r="D661" s="493"/>
      <c r="E661" s="493"/>
      <c r="F661" s="494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59" t="s">
        <v>356</v>
      </c>
      <c r="B676" s="459"/>
      <c r="C676" s="459"/>
      <c r="D676" s="459"/>
      <c r="E676" s="459"/>
      <c r="F676" s="459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0" t="s">
        <v>28</v>
      </c>
      <c r="B678" s="441" t="s">
        <v>29</v>
      </c>
      <c r="C678" s="441"/>
      <c r="D678" s="441" t="s">
        <v>42</v>
      </c>
      <c r="E678" s="442" t="s">
        <v>266</v>
      </c>
      <c r="F678" s="442" t="s">
        <v>302</v>
      </c>
      <c r="G678" s="129"/>
    </row>
    <row r="679" spans="1:7" ht="21" x14ac:dyDescent="0.4">
      <c r="A679" s="440"/>
      <c r="B679" s="118" t="s">
        <v>32</v>
      </c>
      <c r="C679" s="118" t="s">
        <v>31</v>
      </c>
      <c r="D679" s="441"/>
      <c r="E679" s="442"/>
      <c r="F679" s="442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5" t="s">
        <v>459</v>
      </c>
      <c r="B704" s="495"/>
      <c r="C704" s="495"/>
      <c r="D704" s="495"/>
      <c r="E704" s="495"/>
      <c r="F704" s="495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66" t="s">
        <v>28</v>
      </c>
      <c r="B706" s="480" t="s">
        <v>29</v>
      </c>
      <c r="C706" s="480"/>
      <c r="D706" s="441" t="s">
        <v>42</v>
      </c>
      <c r="E706" s="442" t="s">
        <v>266</v>
      </c>
      <c r="F706" s="442" t="s">
        <v>302</v>
      </c>
      <c r="G706" s="274"/>
    </row>
    <row r="707" spans="1:7" ht="21" x14ac:dyDescent="0.4">
      <c r="A707" s="467"/>
      <c r="B707" s="383" t="s">
        <v>32</v>
      </c>
      <c r="C707" s="383" t="s">
        <v>31</v>
      </c>
      <c r="D707" s="441"/>
      <c r="E707" s="442"/>
      <c r="F707" s="442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3" t="s">
        <v>306</v>
      </c>
      <c r="B709" s="444"/>
      <c r="C709" s="444"/>
      <c r="D709" s="444"/>
      <c r="E709" s="444"/>
      <c r="F709" s="445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64"/>
      <c r="C715" s="465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64"/>
      <c r="C716" s="465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3" t="s">
        <v>307</v>
      </c>
      <c r="B718" s="444"/>
      <c r="C718" s="444"/>
      <c r="D718" s="444"/>
      <c r="E718" s="444"/>
      <c r="F718" s="445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1"/>
      <c r="E1" s="541"/>
      <c r="F1" s="541"/>
      <c r="G1" s="541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2" t="s">
        <v>46</v>
      </c>
      <c r="B6" s="542"/>
      <c r="C6" s="542"/>
      <c r="D6" s="542"/>
      <c r="E6" s="542"/>
      <c r="F6" s="542"/>
      <c r="G6" s="92"/>
    </row>
    <row r="7" spans="1:7" s="258" customFormat="1" ht="21.75" customHeight="1" x14ac:dyDescent="0.45">
      <c r="A7" s="543" t="str">
        <f>'Page de garde'!D18</f>
        <v>Sousse Erriadh</v>
      </c>
      <c r="B7" s="543"/>
      <c r="C7" s="543"/>
      <c r="D7" s="543"/>
      <c r="E7" s="543"/>
      <c r="F7" s="543"/>
      <c r="G7" s="92"/>
    </row>
    <row r="8" spans="1:7" s="258" customFormat="1" ht="24" x14ac:dyDescent="0.45">
      <c r="A8" s="4" t="s">
        <v>39</v>
      </c>
      <c r="B8" s="544" t="str">
        <f>'A1 Exploitation'!B9:F9</f>
        <v>Yassine ELLOUMI</v>
      </c>
      <c r="C8" s="544"/>
      <c r="D8" s="544"/>
      <c r="E8" s="544"/>
      <c r="F8" s="544"/>
      <c r="G8" s="92"/>
    </row>
    <row r="9" spans="1:7" s="258" customFormat="1" ht="24" x14ac:dyDescent="0.45">
      <c r="A9" s="5" t="s">
        <v>41</v>
      </c>
      <c r="B9" s="545" t="str">
        <f>'A1 Exploitation'!B10:F10</f>
        <v>Directeur du Magasin et chefs rayon</v>
      </c>
      <c r="C9" s="545"/>
      <c r="D9" s="545"/>
      <c r="E9" s="545"/>
      <c r="F9" s="545"/>
      <c r="G9" s="92"/>
    </row>
    <row r="10" spans="1:7" s="258" customFormat="1" ht="24" x14ac:dyDescent="0.45">
      <c r="A10" s="4" t="s">
        <v>40</v>
      </c>
      <c r="B10" s="540">
        <f>'A1 Exploitation'!B11:F11</f>
        <v>43508</v>
      </c>
      <c r="C10" s="540"/>
      <c r="D10" s="540"/>
      <c r="E10" s="540"/>
      <c r="F10" s="540"/>
      <c r="G10" s="92"/>
    </row>
    <row r="11" spans="1:7" s="258" customFormat="1" ht="24" x14ac:dyDescent="0.45">
      <c r="A11" s="4" t="s">
        <v>250</v>
      </c>
      <c r="B11" s="537" t="e">
        <f>D199</f>
        <v>#DIV/0!</v>
      </c>
      <c r="C11" s="537"/>
      <c r="D11" s="537"/>
      <c r="E11" s="537"/>
      <c r="F11" s="537"/>
      <c r="G11" s="92"/>
    </row>
    <row r="12" spans="1:7" s="258" customFormat="1" ht="22.5" x14ac:dyDescent="0.45">
      <c r="A12" s="1"/>
      <c r="D12" s="505"/>
      <c r="E12" s="505"/>
      <c r="F12" s="505"/>
      <c r="G12" s="505"/>
    </row>
    <row r="13" spans="1:7" s="258" customFormat="1" ht="11.25" customHeight="1" x14ac:dyDescent="0.3">
      <c r="A13" s="538" t="s">
        <v>28</v>
      </c>
      <c r="B13" s="539" t="s">
        <v>29</v>
      </c>
      <c r="C13" s="539"/>
      <c r="D13" s="539" t="s">
        <v>42</v>
      </c>
      <c r="E13" s="539" t="s">
        <v>160</v>
      </c>
      <c r="F13" s="539" t="s">
        <v>161</v>
      </c>
      <c r="G13" s="80"/>
    </row>
    <row r="14" spans="1:7" s="258" customFormat="1" ht="12.75" customHeight="1" x14ac:dyDescent="0.3">
      <c r="A14" s="538"/>
      <c r="B14" s="22" t="s">
        <v>32</v>
      </c>
      <c r="C14" s="22" t="s">
        <v>31</v>
      </c>
      <c r="D14" s="539"/>
      <c r="E14" s="539"/>
      <c r="F14" s="539"/>
      <c r="G14" s="94"/>
    </row>
    <row r="15" spans="1:7" x14ac:dyDescent="0.3">
      <c r="A15" s="528"/>
      <c r="B15" s="529"/>
      <c r="C15" s="529"/>
      <c r="D15" s="529"/>
      <c r="E15" s="529"/>
      <c r="F15" s="529"/>
    </row>
    <row r="16" spans="1:7" ht="19.5" x14ac:dyDescent="0.4">
      <c r="A16" s="532" t="s">
        <v>0</v>
      </c>
      <c r="B16" s="533"/>
      <c r="C16" s="533"/>
      <c r="D16" s="533"/>
      <c r="E16" s="533"/>
      <c r="F16" s="533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4" t="s">
        <v>34</v>
      </c>
      <c r="B22" s="530"/>
      <c r="C22" s="531"/>
      <c r="D22" s="381">
        <f>SUM(B17:C21)</f>
        <v>0</v>
      </c>
    </row>
    <row r="23" spans="1:7" x14ac:dyDescent="0.3">
      <c r="A23" s="521" t="s">
        <v>251</v>
      </c>
      <c r="B23" s="522"/>
      <c r="C23" s="523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6" t="s">
        <v>4</v>
      </c>
      <c r="B25" s="527"/>
      <c r="C25" s="527"/>
      <c r="D25" s="527"/>
      <c r="E25" s="527"/>
      <c r="F25" s="527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1" t="s">
        <v>34</v>
      </c>
      <c r="B33" s="522"/>
      <c r="C33" s="523"/>
      <c r="D33" s="380">
        <f>SUM(B26:C32)</f>
        <v>0</v>
      </c>
    </row>
    <row r="34" spans="1:7" x14ac:dyDescent="0.3">
      <c r="A34" s="521" t="s">
        <v>251</v>
      </c>
      <c r="B34" s="522"/>
      <c r="C34" s="523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6" t="s">
        <v>180</v>
      </c>
      <c r="B36" s="527"/>
      <c r="C36" s="527"/>
      <c r="D36" s="527"/>
      <c r="E36" s="527"/>
      <c r="F36" s="527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1" t="s">
        <v>34</v>
      </c>
      <c r="B42" s="522"/>
      <c r="C42" s="523"/>
      <c r="D42" s="380">
        <f>SUM(B37:C41)</f>
        <v>0</v>
      </c>
      <c r="E42" s="259"/>
      <c r="F42" s="259"/>
      <c r="G42" s="93"/>
    </row>
    <row r="43" spans="1:7" s="10" customFormat="1" x14ac:dyDescent="0.3">
      <c r="A43" s="521" t="s">
        <v>251</v>
      </c>
      <c r="B43" s="522"/>
      <c r="C43" s="523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5" t="s">
        <v>19</v>
      </c>
      <c r="B45" s="536"/>
      <c r="C45" s="536"/>
      <c r="D45" s="536"/>
      <c r="E45" s="536"/>
      <c r="F45" s="536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1" t="s">
        <v>34</v>
      </c>
      <c r="B52" s="522"/>
      <c r="C52" s="523"/>
      <c r="D52" s="380">
        <f>SUM(B46:C51)</f>
        <v>0</v>
      </c>
    </row>
    <row r="53" spans="1:7" x14ac:dyDescent="0.3">
      <c r="A53" s="521" t="s">
        <v>251</v>
      </c>
      <c r="B53" s="522"/>
      <c r="C53" s="523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6" t="s">
        <v>8</v>
      </c>
      <c r="B55" s="527"/>
      <c r="C55" s="527"/>
      <c r="D55" s="527"/>
      <c r="E55" s="527"/>
      <c r="F55" s="527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1" t="s">
        <v>34</v>
      </c>
      <c r="B63" s="522"/>
      <c r="C63" s="523"/>
      <c r="D63" s="380">
        <f>SUM(B56:C62)</f>
        <v>0</v>
      </c>
    </row>
    <row r="64" spans="1:7" x14ac:dyDescent="0.3">
      <c r="A64" s="521" t="s">
        <v>251</v>
      </c>
      <c r="B64" s="522"/>
      <c r="C64" s="523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6" t="s">
        <v>111</v>
      </c>
      <c r="B66" s="527"/>
      <c r="C66" s="527"/>
      <c r="D66" s="527"/>
      <c r="E66" s="527"/>
      <c r="F66" s="527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1" t="s">
        <v>34</v>
      </c>
      <c r="B84" s="522"/>
      <c r="C84" s="523"/>
      <c r="D84" s="380">
        <f>SUM(B67:C83)</f>
        <v>0</v>
      </c>
    </row>
    <row r="85" spans="1:7" x14ac:dyDescent="0.3">
      <c r="A85" s="521" t="s">
        <v>251</v>
      </c>
      <c r="B85" s="522"/>
      <c r="C85" s="523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6" t="s">
        <v>172</v>
      </c>
      <c r="B87" s="527"/>
      <c r="C87" s="527"/>
      <c r="D87" s="527"/>
      <c r="E87" s="527"/>
      <c r="F87" s="527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1" t="s">
        <v>34</v>
      </c>
      <c r="B102" s="522"/>
      <c r="C102" s="523"/>
      <c r="D102" s="380">
        <f>SUM(B88:C101)</f>
        <v>0</v>
      </c>
    </row>
    <row r="103" spans="1:7" x14ac:dyDescent="0.3">
      <c r="A103" s="521" t="s">
        <v>251</v>
      </c>
      <c r="B103" s="522"/>
      <c r="C103" s="523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6" t="s">
        <v>173</v>
      </c>
      <c r="B106" s="527"/>
      <c r="C106" s="527"/>
      <c r="D106" s="527"/>
      <c r="E106" s="527"/>
      <c r="F106" s="527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1" t="s">
        <v>34</v>
      </c>
      <c r="B118" s="522"/>
      <c r="C118" s="523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1" t="s">
        <v>251</v>
      </c>
      <c r="B119" s="522"/>
      <c r="C119" s="523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6" t="s">
        <v>156</v>
      </c>
      <c r="B121" s="527"/>
      <c r="C121" s="527"/>
      <c r="D121" s="527"/>
      <c r="E121" s="527"/>
      <c r="F121" s="527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1" t="s">
        <v>34</v>
      </c>
      <c r="B133" s="522"/>
      <c r="C133" s="523"/>
      <c r="D133" s="380">
        <f>SUM(B122:C132)</f>
        <v>0</v>
      </c>
    </row>
    <row r="134" spans="1:7" x14ac:dyDescent="0.3">
      <c r="A134" s="521" t="s">
        <v>251</v>
      </c>
      <c r="B134" s="522"/>
      <c r="C134" s="523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6" t="s">
        <v>61</v>
      </c>
      <c r="B136" s="527"/>
      <c r="C136" s="527"/>
      <c r="D136" s="527"/>
      <c r="E136" s="527"/>
      <c r="F136" s="527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1" t="s">
        <v>34</v>
      </c>
      <c r="B149" s="522"/>
      <c r="C149" s="523"/>
      <c r="D149" s="380">
        <f>SUM(B137:C148)</f>
        <v>0</v>
      </c>
    </row>
    <row r="150" spans="1:7" x14ac:dyDescent="0.3">
      <c r="A150" s="521" t="s">
        <v>251</v>
      </c>
      <c r="B150" s="522"/>
      <c r="C150" s="523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6" t="s">
        <v>178</v>
      </c>
      <c r="B152" s="527"/>
      <c r="C152" s="527"/>
      <c r="D152" s="527"/>
      <c r="E152" s="527"/>
      <c r="F152" s="527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1" t="s">
        <v>34</v>
      </c>
      <c r="B161" s="530"/>
      <c r="C161" s="531"/>
      <c r="D161" s="381">
        <f>SUM(B153:C160)</f>
        <v>0</v>
      </c>
    </row>
    <row r="162" spans="1:7" x14ac:dyDescent="0.3">
      <c r="A162" s="521" t="s">
        <v>251</v>
      </c>
      <c r="B162" s="522"/>
      <c r="C162" s="523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6" t="s">
        <v>64</v>
      </c>
      <c r="B164" s="527"/>
      <c r="C164" s="527"/>
      <c r="D164" s="527"/>
      <c r="E164" s="527"/>
      <c r="F164" s="527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1" t="s">
        <v>34</v>
      </c>
      <c r="B169" s="522"/>
      <c r="C169" s="523"/>
      <c r="D169" s="380">
        <f>SUM(B165:C168)</f>
        <v>0</v>
      </c>
    </row>
    <row r="170" spans="1:7" x14ac:dyDescent="0.3">
      <c r="A170" s="521" t="s">
        <v>251</v>
      </c>
      <c r="B170" s="522"/>
      <c r="C170" s="523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4" t="s">
        <v>15</v>
      </c>
      <c r="B172" s="525"/>
      <c r="C172" s="525"/>
      <c r="D172" s="525"/>
      <c r="E172" s="525"/>
      <c r="F172" s="525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1" t="s">
        <v>34</v>
      </c>
      <c r="B177" s="522"/>
      <c r="C177" s="523"/>
      <c r="D177" s="380">
        <f>SUM(B173:C176)</f>
        <v>0</v>
      </c>
    </row>
    <row r="178" spans="1:7" x14ac:dyDescent="0.3">
      <c r="A178" s="521" t="s">
        <v>251</v>
      </c>
      <c r="B178" s="522"/>
      <c r="C178" s="523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6" t="s">
        <v>65</v>
      </c>
      <c r="B180" s="527"/>
      <c r="C180" s="527"/>
      <c r="D180" s="527"/>
      <c r="E180" s="527"/>
      <c r="F180" s="527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1" t="s">
        <v>34</v>
      </c>
      <c r="B186" s="522"/>
      <c r="C186" s="523"/>
      <c r="D186" s="380">
        <f>SUM(B181:C185)</f>
        <v>0</v>
      </c>
    </row>
    <row r="187" spans="1:7" x14ac:dyDescent="0.3">
      <c r="A187" s="521" t="s">
        <v>251</v>
      </c>
      <c r="B187" s="522"/>
      <c r="C187" s="523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6" t="s">
        <v>177</v>
      </c>
      <c r="B189" s="527"/>
      <c r="C189" s="527"/>
      <c r="D189" s="527"/>
      <c r="E189" s="527"/>
      <c r="F189" s="527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1" t="s">
        <v>34</v>
      </c>
      <c r="B194" s="522"/>
      <c r="C194" s="523"/>
      <c r="D194" s="40">
        <f>SUM(B190:C193)</f>
        <v>0</v>
      </c>
    </row>
    <row r="195" spans="1:6" x14ac:dyDescent="0.3">
      <c r="A195" s="521" t="s">
        <v>251</v>
      </c>
      <c r="B195" s="522"/>
      <c r="C195" s="523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8" zoomScale="60" zoomScaleNormal="100" workbookViewId="0">
      <selection activeCell="B78" sqref="B7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05"/>
      <c r="E1" s="505"/>
      <c r="F1" s="505"/>
      <c r="G1" s="505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06" t="s">
        <v>151</v>
      </c>
      <c r="B7" s="506"/>
      <c r="C7" s="506"/>
      <c r="D7" s="506"/>
      <c r="E7" s="506"/>
      <c r="F7" s="506"/>
      <c r="G7" s="111"/>
    </row>
    <row r="8" spans="1:7" ht="22.5" x14ac:dyDescent="0.45">
      <c r="A8" s="507" t="str">
        <f>'Page de garde'!D18</f>
        <v>Sousse Erriadh</v>
      </c>
      <c r="B8" s="507"/>
      <c r="C8" s="507"/>
      <c r="D8" s="507"/>
      <c r="E8" s="507"/>
      <c r="F8" s="507"/>
      <c r="G8" s="111"/>
    </row>
    <row r="9" spans="1:7" ht="22.5" x14ac:dyDescent="0.45">
      <c r="A9" s="112" t="s">
        <v>39</v>
      </c>
      <c r="B9" s="508"/>
      <c r="C9" s="508"/>
      <c r="D9" s="508"/>
      <c r="E9" s="508"/>
      <c r="F9" s="508"/>
      <c r="G9" s="111"/>
    </row>
    <row r="10" spans="1:7" ht="22.5" x14ac:dyDescent="0.45">
      <c r="A10" s="113" t="s">
        <v>41</v>
      </c>
      <c r="B10" s="509"/>
      <c r="C10" s="509"/>
      <c r="D10" s="509"/>
      <c r="E10" s="509"/>
      <c r="F10" s="509"/>
      <c r="G10" s="111"/>
    </row>
    <row r="11" spans="1:7" ht="22.5" x14ac:dyDescent="0.45">
      <c r="A11" s="112" t="s">
        <v>40</v>
      </c>
      <c r="B11" s="504"/>
      <c r="C11" s="504"/>
      <c r="D11" s="504"/>
      <c r="E11" s="504"/>
      <c r="F11" s="504"/>
      <c r="G11" s="111"/>
    </row>
    <row r="12" spans="1:7" ht="22.5" x14ac:dyDescent="0.45">
      <c r="A12" s="112" t="s">
        <v>200</v>
      </c>
      <c r="B12" s="510" t="e">
        <f>D730</f>
        <v>#DIV/0!</v>
      </c>
      <c r="C12" s="510"/>
      <c r="D12" s="510"/>
      <c r="E12" s="510"/>
      <c r="F12" s="510"/>
      <c r="G12" s="111"/>
    </row>
    <row r="13" spans="1:7" ht="22.5" x14ac:dyDescent="0.45">
      <c r="A13" s="110"/>
      <c r="B13" s="108"/>
      <c r="C13" s="108"/>
      <c r="D13" s="505"/>
      <c r="E13" s="505"/>
      <c r="F13" s="505"/>
      <c r="G13" s="505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0" t="s">
        <v>28</v>
      </c>
      <c r="B17" s="441" t="s">
        <v>29</v>
      </c>
      <c r="C17" s="441"/>
      <c r="D17" s="441" t="s">
        <v>42</v>
      </c>
      <c r="E17" s="442" t="s">
        <v>266</v>
      </c>
      <c r="F17" s="442" t="s">
        <v>300</v>
      </c>
      <c r="G17" s="114"/>
    </row>
    <row r="18" spans="1:8" ht="16.5" customHeight="1" x14ac:dyDescent="0.4">
      <c r="A18" s="440"/>
      <c r="B18" s="118" t="s">
        <v>32</v>
      </c>
      <c r="C18" s="118" t="s">
        <v>31</v>
      </c>
      <c r="D18" s="441"/>
      <c r="E18" s="442"/>
      <c r="F18" s="442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6" t="s">
        <v>16</v>
      </c>
      <c r="B29" s="547"/>
      <c r="C29" s="547"/>
      <c r="D29" s="547"/>
      <c r="E29" s="547"/>
      <c r="F29" s="547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6" t="s">
        <v>311</v>
      </c>
      <c r="B38" s="547"/>
      <c r="C38" s="547"/>
      <c r="D38" s="547"/>
      <c r="E38" s="547"/>
      <c r="F38" s="547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28"/>
      <c r="B49" s="428"/>
      <c r="C49" s="428"/>
      <c r="D49" s="428"/>
      <c r="E49" s="428"/>
      <c r="F49" s="428"/>
      <c r="G49" s="428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0" t="s">
        <v>28</v>
      </c>
      <c r="B52" s="441" t="s">
        <v>29</v>
      </c>
      <c r="C52" s="441"/>
      <c r="D52" s="441" t="s">
        <v>42</v>
      </c>
      <c r="E52" s="442" t="s">
        <v>266</v>
      </c>
      <c r="F52" s="442" t="s">
        <v>302</v>
      </c>
      <c r="G52" s="129"/>
    </row>
    <row r="53" spans="1:7" ht="21" x14ac:dyDescent="0.4">
      <c r="A53" s="440"/>
      <c r="B53" s="118" t="s">
        <v>32</v>
      </c>
      <c r="C53" s="118" t="s">
        <v>31</v>
      </c>
      <c r="D53" s="441"/>
      <c r="E53" s="442"/>
      <c r="F53" s="442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26"/>
      <c r="B64" s="427"/>
      <c r="C64" s="427"/>
      <c r="D64" s="427"/>
      <c r="E64" s="427"/>
      <c r="F64" s="427"/>
      <c r="G64" s="427"/>
    </row>
    <row r="65" spans="1:7" ht="43.5" customHeight="1" x14ac:dyDescent="0.4">
      <c r="A65" s="515" t="s">
        <v>351</v>
      </c>
      <c r="B65" s="515"/>
      <c r="C65" s="515"/>
      <c r="D65" s="515"/>
      <c r="E65" s="515"/>
      <c r="F65" s="515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35"/>
      <c r="B83" s="435"/>
      <c r="C83" s="435"/>
      <c r="D83" s="435"/>
      <c r="E83" s="435"/>
      <c r="F83" s="435"/>
      <c r="G83" s="435"/>
    </row>
    <row r="84" spans="1:7" ht="45" customHeight="1" x14ac:dyDescent="0.45">
      <c r="A84" s="516" t="s">
        <v>352</v>
      </c>
      <c r="B84" s="516"/>
      <c r="C84" s="516"/>
      <c r="D84" s="516"/>
      <c r="E84" s="516"/>
      <c r="F84" s="516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1"/>
      <c r="B103" s="429"/>
      <c r="C103" s="429"/>
      <c r="D103" s="429"/>
      <c r="E103" s="429"/>
      <c r="F103" s="436"/>
      <c r="G103" s="173"/>
    </row>
    <row r="104" spans="1:7" s="80" customFormat="1" ht="46.5" customHeight="1" x14ac:dyDescent="0.4">
      <c r="A104" s="515" t="s">
        <v>353</v>
      </c>
      <c r="B104" s="515"/>
      <c r="C104" s="515"/>
      <c r="D104" s="515"/>
      <c r="E104" s="515"/>
      <c r="F104" s="515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37"/>
      <c r="B111" s="438"/>
      <c r="C111" s="438"/>
      <c r="D111" s="438"/>
      <c r="E111" s="438"/>
      <c r="F111" s="439"/>
      <c r="G111" s="129"/>
    </row>
    <row r="112" spans="1:7" s="80" customFormat="1" ht="39.75" customHeight="1" x14ac:dyDescent="0.4">
      <c r="A112" s="515" t="s">
        <v>390</v>
      </c>
      <c r="B112" s="515"/>
      <c r="C112" s="515"/>
      <c r="D112" s="515"/>
      <c r="E112" s="515"/>
      <c r="F112" s="515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29"/>
      <c r="B120" s="429"/>
      <c r="C120" s="429"/>
      <c r="D120" s="429"/>
      <c r="E120" s="429"/>
      <c r="F120" s="429"/>
      <c r="G120" s="173"/>
    </row>
    <row r="121" spans="1:7" ht="22.5" x14ac:dyDescent="0.4">
      <c r="A121" s="515" t="s">
        <v>311</v>
      </c>
      <c r="B121" s="515"/>
      <c r="C121" s="515"/>
      <c r="D121" s="515"/>
      <c r="E121" s="515"/>
      <c r="F121" s="515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0"/>
      <c r="B132" s="430"/>
      <c r="C132" s="430"/>
      <c r="D132" s="430"/>
      <c r="E132" s="430"/>
      <c r="F132" s="430"/>
      <c r="G132" s="114"/>
    </row>
    <row r="133" spans="1:16384" ht="22.5" customHeight="1" x14ac:dyDescent="0.4">
      <c r="A133" s="517" t="s">
        <v>424</v>
      </c>
      <c r="B133" s="517"/>
      <c r="C133" s="517"/>
      <c r="D133" s="517"/>
      <c r="E133" s="517"/>
      <c r="F133" s="517"/>
      <c r="G133" s="114"/>
    </row>
    <row r="134" spans="1:16384" ht="22.5" customHeight="1" x14ac:dyDescent="0.4">
      <c r="A134" s="518"/>
      <c r="B134" s="518"/>
      <c r="C134" s="518"/>
      <c r="D134" s="518"/>
      <c r="E134" s="518"/>
      <c r="F134" s="518"/>
      <c r="G134" s="114"/>
    </row>
    <row r="135" spans="1:16384" s="326" customFormat="1" ht="22.5" customHeight="1" x14ac:dyDescent="0.25">
      <c r="A135" s="440" t="s">
        <v>28</v>
      </c>
      <c r="B135" s="441" t="s">
        <v>29</v>
      </c>
      <c r="C135" s="441"/>
      <c r="D135" s="441" t="s">
        <v>42</v>
      </c>
      <c r="E135" s="442" t="s">
        <v>266</v>
      </c>
      <c r="F135" s="442" t="s">
        <v>302</v>
      </c>
    </row>
    <row r="136" spans="1:16384" s="326" customFormat="1" ht="22.5" customHeight="1" x14ac:dyDescent="0.25">
      <c r="A136" s="440"/>
      <c r="B136" s="118" t="s">
        <v>32</v>
      </c>
      <c r="C136" s="118" t="s">
        <v>31</v>
      </c>
      <c r="D136" s="441"/>
      <c r="E136" s="442"/>
      <c r="F136" s="442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19" t="s">
        <v>461</v>
      </c>
      <c r="B139" s="519"/>
      <c r="C139" s="519"/>
      <c r="D139" s="519"/>
      <c r="E139" s="519"/>
      <c r="F139" s="519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68" t="s">
        <v>350</v>
      </c>
      <c r="B147" s="468"/>
      <c r="C147" s="468"/>
      <c r="D147" s="468"/>
      <c r="E147" s="468"/>
      <c r="F147" s="468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1"/>
      <c r="B165" s="429"/>
      <c r="C165" s="429"/>
      <c r="D165" s="429"/>
      <c r="E165" s="429"/>
      <c r="F165" s="429"/>
      <c r="G165" s="114"/>
    </row>
    <row r="166" spans="1:7" ht="32.25" customHeight="1" x14ac:dyDescent="0.4">
      <c r="A166" s="519" t="s">
        <v>462</v>
      </c>
      <c r="B166" s="519"/>
      <c r="C166" s="519"/>
      <c r="D166" s="519"/>
      <c r="E166" s="519"/>
      <c r="F166" s="519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2"/>
      <c r="B176" s="433"/>
      <c r="C176" s="433"/>
      <c r="D176" s="433"/>
      <c r="E176" s="433"/>
      <c r="F176" s="433"/>
      <c r="G176" s="114"/>
    </row>
    <row r="177" spans="1:7" ht="32.25" customHeight="1" x14ac:dyDescent="0.4">
      <c r="A177" s="519" t="s">
        <v>311</v>
      </c>
      <c r="B177" s="519"/>
      <c r="C177" s="519"/>
      <c r="D177" s="519"/>
      <c r="E177" s="519"/>
      <c r="F177" s="519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69"/>
      <c r="C186" s="470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34"/>
      <c r="B188" s="434"/>
      <c r="C188" s="434"/>
      <c r="D188" s="434"/>
      <c r="E188" s="434"/>
      <c r="F188" s="434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0" t="s">
        <v>28</v>
      </c>
      <c r="B191" s="441" t="s">
        <v>29</v>
      </c>
      <c r="C191" s="441"/>
      <c r="D191" s="441" t="s">
        <v>42</v>
      </c>
      <c r="E191" s="442" t="s">
        <v>266</v>
      </c>
      <c r="F191" s="442" t="s">
        <v>302</v>
      </c>
      <c r="G191" s="114"/>
    </row>
    <row r="192" spans="1:7" ht="21" x14ac:dyDescent="0.4">
      <c r="A192" s="440"/>
      <c r="B192" s="118" t="s">
        <v>32</v>
      </c>
      <c r="C192" s="118" t="s">
        <v>31</v>
      </c>
      <c r="D192" s="441"/>
      <c r="E192" s="442"/>
      <c r="F192" s="442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4" t="s">
        <v>34</v>
      </c>
      <c r="B203" s="455"/>
      <c r="C203" s="456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28"/>
      <c r="B205" s="428"/>
      <c r="C205" s="428"/>
      <c r="D205" s="428"/>
      <c r="E205" s="428"/>
      <c r="F205" s="428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4" t="s">
        <v>34</v>
      </c>
      <c r="B227" s="455"/>
      <c r="C227" s="456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28"/>
      <c r="B229" s="428"/>
      <c r="C229" s="428"/>
      <c r="D229" s="428"/>
      <c r="E229" s="428"/>
      <c r="F229" s="428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1" t="s">
        <v>311</v>
      </c>
      <c r="B236" s="512"/>
      <c r="C236" s="512"/>
      <c r="D236" s="513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54" t="s">
        <v>34</v>
      </c>
      <c r="B245" s="455"/>
      <c r="C245" s="456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28"/>
      <c r="B250" s="428"/>
      <c r="C250" s="428"/>
      <c r="D250" s="428"/>
      <c r="E250" s="428"/>
      <c r="F250" s="428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0" t="s">
        <v>28</v>
      </c>
      <c r="B253" s="441" t="s">
        <v>29</v>
      </c>
      <c r="C253" s="441"/>
      <c r="D253" s="441" t="s">
        <v>42</v>
      </c>
      <c r="E253" s="442" t="s">
        <v>266</v>
      </c>
      <c r="F253" s="442" t="s">
        <v>302</v>
      </c>
      <c r="G253" s="129"/>
    </row>
    <row r="254" spans="1:7" ht="21" x14ac:dyDescent="0.4">
      <c r="A254" s="440"/>
      <c r="B254" s="118" t="s">
        <v>32</v>
      </c>
      <c r="C254" s="118" t="s">
        <v>31</v>
      </c>
      <c r="D254" s="441"/>
      <c r="E254" s="442"/>
      <c r="F254" s="442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4" t="s">
        <v>34</v>
      </c>
      <c r="B265" s="455"/>
      <c r="C265" s="456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2"/>
      <c r="B290" s="462"/>
      <c r="C290" s="462"/>
      <c r="D290" s="462"/>
      <c r="E290" s="462"/>
      <c r="F290" s="462"/>
      <c r="G290" s="129"/>
    </row>
    <row r="291" spans="1:7" s="80" customFormat="1" ht="31.5" customHeight="1" x14ac:dyDescent="0.4">
      <c r="A291" s="514" t="s">
        <v>311</v>
      </c>
      <c r="B291" s="514"/>
      <c r="C291" s="514"/>
      <c r="D291" s="514"/>
      <c r="E291" s="514"/>
      <c r="F291" s="514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0" t="s">
        <v>28</v>
      </c>
      <c r="B308" s="441" t="s">
        <v>29</v>
      </c>
      <c r="C308" s="441"/>
      <c r="D308" s="441" t="s">
        <v>42</v>
      </c>
      <c r="E308" s="442" t="s">
        <v>266</v>
      </c>
      <c r="F308" s="442" t="s">
        <v>302</v>
      </c>
      <c r="G308" s="129"/>
    </row>
    <row r="309" spans="1:7" ht="21" x14ac:dyDescent="0.4">
      <c r="A309" s="440"/>
      <c r="B309" s="118" t="s">
        <v>32</v>
      </c>
      <c r="C309" s="118" t="s">
        <v>31</v>
      </c>
      <c r="D309" s="441"/>
      <c r="E309" s="442"/>
      <c r="F309" s="442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3"/>
      <c r="B357" s="453"/>
      <c r="C357" s="453"/>
      <c r="D357" s="453"/>
      <c r="E357" s="453"/>
      <c r="F357" s="453"/>
      <c r="G357" s="453"/>
    </row>
    <row r="358" spans="1:7" ht="32.25" customHeight="1" x14ac:dyDescent="0.4">
      <c r="A358" s="498" t="s">
        <v>311</v>
      </c>
      <c r="B358" s="498"/>
      <c r="C358" s="498"/>
      <c r="D358" s="498"/>
      <c r="E358" s="498"/>
      <c r="F358" s="498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0" t="s">
        <v>28</v>
      </c>
      <c r="B375" s="441" t="s">
        <v>29</v>
      </c>
      <c r="C375" s="441"/>
      <c r="D375" s="441" t="s">
        <v>42</v>
      </c>
      <c r="E375" s="442" t="s">
        <v>266</v>
      </c>
      <c r="F375" s="442" t="s">
        <v>302</v>
      </c>
      <c r="G375" s="173"/>
    </row>
    <row r="376" spans="1:7" s="260" customFormat="1" ht="21" x14ac:dyDescent="0.4">
      <c r="A376" s="440"/>
      <c r="B376" s="118" t="s">
        <v>32</v>
      </c>
      <c r="C376" s="118" t="s">
        <v>31</v>
      </c>
      <c r="D376" s="441"/>
      <c r="E376" s="442"/>
      <c r="F376" s="442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96"/>
      <c r="B415" s="435"/>
      <c r="C415" s="435"/>
      <c r="D415" s="435"/>
      <c r="E415" s="435"/>
      <c r="F415" s="435"/>
      <c r="G415" s="435"/>
    </row>
    <row r="416" spans="1:7" s="260" customFormat="1" ht="24.75" x14ac:dyDescent="0.4">
      <c r="A416" s="501" t="s">
        <v>320</v>
      </c>
      <c r="B416" s="501"/>
      <c r="C416" s="501"/>
      <c r="D416" s="501"/>
      <c r="E416" s="501"/>
      <c r="F416" s="501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0" t="s">
        <v>28</v>
      </c>
      <c r="B433" s="441" t="s">
        <v>29</v>
      </c>
      <c r="C433" s="441"/>
      <c r="D433" s="441" t="s">
        <v>42</v>
      </c>
      <c r="E433" s="442" t="s">
        <v>266</v>
      </c>
      <c r="F433" s="442" t="s">
        <v>302</v>
      </c>
      <c r="G433" s="129"/>
    </row>
    <row r="434" spans="1:7" ht="21" x14ac:dyDescent="0.4">
      <c r="A434" s="440"/>
      <c r="B434" s="118" t="s">
        <v>32</v>
      </c>
      <c r="C434" s="118" t="s">
        <v>31</v>
      </c>
      <c r="D434" s="441"/>
      <c r="E434" s="442"/>
      <c r="F434" s="442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1" t="s">
        <v>311</v>
      </c>
      <c r="B464" s="501"/>
      <c r="C464" s="501"/>
      <c r="D464" s="501"/>
      <c r="E464" s="501"/>
      <c r="F464" s="501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2" t="s">
        <v>425</v>
      </c>
      <c r="B478" s="502"/>
      <c r="C478" s="502"/>
      <c r="D478" s="502"/>
      <c r="E478" s="502"/>
      <c r="F478" s="502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2" t="s">
        <v>28</v>
      </c>
      <c r="B480" s="473" t="s">
        <v>29</v>
      </c>
      <c r="C480" s="473"/>
      <c r="D480" s="473" t="s">
        <v>42</v>
      </c>
      <c r="E480" s="474" t="s">
        <v>266</v>
      </c>
      <c r="F480" s="474" t="s">
        <v>302</v>
      </c>
      <c r="G480" s="114"/>
    </row>
    <row r="481" spans="1:7" ht="21" x14ac:dyDescent="0.4">
      <c r="A481" s="472"/>
      <c r="B481" s="320" t="s">
        <v>32</v>
      </c>
      <c r="C481" s="320" t="s">
        <v>31</v>
      </c>
      <c r="D481" s="473"/>
      <c r="E481" s="474"/>
      <c r="F481" s="474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3" t="s">
        <v>52</v>
      </c>
      <c r="B483" s="463"/>
      <c r="C483" s="463"/>
      <c r="D483" s="463"/>
      <c r="E483" s="463"/>
      <c r="F483" s="463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0" t="s">
        <v>463</v>
      </c>
      <c r="B491" s="461"/>
      <c r="C491" s="461"/>
      <c r="D491" s="461"/>
      <c r="E491" s="461"/>
      <c r="F491" s="461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5" t="s">
        <v>23</v>
      </c>
      <c r="B505" s="476"/>
      <c r="C505" s="476"/>
      <c r="D505" s="476"/>
      <c r="E505" s="476"/>
      <c r="F505" s="477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85"/>
      <c r="B517" s="485"/>
      <c r="C517" s="485"/>
      <c r="D517" s="485"/>
      <c r="E517" s="485"/>
      <c r="F517" s="485"/>
      <c r="G517" s="485"/>
    </row>
    <row r="518" spans="1:7" ht="26.25" customHeight="1" x14ac:dyDescent="0.5">
      <c r="A518" s="369" t="s">
        <v>311</v>
      </c>
      <c r="B518" s="497"/>
      <c r="C518" s="497"/>
      <c r="D518" s="497"/>
      <c r="E518" s="497"/>
      <c r="F518" s="497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03" t="s">
        <v>97</v>
      </c>
      <c r="B530" s="503"/>
      <c r="C530" s="503"/>
      <c r="D530" s="503"/>
      <c r="E530" s="503"/>
      <c r="F530" s="503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78" t="s">
        <v>28</v>
      </c>
      <c r="B532" s="480" t="s">
        <v>29</v>
      </c>
      <c r="C532" s="481"/>
      <c r="D532" s="441" t="s">
        <v>42</v>
      </c>
      <c r="E532" s="442" t="s">
        <v>266</v>
      </c>
      <c r="F532" s="442" t="s">
        <v>302</v>
      </c>
      <c r="G532" s="114"/>
    </row>
    <row r="533" spans="1:7" ht="21" x14ac:dyDescent="0.4">
      <c r="A533" s="479"/>
      <c r="B533" s="315" t="s">
        <v>32</v>
      </c>
      <c r="C533" s="316" t="s">
        <v>31</v>
      </c>
      <c r="D533" s="441"/>
      <c r="E533" s="442"/>
      <c r="F533" s="442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99"/>
      <c r="D535" s="499"/>
      <c r="E535" s="499"/>
      <c r="F535" s="500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4" t="s">
        <v>34</v>
      </c>
      <c r="B542" s="455"/>
      <c r="C542" s="456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4" t="s">
        <v>33</v>
      </c>
      <c r="B543" s="455"/>
      <c r="C543" s="456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28"/>
      <c r="B544" s="428"/>
      <c r="C544" s="428"/>
      <c r="D544" s="428"/>
      <c r="E544" s="428"/>
      <c r="F544" s="428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0"/>
      <c r="B556" s="453"/>
      <c r="C556" s="453"/>
      <c r="D556" s="453"/>
      <c r="E556" s="453"/>
      <c r="F556" s="453"/>
      <c r="G556" s="453"/>
    </row>
    <row r="557" spans="1:7" ht="35.25" customHeight="1" x14ac:dyDescent="0.4">
      <c r="A557" s="371" t="s">
        <v>311</v>
      </c>
      <c r="B557" s="337"/>
      <c r="C557" s="451"/>
      <c r="D557" s="451"/>
      <c r="E557" s="451"/>
      <c r="F557" s="452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46" t="s">
        <v>34</v>
      </c>
      <c r="B566" s="446"/>
      <c r="C566" s="447"/>
      <c r="D566" s="378">
        <f>SUM(B558:C565,B546:C555)</f>
        <v>0</v>
      </c>
      <c r="E566" s="108"/>
      <c r="F566" s="114"/>
      <c r="G566" s="114"/>
    </row>
    <row r="567" spans="1:7" ht="21" x14ac:dyDescent="0.4">
      <c r="A567" s="446" t="s">
        <v>33</v>
      </c>
      <c r="B567" s="446"/>
      <c r="C567" s="446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28"/>
      <c r="B572" s="428"/>
      <c r="C572" s="428"/>
      <c r="D572" s="428"/>
      <c r="E572" s="428"/>
      <c r="F572" s="428"/>
      <c r="G572" s="114"/>
    </row>
    <row r="573" spans="1:7" ht="22.5" x14ac:dyDescent="0.45">
      <c r="A573" s="459" t="s">
        <v>19</v>
      </c>
      <c r="B573" s="459"/>
      <c r="C573" s="459"/>
      <c r="D573" s="459"/>
      <c r="E573" s="459"/>
      <c r="F573" s="459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72" t="s">
        <v>28</v>
      </c>
      <c r="B575" s="473" t="s">
        <v>29</v>
      </c>
      <c r="C575" s="473"/>
      <c r="D575" s="473" t="s">
        <v>42</v>
      </c>
      <c r="E575" s="474" t="s">
        <v>266</v>
      </c>
      <c r="F575" s="474" t="s">
        <v>302</v>
      </c>
      <c r="G575" s="114"/>
    </row>
    <row r="576" spans="1:7" ht="21" x14ac:dyDescent="0.4">
      <c r="A576" s="472"/>
      <c r="B576" s="320" t="s">
        <v>32</v>
      </c>
      <c r="C576" s="320" t="s">
        <v>31</v>
      </c>
      <c r="D576" s="473"/>
      <c r="E576" s="474"/>
      <c r="F576" s="474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6" t="s">
        <v>10</v>
      </c>
      <c r="B578" s="487"/>
      <c r="C578" s="487"/>
      <c r="D578" s="487"/>
      <c r="E578" s="487"/>
      <c r="F578" s="488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46" t="s">
        <v>34</v>
      </c>
      <c r="B588" s="446"/>
      <c r="C588" s="447"/>
      <c r="D588" s="378">
        <f>SUM(B579:C587)</f>
        <v>0</v>
      </c>
      <c r="E588" s="108"/>
      <c r="F588" s="114"/>
      <c r="G588" s="114"/>
    </row>
    <row r="589" spans="1:7" ht="21" x14ac:dyDescent="0.4">
      <c r="A589" s="446" t="s">
        <v>33</v>
      </c>
      <c r="B589" s="446"/>
      <c r="C589" s="446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89" t="s">
        <v>23</v>
      </c>
      <c r="B591" s="490"/>
      <c r="C591" s="490"/>
      <c r="D591" s="490"/>
      <c r="E591" s="490"/>
      <c r="F591" s="491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46" t="s">
        <v>34</v>
      </c>
      <c r="B606" s="446"/>
      <c r="C606" s="447"/>
      <c r="D606" s="378">
        <f>SUM(B592:C605)</f>
        <v>0</v>
      </c>
      <c r="E606" s="108"/>
      <c r="F606" s="114"/>
      <c r="G606" s="114"/>
    </row>
    <row r="607" spans="1:7" ht="21" x14ac:dyDescent="0.4">
      <c r="A607" s="446" t="s">
        <v>33</v>
      </c>
      <c r="B607" s="446"/>
      <c r="C607" s="446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48" t="s">
        <v>170</v>
      </c>
      <c r="B610" s="449"/>
      <c r="C610" s="450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59" t="s">
        <v>8</v>
      </c>
      <c r="B612" s="459"/>
      <c r="C612" s="459"/>
      <c r="D612" s="459"/>
      <c r="E612" s="459"/>
      <c r="F612" s="459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0" t="s">
        <v>28</v>
      </c>
      <c r="B614" s="441" t="s">
        <v>29</v>
      </c>
      <c r="C614" s="441"/>
      <c r="D614" s="441" t="s">
        <v>42</v>
      </c>
      <c r="E614" s="442" t="s">
        <v>266</v>
      </c>
      <c r="F614" s="442" t="s">
        <v>302</v>
      </c>
      <c r="G614" s="114"/>
    </row>
    <row r="615" spans="1:7" ht="18.75" customHeight="1" x14ac:dyDescent="0.4">
      <c r="A615" s="440"/>
      <c r="B615" s="118" t="s">
        <v>32</v>
      </c>
      <c r="C615" s="118" t="s">
        <v>31</v>
      </c>
      <c r="D615" s="441"/>
      <c r="E615" s="442"/>
      <c r="F615" s="442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57"/>
      <c r="D617" s="457"/>
      <c r="E617" s="457"/>
      <c r="F617" s="458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6" t="s">
        <v>34</v>
      </c>
      <c r="B627" s="446"/>
      <c r="C627" s="446"/>
      <c r="D627" s="378">
        <f>SUM(B618:C626)</f>
        <v>0</v>
      </c>
      <c r="E627" s="483"/>
      <c r="F627" s="462"/>
      <c r="G627" s="129"/>
    </row>
    <row r="628" spans="1:7" ht="21" x14ac:dyDescent="0.4">
      <c r="A628" s="446" t="s">
        <v>33</v>
      </c>
      <c r="B628" s="446"/>
      <c r="C628" s="446"/>
      <c r="D628" s="388" t="e">
        <f>D627/(COUNT(B618:C626)*2)</f>
        <v>#DIV/0!</v>
      </c>
      <c r="E628" s="484"/>
      <c r="F628" s="485"/>
      <c r="G628" s="129"/>
    </row>
    <row r="629" spans="1:7" ht="21" x14ac:dyDescent="0.4">
      <c r="A629" s="325"/>
      <c r="B629" s="135"/>
      <c r="C629" s="482"/>
      <c r="D629" s="482"/>
      <c r="E629" s="482"/>
      <c r="F629" s="482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4" t="s">
        <v>34</v>
      </c>
      <c r="B639" s="455"/>
      <c r="C639" s="456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57"/>
      <c r="D642" s="457"/>
      <c r="E642" s="457"/>
      <c r="F642" s="458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4" t="s">
        <v>34</v>
      </c>
      <c r="B650" s="455"/>
      <c r="C650" s="456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1"/>
      <c r="B652" s="471"/>
      <c r="C652" s="471"/>
      <c r="D652" s="471"/>
      <c r="E652" s="471"/>
      <c r="F652" s="471"/>
      <c r="G652" s="471"/>
    </row>
    <row r="653" spans="1:16382" ht="24.75" x14ac:dyDescent="0.4">
      <c r="A653" s="363" t="s">
        <v>26</v>
      </c>
      <c r="B653" s="457"/>
      <c r="C653" s="457"/>
      <c r="D653" s="457"/>
      <c r="E653" s="457"/>
      <c r="F653" s="458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2" t="s">
        <v>311</v>
      </c>
      <c r="B661" s="493"/>
      <c r="C661" s="493"/>
      <c r="D661" s="493"/>
      <c r="E661" s="493"/>
      <c r="F661" s="494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59" t="s">
        <v>356</v>
      </c>
      <c r="B676" s="459"/>
      <c r="C676" s="459"/>
      <c r="D676" s="459"/>
      <c r="E676" s="459"/>
      <c r="F676" s="459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0" t="s">
        <v>28</v>
      </c>
      <c r="B678" s="441" t="s">
        <v>29</v>
      </c>
      <c r="C678" s="441"/>
      <c r="D678" s="441" t="s">
        <v>42</v>
      </c>
      <c r="E678" s="442" t="s">
        <v>266</v>
      </c>
      <c r="F678" s="442" t="s">
        <v>302</v>
      </c>
      <c r="G678" s="129"/>
    </row>
    <row r="679" spans="1:7" ht="21" x14ac:dyDescent="0.4">
      <c r="A679" s="440"/>
      <c r="B679" s="118" t="s">
        <v>32</v>
      </c>
      <c r="C679" s="118" t="s">
        <v>31</v>
      </c>
      <c r="D679" s="441"/>
      <c r="E679" s="442"/>
      <c r="F679" s="442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5" t="s">
        <v>459</v>
      </c>
      <c r="B704" s="495"/>
      <c r="C704" s="495"/>
      <c r="D704" s="495"/>
      <c r="E704" s="495"/>
      <c r="F704" s="495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66" t="s">
        <v>28</v>
      </c>
      <c r="B706" s="480" t="s">
        <v>29</v>
      </c>
      <c r="C706" s="480"/>
      <c r="D706" s="441" t="s">
        <v>42</v>
      </c>
      <c r="E706" s="442" t="s">
        <v>266</v>
      </c>
      <c r="F706" s="442" t="s">
        <v>302</v>
      </c>
      <c r="G706" s="274"/>
    </row>
    <row r="707" spans="1:7" ht="21" x14ac:dyDescent="0.4">
      <c r="A707" s="467"/>
      <c r="B707" s="383" t="s">
        <v>32</v>
      </c>
      <c r="C707" s="383" t="s">
        <v>31</v>
      </c>
      <c r="D707" s="441"/>
      <c r="E707" s="442"/>
      <c r="F707" s="442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3" t="s">
        <v>306</v>
      </c>
      <c r="B709" s="444"/>
      <c r="C709" s="444"/>
      <c r="D709" s="444"/>
      <c r="E709" s="444"/>
      <c r="F709" s="445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64"/>
      <c r="C715" s="465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64"/>
      <c r="C716" s="465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3" t="s">
        <v>307</v>
      </c>
      <c r="B718" s="444"/>
      <c r="C718" s="444"/>
      <c r="D718" s="444"/>
      <c r="E718" s="444"/>
      <c r="F718" s="445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DJlsM0iQ8+gk99LsliWAhlYNz1ye2zOFguEtBotSlRNbA3I1jUA07T7StaOe2VMPDqPdxTJxnPj+y4GXszfCnw==" saltValue="hnOq5Vtj7+q8LXvYJZWnfQ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1"/>
      <c r="E1" s="541"/>
      <c r="F1" s="541"/>
      <c r="G1" s="541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2" t="s">
        <v>46</v>
      </c>
      <c r="B6" s="542"/>
      <c r="C6" s="542"/>
      <c r="D6" s="542"/>
      <c r="E6" s="542"/>
      <c r="F6" s="542"/>
      <c r="G6" s="92"/>
    </row>
    <row r="7" spans="1:7" s="258" customFormat="1" ht="21.75" customHeight="1" x14ac:dyDescent="0.45">
      <c r="A7" s="543" t="str">
        <f>'Page de garde'!D18</f>
        <v>Sousse Erriadh</v>
      </c>
      <c r="B7" s="543"/>
      <c r="C7" s="543"/>
      <c r="D7" s="543"/>
      <c r="E7" s="543"/>
      <c r="F7" s="543"/>
      <c r="G7" s="92"/>
    </row>
    <row r="8" spans="1:7" s="258" customFormat="1" ht="24" x14ac:dyDescent="0.45">
      <c r="A8" s="4" t="s">
        <v>39</v>
      </c>
      <c r="B8" s="544" t="str">
        <f>'A1 Exploitation'!B9:F9</f>
        <v>Yassine ELLOUMI</v>
      </c>
      <c r="C8" s="544"/>
      <c r="D8" s="544"/>
      <c r="E8" s="544"/>
      <c r="F8" s="544"/>
      <c r="G8" s="92"/>
    </row>
    <row r="9" spans="1:7" s="258" customFormat="1" ht="24" x14ac:dyDescent="0.45">
      <c r="A9" s="5" t="s">
        <v>41</v>
      </c>
      <c r="B9" s="545" t="str">
        <f>'A1 Exploitation'!B10:F10</f>
        <v>Directeur du Magasin et chefs rayon</v>
      </c>
      <c r="C9" s="545"/>
      <c r="D9" s="545"/>
      <c r="E9" s="545"/>
      <c r="F9" s="545"/>
      <c r="G9" s="92"/>
    </row>
    <row r="10" spans="1:7" s="258" customFormat="1" ht="24" x14ac:dyDescent="0.45">
      <c r="A10" s="4" t="s">
        <v>40</v>
      </c>
      <c r="B10" s="540">
        <f>'A1 Exploitation'!B11:F11</f>
        <v>43508</v>
      </c>
      <c r="C10" s="540"/>
      <c r="D10" s="540"/>
      <c r="E10" s="540"/>
      <c r="F10" s="540"/>
      <c r="G10" s="92"/>
    </row>
    <row r="11" spans="1:7" s="258" customFormat="1" ht="24" x14ac:dyDescent="0.45">
      <c r="A11" s="4" t="s">
        <v>250</v>
      </c>
      <c r="B11" s="537" t="e">
        <f>D199</f>
        <v>#DIV/0!</v>
      </c>
      <c r="C11" s="537"/>
      <c r="D11" s="537"/>
      <c r="E11" s="537"/>
      <c r="F11" s="537"/>
      <c r="G11" s="92"/>
    </row>
    <row r="12" spans="1:7" s="258" customFormat="1" ht="22.5" x14ac:dyDescent="0.45">
      <c r="A12" s="1"/>
      <c r="D12" s="505"/>
      <c r="E12" s="505"/>
      <c r="F12" s="505"/>
      <c r="G12" s="505"/>
    </row>
    <row r="13" spans="1:7" s="258" customFormat="1" ht="11.25" customHeight="1" x14ac:dyDescent="0.3">
      <c r="A13" s="538" t="s">
        <v>28</v>
      </c>
      <c r="B13" s="539" t="s">
        <v>29</v>
      </c>
      <c r="C13" s="539"/>
      <c r="D13" s="539" t="s">
        <v>42</v>
      </c>
      <c r="E13" s="539" t="s">
        <v>160</v>
      </c>
      <c r="F13" s="539" t="s">
        <v>161</v>
      </c>
      <c r="G13" s="80"/>
    </row>
    <row r="14" spans="1:7" s="258" customFormat="1" ht="12.75" customHeight="1" x14ac:dyDescent="0.3">
      <c r="A14" s="538"/>
      <c r="B14" s="22" t="s">
        <v>32</v>
      </c>
      <c r="C14" s="22" t="s">
        <v>31</v>
      </c>
      <c r="D14" s="539"/>
      <c r="E14" s="539"/>
      <c r="F14" s="539"/>
      <c r="G14" s="94"/>
    </row>
    <row r="15" spans="1:7" x14ac:dyDescent="0.3">
      <c r="A15" s="528"/>
      <c r="B15" s="529"/>
      <c r="C15" s="529"/>
      <c r="D15" s="529"/>
      <c r="E15" s="529"/>
      <c r="F15" s="529"/>
    </row>
    <row r="16" spans="1:7" ht="19.5" x14ac:dyDescent="0.4">
      <c r="A16" s="532" t="s">
        <v>0</v>
      </c>
      <c r="B16" s="533"/>
      <c r="C16" s="533"/>
      <c r="D16" s="533"/>
      <c r="E16" s="533"/>
      <c r="F16" s="533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4" t="s">
        <v>34</v>
      </c>
      <c r="B22" s="530"/>
      <c r="C22" s="531"/>
      <c r="D22" s="381">
        <f>SUM(B17:C21)</f>
        <v>0</v>
      </c>
    </row>
    <row r="23" spans="1:7" x14ac:dyDescent="0.3">
      <c r="A23" s="521" t="s">
        <v>251</v>
      </c>
      <c r="B23" s="522"/>
      <c r="C23" s="523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6" t="s">
        <v>4</v>
      </c>
      <c r="B25" s="527"/>
      <c r="C25" s="527"/>
      <c r="D25" s="527"/>
      <c r="E25" s="527"/>
      <c r="F25" s="527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1" t="s">
        <v>34</v>
      </c>
      <c r="B33" s="522"/>
      <c r="C33" s="523"/>
      <c r="D33" s="380">
        <f>SUM(B26:C32)</f>
        <v>0</v>
      </c>
    </row>
    <row r="34" spans="1:7" x14ac:dyDescent="0.3">
      <c r="A34" s="521" t="s">
        <v>251</v>
      </c>
      <c r="B34" s="522"/>
      <c r="C34" s="523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6" t="s">
        <v>180</v>
      </c>
      <c r="B36" s="527"/>
      <c r="C36" s="527"/>
      <c r="D36" s="527"/>
      <c r="E36" s="527"/>
      <c r="F36" s="527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1" t="s">
        <v>34</v>
      </c>
      <c r="B42" s="522"/>
      <c r="C42" s="523"/>
      <c r="D42" s="380">
        <f>SUM(B37:C41)</f>
        <v>0</v>
      </c>
      <c r="E42" s="259"/>
      <c r="F42" s="259"/>
      <c r="G42" s="93"/>
    </row>
    <row r="43" spans="1:7" s="10" customFormat="1" x14ac:dyDescent="0.3">
      <c r="A43" s="521" t="s">
        <v>251</v>
      </c>
      <c r="B43" s="522"/>
      <c r="C43" s="523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5" t="s">
        <v>19</v>
      </c>
      <c r="B45" s="536"/>
      <c r="C45" s="536"/>
      <c r="D45" s="536"/>
      <c r="E45" s="536"/>
      <c r="F45" s="536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1" t="s">
        <v>34</v>
      </c>
      <c r="B52" s="522"/>
      <c r="C52" s="523"/>
      <c r="D52" s="380">
        <f>SUM(B46:C51)</f>
        <v>0</v>
      </c>
    </row>
    <row r="53" spans="1:7" x14ac:dyDescent="0.3">
      <c r="A53" s="521" t="s">
        <v>251</v>
      </c>
      <c r="B53" s="522"/>
      <c r="C53" s="523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6" t="s">
        <v>8</v>
      </c>
      <c r="B55" s="527"/>
      <c r="C55" s="527"/>
      <c r="D55" s="527"/>
      <c r="E55" s="527"/>
      <c r="F55" s="527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1" t="s">
        <v>34</v>
      </c>
      <c r="B63" s="522"/>
      <c r="C63" s="523"/>
      <c r="D63" s="380">
        <f>SUM(B56:C62)</f>
        <v>0</v>
      </c>
    </row>
    <row r="64" spans="1:7" x14ac:dyDescent="0.3">
      <c r="A64" s="521" t="s">
        <v>251</v>
      </c>
      <c r="B64" s="522"/>
      <c r="C64" s="523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6" t="s">
        <v>111</v>
      </c>
      <c r="B66" s="527"/>
      <c r="C66" s="527"/>
      <c r="D66" s="527"/>
      <c r="E66" s="527"/>
      <c r="F66" s="527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1" t="s">
        <v>34</v>
      </c>
      <c r="B84" s="522"/>
      <c r="C84" s="523"/>
      <c r="D84" s="380">
        <f>SUM(B67:C83)</f>
        <v>0</v>
      </c>
    </row>
    <row r="85" spans="1:7" x14ac:dyDescent="0.3">
      <c r="A85" s="521" t="s">
        <v>251</v>
      </c>
      <c r="B85" s="522"/>
      <c r="C85" s="523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6" t="s">
        <v>172</v>
      </c>
      <c r="B87" s="527"/>
      <c r="C87" s="527"/>
      <c r="D87" s="527"/>
      <c r="E87" s="527"/>
      <c r="F87" s="527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1" t="s">
        <v>34</v>
      </c>
      <c r="B102" s="522"/>
      <c r="C102" s="523"/>
      <c r="D102" s="380">
        <f>SUM(B88:C101)</f>
        <v>0</v>
      </c>
    </row>
    <row r="103" spans="1:7" x14ac:dyDescent="0.3">
      <c r="A103" s="521" t="s">
        <v>251</v>
      </c>
      <c r="B103" s="522"/>
      <c r="C103" s="523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6" t="s">
        <v>173</v>
      </c>
      <c r="B106" s="527"/>
      <c r="C106" s="527"/>
      <c r="D106" s="527"/>
      <c r="E106" s="527"/>
      <c r="F106" s="527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1" t="s">
        <v>34</v>
      </c>
      <c r="B118" s="522"/>
      <c r="C118" s="523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1" t="s">
        <v>251</v>
      </c>
      <c r="B119" s="522"/>
      <c r="C119" s="523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6" t="s">
        <v>156</v>
      </c>
      <c r="B121" s="527"/>
      <c r="C121" s="527"/>
      <c r="D121" s="527"/>
      <c r="E121" s="527"/>
      <c r="F121" s="527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1" t="s">
        <v>34</v>
      </c>
      <c r="B133" s="522"/>
      <c r="C133" s="523"/>
      <c r="D133" s="380">
        <f>SUM(B122:C132)</f>
        <v>0</v>
      </c>
    </row>
    <row r="134" spans="1:7" x14ac:dyDescent="0.3">
      <c r="A134" s="521" t="s">
        <v>251</v>
      </c>
      <c r="B134" s="522"/>
      <c r="C134" s="523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6" t="s">
        <v>61</v>
      </c>
      <c r="B136" s="527"/>
      <c r="C136" s="527"/>
      <c r="D136" s="527"/>
      <c r="E136" s="527"/>
      <c r="F136" s="527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1" t="s">
        <v>34</v>
      </c>
      <c r="B149" s="522"/>
      <c r="C149" s="523"/>
      <c r="D149" s="380">
        <f>SUM(B137:C148)</f>
        <v>0</v>
      </c>
    </row>
    <row r="150" spans="1:7" x14ac:dyDescent="0.3">
      <c r="A150" s="521" t="s">
        <v>251</v>
      </c>
      <c r="B150" s="522"/>
      <c r="C150" s="523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6" t="s">
        <v>178</v>
      </c>
      <c r="B152" s="527"/>
      <c r="C152" s="527"/>
      <c r="D152" s="527"/>
      <c r="E152" s="527"/>
      <c r="F152" s="527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1" t="s">
        <v>34</v>
      </c>
      <c r="B161" s="530"/>
      <c r="C161" s="531"/>
      <c r="D161" s="381">
        <f>SUM(B153:C160)</f>
        <v>0</v>
      </c>
    </row>
    <row r="162" spans="1:7" x14ac:dyDescent="0.3">
      <c r="A162" s="521" t="s">
        <v>251</v>
      </c>
      <c r="B162" s="522"/>
      <c r="C162" s="523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6" t="s">
        <v>64</v>
      </c>
      <c r="B164" s="527"/>
      <c r="C164" s="527"/>
      <c r="D164" s="527"/>
      <c r="E164" s="527"/>
      <c r="F164" s="527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1" t="s">
        <v>34</v>
      </c>
      <c r="B169" s="522"/>
      <c r="C169" s="523"/>
      <c r="D169" s="380">
        <f>SUM(B165:C168)</f>
        <v>0</v>
      </c>
    </row>
    <row r="170" spans="1:7" x14ac:dyDescent="0.3">
      <c r="A170" s="521" t="s">
        <v>251</v>
      </c>
      <c r="B170" s="522"/>
      <c r="C170" s="523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4" t="s">
        <v>15</v>
      </c>
      <c r="B172" s="525"/>
      <c r="C172" s="525"/>
      <c r="D172" s="525"/>
      <c r="E172" s="525"/>
      <c r="F172" s="525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1" t="s">
        <v>34</v>
      </c>
      <c r="B177" s="522"/>
      <c r="C177" s="523"/>
      <c r="D177" s="380">
        <f>SUM(B173:C176)</f>
        <v>0</v>
      </c>
    </row>
    <row r="178" spans="1:7" x14ac:dyDescent="0.3">
      <c r="A178" s="521" t="s">
        <v>251</v>
      </c>
      <c r="B178" s="522"/>
      <c r="C178" s="523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6" t="s">
        <v>65</v>
      </c>
      <c r="B180" s="527"/>
      <c r="C180" s="527"/>
      <c r="D180" s="527"/>
      <c r="E180" s="527"/>
      <c r="F180" s="527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1" t="s">
        <v>34</v>
      </c>
      <c r="B186" s="522"/>
      <c r="C186" s="523"/>
      <c r="D186" s="380">
        <f>SUM(B181:C185)</f>
        <v>0</v>
      </c>
    </row>
    <row r="187" spans="1:7" x14ac:dyDescent="0.3">
      <c r="A187" s="521" t="s">
        <v>251</v>
      </c>
      <c r="B187" s="522"/>
      <c r="C187" s="523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6" t="s">
        <v>177</v>
      </c>
      <c r="B189" s="527"/>
      <c r="C189" s="527"/>
      <c r="D189" s="527"/>
      <c r="E189" s="527"/>
      <c r="F189" s="527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1" t="s">
        <v>34</v>
      </c>
      <c r="B194" s="522"/>
      <c r="C194" s="523"/>
      <c r="D194" s="40">
        <f>SUM(B190:C193)</f>
        <v>0</v>
      </c>
    </row>
    <row r="195" spans="1:6" x14ac:dyDescent="0.3">
      <c r="A195" s="521" t="s">
        <v>251</v>
      </c>
      <c r="B195" s="522"/>
      <c r="C195" s="523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2019-04-02T16:26:18Z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