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Riadh Sousse février 2018\"/>
    </mc:Choice>
  </mc:AlternateContent>
  <bookViews>
    <workbookView xWindow="0" yWindow="0" windowWidth="20490" windowHeight="7755" tabRatio="916" activeTab="1"/>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99" i="43"/>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76" i="43"/>
  <c r="D493" i="43"/>
  <c r="D494" i="43" s="1"/>
  <c r="D498" i="43"/>
  <c r="D512" i="43"/>
  <c r="D532" i="43"/>
  <c r="D543" i="43"/>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4" i="43" s="1"/>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61" i="37" l="1"/>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D195" i="35"/>
  <c r="B172" i="29"/>
  <c r="B90" i="29"/>
  <c r="B117" i="29"/>
  <c r="B135" i="29"/>
  <c r="B63" i="29"/>
  <c r="B72" i="29"/>
  <c r="B108" i="29"/>
  <c r="D198" i="37" l="1"/>
  <c r="D199" i="37" s="1"/>
  <c r="B179" i="29"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1" i="37" l="1"/>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<sst xmlns="http://schemas.openxmlformats.org/spreadsheetml/2006/main" count="5271" uniqueCount="461">
  <si>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</si>
  <si>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</si>
  <si>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</si>
  <si>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</si>
  <si>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</si>
  <si>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</si>
  <si>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</si>
  <si>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</si>
  <si>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</si>
  <si>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</si>
  <si>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</si>
  <si>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</si>
  <si>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</si>
  <si>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</si>
  <si>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</si>
  <si>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</si>
  <si>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</si>
  <si>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</si>
  <si>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</si>
  <si>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</si>
  <si>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</si>
  <si>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</si>
  <si>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</si>
  <si>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</si>
  <si>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</si>
  <si>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</si>
  <si>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</si>
  <si>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</si>
  <si>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</si>
  <si>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</si>
  <si>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</si>
  <si>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</si>
  <si>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</si>
  <si>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</si>
  <si>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</si>
  <si>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</si>
  <si>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</si>
  <si>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</si>
  <si>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</si>
  <si>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</si>
  <si>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</si>
  <si>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</si>
  <si>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</si>
  <si>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</si>
  <si>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</si>
  <si>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</si>
  <si>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</si>
  <si>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</si>
  <si>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</si>
  <si>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</si>
  <si>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</si>
  <si>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</si>
  <si>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</si>
  <si>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</si>
  <si>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</si>
  <si>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</si>
  <si>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</si>
  <si>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</si>
  <si>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</si>
  <si>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</si>
  <si>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</si>
  <si>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</si>
  <si>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</si>
  <si>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</si>
  <si>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</si>
  <si>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</si>
  <si>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</si>
  <si>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</si>
  <si>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</si>
  <si>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</si>
  <si>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</si>
  <si>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</si>
  <si>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</si>
  <si>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</si>
  <si>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</si>
  <si>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</si>
  <si>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</si>
  <si>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</si>
  <si>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</si>
  <si>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</si>
  <si>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</si>
  <si>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</si>
  <si>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</si>
  <si>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</si>
  <si>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</si>
  <si>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</si>
  <si>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</si>
  <si>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</si>
  <si>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</si>
  <si>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</si>
  <si>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</si>
  <si>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</si>
  <si>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</si>
  <si>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</si>
  <si>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</si>
  <si>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</si>
  <si>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</si>
  <si>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</si>
  <si>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</si>
  <si>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</si>
  <si>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</si>
  <si>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</si>
  <si>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</si>
  <si>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</si>
  <si>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</si>
  <si>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</si>
  <si>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</si>
  <si>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</si>
  <si>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</si>
  <si>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</si>
  <si>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</si>
  <si>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</si>
  <si>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</si>
  <si>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</si>
  <si>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</si>
  <si>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</si>
  <si>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</si>
  <si>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</si>
  <si>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</si>
  <si>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</si>
  <si>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</si>
  <si>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</si>
  <si>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</si>
  <si>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</si>
  <si>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</si>
  <si>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</si>
  <si>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</si>
  <si>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</si>
  <si>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</si>
  <si>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</si>
  <si>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</si>
  <si>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</si>
  <si>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</si>
  <si>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</si>
  <si>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</si>
  <si>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</si>
  <si>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</si>
  <si>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</si>
  <si>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</si>
  <si>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</si>
  <si>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</si>
  <si>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</si>
  <si>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</si>
  <si>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</si>
  <si>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</si>
  <si>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</si>
  <si>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</si>
  <si>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</si>
  <si>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</si>
  <si>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</si>
  <si>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</si>
  <si>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</si>
  <si>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</si>
  <si>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</si>
  <si>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</si>
  <si>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</si>
  <si>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</si>
  <si>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</si>
  <si>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</si>
  <si>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</si>
  <si>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</si>
  <si>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</si>
  <si>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</si>
  <si>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</si>
  <si>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</si>
  <si>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</si>
  <si>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</si>
  <si>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</si>
  <si>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</si>
  <si>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</si>
  <si>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</si>
  <si>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</si>
  <si>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</si>
  <si>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</si>
  <si>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</si>
  <si>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</si>
  <si>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</si>
  <si>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</si>
  <si>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</si>
  <si>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</si>
  <si>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</si>
  <si>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</si>
  <si>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</si>
  <si>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</si>
  <si>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</si>
  <si>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</si>
  <si>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</si>
  <si>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</si>
  <si>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</si>
  <si>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</si>
  <si>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</si>
  <si>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</si>
  <si>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</si>
  <si>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</si>
  <si>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</si>
  <si>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</si>
  <si>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</si>
  <si>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</si>
  <si>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</si>
  <si>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</si>
  <si>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</si>
  <si>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</si>
  <si>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</si>
  <si>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</si>
  <si>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</si>
  <si>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</si>
  <si>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</si>
  <si>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</si>
  <si>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</si>
  <si>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</si>
  <si>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</si>
  <si>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</si>
  <si>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</si>
  <si>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</si>
  <si>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</si>
  <si>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</si>
  <si>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</si>
  <si>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</si>
  <si>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</si>
  <si>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</si>
  <si>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</si>
  <si>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</si>
  <si>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</si>
  <si>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</si>
  <si>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</si>
  <si>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</si>
  <si>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</si>
  <si>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</si>
  <si>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</si>
  <si>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</si>
  <si>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</si>
  <si>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</si>
  <si>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</si>
  <si>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</si>
  <si>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</si>
  <si>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</si>
  <si>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</si>
  <si>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</si>
  <si>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</si>
  <si>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</si>
  <si>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</si>
  <si>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</si>
  <si>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</si>
  <si>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</si>
  <si>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</si>
  <si>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</si>
  <si>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</si>
  <si>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</si>
  <si>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</si>
  <si>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</si>
  <si>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</si>
  <si>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</si>
  <si>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</si>
  <si>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</si>
  <si>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</si>
  <si>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</si>
  <si>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</si>
  <si>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</si>
  <si>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</si>
  <si>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</si>
  <si>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</si>
  <si>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</si>
  <si>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</si>
  <si>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</si>
  <si>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</si>
  <si>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</si>
  <si>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</si>
  <si>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</si>
  <si>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</si>
  <si>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</si>
  <si>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</si>
  <si>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</si>
  <si>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</si>
  <si>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</si>
  <si>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</si>
  <si>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</si>
  <si>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</si>
  <si>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</si>
  <si>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</si>
  <si>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</si>
  <si>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</si>
  <si>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</si>
  <si>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</si>
  <si>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</si>
  <si>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</si>
  <si>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</si>
  <si>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</si>
  <si>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</si>
  <si>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</si>
  <si>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</si>
  <si>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</si>
  <si>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</si>
  <si>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</si>
  <si>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</si>
  <si>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</si>
  <si>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</si>
  <si>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</si>
  <si>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</si>
  <si>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</si>
  <si>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</si>
  <si>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</si>
  <si>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</si>
  <si>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</si>
  <si>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</si>
  <si>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</si>
  <si>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</si>
  <si>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</si>
  <si>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</si>
  <si>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</si>
  <si>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</si>
  <si>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</si>
  <si>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</si>
  <si>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</si>
  <si>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</si>
  <si>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</si>
  <si>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</si>
  <si>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</si>
  <si>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</si>
  <si>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</si>
  <si>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</si>
  <si>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</si>
  <si>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</si>
  <si>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</si>
  <si>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</si>
  <si>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</si>
  <si>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</si>
  <si>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</si>
  <si>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</si>
  <si>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</si>
  <si>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</si>
  <si>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</si>
  <si>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</si>
  <si>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</si>
  <si>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</si>
  <si>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</si>
  <si>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</si>
  <si>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</si>
  <si>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</si>
  <si>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</si>
  <si>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</si>
  <si>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</si>
  <si>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</si>
  <si>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</si>
  <si>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</si>
  <si>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</si>
  <si>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</si>
  <si>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</si>
  <si>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</si>
  <si>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</si>
  <si>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</si>
  <si>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</si>
  <si>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</si>
  <si>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</si>
  <si>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</si>
  <si>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</si>
  <si>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</si>
  <si>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</si>
  <si>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</si>
  <si>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</si>
  <si>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</si>
  <si>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</si>
  <si>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</si>
  <si>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</si>
  <si>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</si>
  <si>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</si>
  <si>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</si>
  <si>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</si>
  <si>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</si>
  <si>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</si>
  <si>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</si>
  <si>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</si>
  <si>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</si>
  <si>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</si>
  <si>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</si>
  <si>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</si>
  <si>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</si>
  <si>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</si>
  <si>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</si>
  <si>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</si>
  <si>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</si>
  <si>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</si>
  <si>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</si>
  <si>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</si>
  <si>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</si>
  <si>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</si>
  <si>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</si>
  <si>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</si>
  <si>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</si>
  <si>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</si>
  <si>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</si>
  <si>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</si>
  <si>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</si>
  <si>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</si>
  <si>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</si>
  <si>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</si>
  <si>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</si>
  <si>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</si>
  <si>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</si>
  <si>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</si>
  <si>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</si>
  <si>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</si>
  <si>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</si>
  <si>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</si>
  <si>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</si>
  <si>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</si>
  <si>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</si>
  <si>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</si>
  <si>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</si>
  <si>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Riadh Sousse</t>
  </si>
  <si>
    <t>Même chambre froide pâtisserie et traiteur.</t>
  </si>
  <si>
    <t>Le poids des échantillons des pains aux olives 'Sopral'  n'est pas correct; 170g &amp; 175g &lt; 200g; avertir les services concernés sur cet écart.</t>
  </si>
  <si>
    <t>Mme Meriam CHOUCHENE</t>
  </si>
  <si>
    <t>Directeur magasin &amp; chefs rayons</t>
  </si>
  <si>
    <t>Présence d'odeur de regard au rayon traiteur.</t>
  </si>
  <si>
    <t>Assurer la réalisation journalière du cadencier de cuisson.</t>
  </si>
  <si>
    <t>Les cadenciers de cuisson des poulets rôtis n'ont pas été réalisés le 24 et 25 février 2018.</t>
  </si>
  <si>
    <t>Absence meuble froid.</t>
  </si>
  <si>
    <t>Absence de linéaires froides.</t>
  </si>
  <si>
    <t>Pas de cuisson, ni de friture le jour de l'audit.</t>
  </si>
  <si>
    <t>Absence de DF sur l'étiquette d'un pot de ricotta 'Meriah'; la durée de vie de ce produit ne pourra être connue vu la fixation d'une durée de 6 jours de DLC après la date de fabrication.</t>
  </si>
  <si>
    <t>Absence de laboratoire</t>
  </si>
  <si>
    <t>Prévoir des tabliers jetables pour protection des tenues de travail.</t>
  </si>
  <si>
    <t>Non maitrise du lavage des mains; lavage sans savon liquide et en utilisant un robinet à commande manuelle.</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</si>
  <si>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</si>
  <si>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T° escalope 3,3°C.</t>
  </si>
  <si>
    <t>Meuble d'exposition partiellement protégé; le meuble est juxtaposé au rayon volaille trad.</t>
  </si>
  <si>
    <t>La zone des produits périmés (noix de coco, pistaches) n’est pas identifiée.</t>
  </si>
  <si>
    <t>Terminal de cuisson</t>
  </si>
  <si>
    <t>Présence de piqûres de moisissures sur le meuble de yaourt.</t>
  </si>
  <si>
    <t>T° 5°C</t>
  </si>
  <si>
    <t>Présence de trace de rouille sur le meubles neutres de fromages.</t>
  </si>
  <si>
    <t>Le suivi de la température à cœur de la température ambiante des meubles n'a pas été réalisée au cours de l'année 2018.</t>
  </si>
  <si>
    <t>Absence de douches dans les sanitaires.</t>
  </si>
  <si>
    <t>Les vestiaires sont aussi utilisés en tant que salle de pause. Il est indispensable d'arranger un local spécifique à cet effet.</t>
  </si>
  <si>
    <t>Les vestiaires sont aussi utilisés en tant que salle de pause. Cette pratique pourra induire la multiplication des nuisibles à ce niveau. Prévoir un espace adapté et éloigné des vestiaires pour cet effet.</t>
  </si>
  <si>
    <t>Le local déchet n'est pas muni de benne à ordure et utilisation de chariots client pour entreposage des poubelles; Il est indispensable de prévoir des poubelles pour une meilleure gestion de déchets solides.</t>
  </si>
  <si>
    <t>Présence des bulletins d'analyse et plans d'action</t>
  </si>
  <si>
    <t>Enregistrements des autocontrôles de nettoyage et de désinfection</t>
  </si>
  <si>
    <t>Présence de souillures persistantes à l'intérieur de la rôtissoire.</t>
  </si>
  <si>
    <t>Présence d'un seul thermomètre au rayon fromage et traiteur.</t>
  </si>
  <si>
    <t xml:space="preserve">Utilisation correcte des cadenciers de cuisson et de fabrication </t>
  </si>
  <si>
    <t>Absence de la mention de poivron sur la liste des ingrédients du fromage sicilien râpé 'Meriah'.</t>
  </si>
  <si>
    <t xml:space="preserve">Le fromage 'Pacha au lait de vache' découpé  le 24/02/2018:
-Quantité pesée au rayon 770g au rayon
-Quantité vendue et enregistrée est égale à 990g.
On a pu constaté un manque de traçabilité de 250g de fromage appartenant à la même meule ayant un poids initial de 2k.  </t>
  </si>
  <si>
    <t>Traçabilité du 26/02/2018: 5kg 440g d'escalope de dinde hors hit parade le 26/02/2018, 3kg vendus, 2kg manque à la traçabilité du 27/02/2018.</t>
  </si>
  <si>
    <t xml:space="preserve">Respect des durées de vie des produits trad. exposés dans le stand </t>
  </si>
  <si>
    <t>Présence des bulletins d'analyses et plans d'action</t>
  </si>
  <si>
    <t>Absence de plan de positionnement des appâts sur site.</t>
  </si>
  <si>
    <t>Taux de réalisation du plan d'action précédent</t>
  </si>
  <si>
    <t>Présence de rouille sur le revêtement interne du meuble du volaille trad.;</t>
  </si>
  <si>
    <t>T° meuble volaille trad. 3,8°C.</t>
  </si>
  <si>
    <t>Présence de fourmis sur la table de travail du laboratoire de pâtisserie.</t>
  </si>
  <si>
    <t>Exposition des pommes de terre présentant des taches vertes; renforcer le triage des produits.</t>
  </si>
  <si>
    <t>Les étiquettes des pains de mie complet 'El Wafa' ne répond pas à la réglementation en vigueur (absence de langue arabe, liste des ingrédients incomplète).
L’étiquette UHD des petits four cache une partie des mentions obligatoires dans l’étiquette du fournisseur</t>
  </si>
  <si>
    <t>Absence d'élément pour stockage des produits de nettoyage destinés à tous les secteurs; prévoir une armoire fermée à clé pour stockage des produits d'entretien et de nettoyage.</t>
  </si>
  <si>
    <t xml:space="preserve">Présence des piqûres d’insectes volants sur les paniers de pains. </t>
  </si>
  <si>
    <t>Renforcer le nettoyage et désinfection de ces équipements.</t>
  </si>
  <si>
    <t>Respecter le protocole de lavage des mains.</t>
  </si>
  <si>
    <t>Retirer les produits dont la durée de vie est méconnue</t>
  </si>
  <si>
    <t>Assurer la traçabilité des quantités exactes des produits exposés.</t>
  </si>
  <si>
    <t>Renforcer le nettoyage et désinfection du meuble.</t>
  </si>
  <si>
    <t>L'enregistrement est réalisé sur la fiche du rayon pâtisserie. Prévoir des fiches séparées pour chaque secteur.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</si>
</sst>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08080816"/>
        <c:axId val="408087088"/>
      </c:barChart>
      <c:catAx>
        <c:axId val="40808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87088"/>
        <c:crosses val="autoZero"/>
        <c:auto val="1"/>
        <c:lblAlgn val="ctr"/>
        <c:lblOffset val="100"/>
        <c:noMultiLvlLbl val="0"/>
      </c:catAx>
      <c:valAx>
        <c:axId val="40808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8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08091400"/>
        <c:axId val="408091792"/>
      </c:barChart>
      <c:catAx>
        <c:axId val="408091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91792"/>
        <c:crosses val="autoZero"/>
        <c:auto val="1"/>
        <c:lblAlgn val="ctr"/>
        <c:lblOffset val="100"/>
        <c:noMultiLvlLbl val="0"/>
      </c:catAx>
      <c:valAx>
        <c:axId val="40809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91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08094144"/>
        <c:axId val="408671440"/>
      </c:barChart>
      <c:catAx>
        <c:axId val="40809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71440"/>
        <c:crosses val="autoZero"/>
        <c:auto val="1"/>
        <c:lblAlgn val="ctr"/>
        <c:lblOffset val="100"/>
        <c:noMultiLvlLbl val="0"/>
      </c:catAx>
      <c:valAx>
        <c:axId val="40867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9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08674184"/>
        <c:axId val="408667912"/>
      </c:barChart>
      <c:catAx>
        <c:axId val="408674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7912"/>
        <c:crosses val="autoZero"/>
        <c:auto val="1"/>
        <c:lblAlgn val="ctr"/>
        <c:lblOffset val="100"/>
        <c:noMultiLvlLbl val="0"/>
      </c:catAx>
      <c:valAx>
        <c:axId val="408667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674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08672224"/>
        <c:axId val="408668304"/>
      </c:barChart>
      <c:catAx>
        <c:axId val="40867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8304"/>
        <c:crosses val="autoZero"/>
        <c:auto val="1"/>
        <c:lblAlgn val="ctr"/>
        <c:lblOffset val="100"/>
        <c:noMultiLvlLbl val="0"/>
      </c:catAx>
      <c:valAx>
        <c:axId val="40866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67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08664776"/>
        <c:axId val="408665952"/>
      </c:barChart>
      <c:catAx>
        <c:axId val="408664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5952"/>
        <c:crosses val="autoZero"/>
        <c:auto val="1"/>
        <c:lblAlgn val="ctr"/>
        <c:lblOffset val="100"/>
        <c:noMultiLvlLbl val="0"/>
      </c:catAx>
      <c:valAx>
        <c:axId val="40866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664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0.96354166666666663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08663208"/>
        <c:axId val="408668696"/>
      </c:barChart>
      <c:catAx>
        <c:axId val="408663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8696"/>
        <c:crosses val="autoZero"/>
        <c:auto val="1"/>
        <c:lblAlgn val="ctr"/>
        <c:lblOffset val="100"/>
        <c:noMultiLvlLbl val="0"/>
      </c:catAx>
      <c:valAx>
        <c:axId val="408668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663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0.876953125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08672616"/>
        <c:axId val="408669088"/>
      </c:barChart>
      <c:catAx>
        <c:axId val="408672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9088"/>
        <c:crosses val="autoZero"/>
        <c:auto val="1"/>
        <c:lblAlgn val="ctr"/>
        <c:lblOffset val="100"/>
        <c:noMultiLvlLbl val="0"/>
      </c:catAx>
      <c:valAx>
        <c:axId val="408669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672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0.92024739583333326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08665168"/>
        <c:axId val="408666344"/>
        <c:extLst xmlns:c16r2="http://schemas.microsoft.com/office/drawing/2015/06/chart"/>
      </c:barChart>
      <c:catAx>
        <c:axId val="4086651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6344"/>
        <c:crosses val="autoZero"/>
        <c:auto val="1"/>
        <c:lblAlgn val="ctr"/>
        <c:lblOffset val="100"/>
        <c:noMultiLvlLbl val="0"/>
      </c:catAx>
      <c:valAx>
        <c:axId val="408666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8665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0.95833333333333326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08662032"/>
        <c:axId val="408662424"/>
        <c:extLst xmlns:c16r2="http://schemas.microsoft.com/office/drawing/2015/06/chart"/>
      </c:barChart>
      <c:catAx>
        <c:axId val="40866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662424"/>
        <c:crosses val="autoZero"/>
        <c:auto val="1"/>
        <c:lblAlgn val="ctr"/>
        <c:lblOffset val="100"/>
        <c:noMultiLvlLbl val="0"/>
      </c:catAx>
      <c:valAx>
        <c:axId val="408662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866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0.9242424242424242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08081992"/>
        <c:axId val="408084736"/>
      </c:barChart>
      <c:catAx>
        <c:axId val="408081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84736"/>
        <c:crosses val="autoZero"/>
        <c:auto val="1"/>
        <c:lblAlgn val="ctr"/>
        <c:lblOffset val="100"/>
        <c:noMultiLvlLbl val="0"/>
      </c:catAx>
      <c:valAx>
        <c:axId val="40808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81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0.65151515151515149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08087480"/>
        <c:axId val="408078856"/>
      </c:barChart>
      <c:catAx>
        <c:axId val="408087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78856"/>
        <c:crosses val="autoZero"/>
        <c:auto val="1"/>
        <c:lblAlgn val="ctr"/>
        <c:lblOffset val="100"/>
        <c:noMultiLvlLbl val="0"/>
      </c:catAx>
      <c:valAx>
        <c:axId val="408078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87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0.73333333333333328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08079248"/>
        <c:axId val="408085912"/>
      </c:barChart>
      <c:catAx>
        <c:axId val="40807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85912"/>
        <c:crosses val="autoZero"/>
        <c:auto val="1"/>
        <c:lblAlgn val="ctr"/>
        <c:lblOffset val="100"/>
        <c:noMultiLvlLbl val="0"/>
      </c:catAx>
      <c:valAx>
        <c:axId val="408085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7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0.88157894736842102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08085128"/>
        <c:axId val="408091008"/>
      </c:barChart>
      <c:catAx>
        <c:axId val="408085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91008"/>
        <c:crosses val="autoZero"/>
        <c:auto val="1"/>
        <c:lblAlgn val="ctr"/>
        <c:lblOffset val="100"/>
        <c:noMultiLvlLbl val="0"/>
      </c:catAx>
      <c:valAx>
        <c:axId val="40809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85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08079640"/>
        <c:axId val="408089048"/>
      </c:barChart>
      <c:catAx>
        <c:axId val="408079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89048"/>
        <c:crosses val="autoZero"/>
        <c:auto val="1"/>
        <c:lblAlgn val="ctr"/>
        <c:lblOffset val="100"/>
        <c:noMultiLvlLbl val="0"/>
      </c:catAx>
      <c:valAx>
        <c:axId val="408089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79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0.97619047619047616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08083560"/>
        <c:axId val="408086696"/>
      </c:barChart>
      <c:catAx>
        <c:axId val="408083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86696"/>
        <c:crosses val="autoZero"/>
        <c:auto val="1"/>
        <c:lblAlgn val="ctr"/>
        <c:lblOffset val="100"/>
        <c:noMultiLvlLbl val="0"/>
      </c:catAx>
      <c:valAx>
        <c:axId val="408086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83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08089440"/>
        <c:axId val="408092184"/>
      </c:barChart>
      <c:catAx>
        <c:axId val="40808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92184"/>
        <c:crosses val="autoZero"/>
        <c:auto val="1"/>
        <c:lblAlgn val="ctr"/>
        <c:lblOffset val="100"/>
        <c:noMultiLvlLbl val="0"/>
      </c:catAx>
      <c:valAx>
        <c:axId val="408092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8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0.89130434782608692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08093752"/>
        <c:axId val="408092968"/>
      </c:barChart>
      <c:catAx>
        <c:axId val="408093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092968"/>
        <c:crosses val="autoZero"/>
        <c:auto val="1"/>
        <c:lblAlgn val="ctr"/>
        <c:lblOffset val="100"/>
        <c:noMultiLvlLbl val="0"/>
      </c:catAx>
      <c:valAx>
        <c:axId val="408092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093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7"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7" t="s">
        <v>324</v>
      </c>
      <c r="B18" s="297"/>
      <c r="C18" s="297"/>
      <c r="D18" s="298" t="s">
        <v>408</v>
      </c>
      <c r="E18" s="298"/>
      <c r="F18" s="298"/>
      <c r="G18" s="298"/>
      <c r="H18" s="298"/>
      <c r="I18" s="298"/>
      <c r="J18" s="298"/>
      <c r="K18" s="298"/>
    </row>
    <row r="20" spans="1:11" ht="16.5" x14ac:dyDescent="0.3">
      <c r="A20" s="83"/>
      <c r="B20" s="78"/>
      <c r="C20" s="78"/>
      <c r="D20" s="78"/>
      <c r="E20" s="78"/>
      <c r="F20" s="78"/>
      <c r="G20" s="78"/>
      <c r="H20" s="78"/>
      <c r="I20" s="78"/>
    </row>
    <row r="21" spans="1:11" x14ac:dyDescent="0.25">
      <c r="A21" s="299" t="s">
        <v>325</v>
      </c>
      <c r="B21" s="299"/>
      <c r="C21" s="299"/>
      <c r="D21" s="299"/>
      <c r="E21" s="299"/>
      <c r="F21" s="299"/>
      <c r="G21" s="299"/>
      <c r="H21" s="299"/>
      <c r="I21" s="299"/>
      <c r="J21" s="299"/>
      <c r="K21" s="299"/>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Riadh Sousse</v>
      </c>
    </row>
    <row r="24" spans="1:11" ht="33" customHeight="1" x14ac:dyDescent="0.25">
      <c r="A24" s="86" t="s">
        <v>328</v>
      </c>
      <c r="B24" s="301">
        <f>AVERAGE('A1 Exploitation'!D549,'A1 Technique'!D199)</f>
        <v>0.92024739583333326</v>
      </c>
      <c r="C24" s="301"/>
      <c r="D24" s="78"/>
      <c r="E24" s="78"/>
      <c r="F24" s="78"/>
      <c r="G24" s="78"/>
      <c r="H24" s="78"/>
      <c r="I24" s="78"/>
    </row>
    <row r="25" spans="1:11" ht="33" customHeight="1" x14ac:dyDescent="0.25">
      <c r="A25" s="85" t="s">
        <v>329</v>
      </c>
      <c r="B25" s="301">
        <f>AVERAGE('A2 Exploitation'!D549,'A2 Technique'!D199)</f>
        <v>0</v>
      </c>
      <c r="C25" s="301"/>
      <c r="D25" s="78"/>
      <c r="E25" s="78"/>
      <c r="F25" s="78"/>
      <c r="G25" s="78"/>
      <c r="H25" s="78"/>
      <c r="I25" s="78"/>
    </row>
    <row r="26" spans="1:11" ht="33" customHeight="1" x14ac:dyDescent="0.25">
      <c r="A26" s="86" t="s">
        <v>330</v>
      </c>
      <c r="B26" s="301">
        <f>AVERAGE('A3 Exploitation'!D549,'A3 Technique'!D199)</f>
        <v>0</v>
      </c>
      <c r="C26" s="301"/>
      <c r="D26" s="78"/>
      <c r="E26" s="78"/>
      <c r="F26" s="78"/>
      <c r="G26" s="78"/>
      <c r="H26" s="78"/>
      <c r="I26" s="78"/>
    </row>
    <row r="27" spans="1:11" ht="33" customHeight="1" x14ac:dyDescent="0.25">
      <c r="A27" s="86" t="s">
        <v>331</v>
      </c>
      <c r="B27" s="301">
        <f>AVERAGE('A4 Exploitation'!D549,'A4 Technique'!D199)</f>
        <v>0</v>
      </c>
      <c r="C27" s="301"/>
      <c r="D27" s="78"/>
      <c r="E27" s="78"/>
      <c r="F27" s="78"/>
      <c r="G27" s="78"/>
      <c r="H27" s="78"/>
      <c r="I27" s="78"/>
    </row>
    <row r="28" spans="1:11" ht="33" customHeight="1" x14ac:dyDescent="0.25">
      <c r="A28" s="85" t="s">
        <v>332</v>
      </c>
      <c r="B28" s="301">
        <f>AVERAGE('A5 Exploitation'!D549,'A5 Technique'!D199)</f>
        <v>0</v>
      </c>
      <c r="C28" s="301"/>
      <c r="D28" s="78"/>
      <c r="E28" s="78"/>
      <c r="F28" s="78"/>
      <c r="G28" s="78"/>
      <c r="H28" s="78"/>
      <c r="I28" s="78"/>
    </row>
    <row r="29" spans="1:11" ht="33" customHeight="1" x14ac:dyDescent="0.25">
      <c r="A29" s="85" t="s">
        <v>333</v>
      </c>
      <c r="B29" s="301">
        <f>AVERAGE('A6 Exploitation'!D549,'A6 Technique'!D199)</f>
        <v>0</v>
      </c>
      <c r="C29" s="30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Riadh Sousse</v>
      </c>
    </row>
    <row r="34" spans="1:10" ht="33" customHeight="1" x14ac:dyDescent="0.25">
      <c r="A34" s="86" t="s">
        <v>328</v>
      </c>
      <c r="B34" s="301">
        <f>'A1 Exploitation'!D549</f>
        <v>0.876953125</v>
      </c>
      <c r="C34" s="301"/>
      <c r="D34" s="78"/>
      <c r="E34" s="78"/>
      <c r="F34" s="78"/>
      <c r="G34" s="78"/>
      <c r="H34" s="78"/>
      <c r="I34" s="78"/>
    </row>
    <row r="35" spans="1:10" ht="33" customHeight="1" x14ac:dyDescent="0.25">
      <c r="A35" s="85" t="s">
        <v>329</v>
      </c>
      <c r="B35" s="301">
        <f>'A2 Exploitation'!D549</f>
        <v>0</v>
      </c>
      <c r="C35" s="301"/>
      <c r="D35" s="78"/>
      <c r="E35" s="78"/>
      <c r="F35" s="78"/>
      <c r="G35" s="78"/>
      <c r="H35" s="78"/>
      <c r="I35" s="78"/>
    </row>
    <row r="36" spans="1:10" ht="33" customHeight="1" x14ac:dyDescent="0.25">
      <c r="A36" s="86" t="s">
        <v>330</v>
      </c>
      <c r="B36" s="301">
        <f>'A3 Exploitation'!D549</f>
        <v>0</v>
      </c>
      <c r="C36" s="301"/>
      <c r="D36" s="78"/>
      <c r="E36" s="78"/>
      <c r="F36" s="78"/>
      <c r="G36" s="78"/>
      <c r="H36" s="78"/>
      <c r="I36" s="78"/>
    </row>
    <row r="37" spans="1:10" ht="33" customHeight="1" x14ac:dyDescent="0.25">
      <c r="A37" s="86" t="s">
        <v>331</v>
      </c>
      <c r="B37" s="301">
        <f>'A4 Exploitation'!D549</f>
        <v>0</v>
      </c>
      <c r="C37" s="301"/>
      <c r="D37" s="78"/>
      <c r="E37" s="78"/>
      <c r="F37" s="78"/>
      <c r="G37" s="78"/>
      <c r="H37" s="78"/>
      <c r="I37" s="78"/>
    </row>
    <row r="38" spans="1:10" ht="33" customHeight="1" x14ac:dyDescent="0.25">
      <c r="A38" s="85" t="s">
        <v>332</v>
      </c>
      <c r="B38" s="301">
        <f>'A5 Exploitation'!D549</f>
        <v>0</v>
      </c>
      <c r="C38" s="301"/>
      <c r="D38" s="78"/>
      <c r="E38" s="78"/>
      <c r="F38" s="78"/>
      <c r="G38" s="78"/>
      <c r="H38" s="78"/>
      <c r="I38" s="78"/>
    </row>
    <row r="39" spans="1:10" ht="33" customHeight="1" x14ac:dyDescent="0.25">
      <c r="A39" s="85" t="s">
        <v>333</v>
      </c>
      <c r="B39" s="301">
        <f>'A6 Exploitation'!D549</f>
        <v>0</v>
      </c>
      <c r="C39" s="30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Riadh Sousse</v>
      </c>
    </row>
    <row r="43" spans="1:10" ht="33" customHeight="1" x14ac:dyDescent="0.25">
      <c r="A43" s="86" t="s">
        <v>328</v>
      </c>
      <c r="B43" s="301">
        <f>AVERAGE('A1 Exploitation'!D547, 'A1 Technique'!D197)</f>
        <v>0.95833333333333326</v>
      </c>
      <c r="C43" s="301"/>
      <c r="D43" s="78"/>
      <c r="E43" s="78"/>
      <c r="F43" s="78"/>
      <c r="G43" s="78"/>
      <c r="H43" s="78"/>
      <c r="I43" s="78"/>
    </row>
    <row r="44" spans="1:10" ht="33" customHeight="1" x14ac:dyDescent="0.25">
      <c r="A44" s="85" t="s">
        <v>329</v>
      </c>
      <c r="B44" s="301" t="e">
        <f>AVERAGE('A2 Exploitation'!D547, 'A2 Technique'!D197)</f>
        <v>#DIV/0!</v>
      </c>
      <c r="C44" s="301"/>
      <c r="D44" s="78"/>
      <c r="E44" s="78"/>
      <c r="F44" s="78"/>
      <c r="G44" s="78"/>
      <c r="H44" s="78"/>
      <c r="I44" s="78"/>
    </row>
    <row r="45" spans="1:10" ht="33" customHeight="1" x14ac:dyDescent="0.25">
      <c r="A45" s="86" t="s">
        <v>330</v>
      </c>
      <c r="B45" s="301" t="e">
        <f>AVERAGE('A3 Exploitation'!D547, 'A3 Technique'!D197)</f>
        <v>#DIV/0!</v>
      </c>
      <c r="C45" s="301"/>
      <c r="D45" s="78"/>
      <c r="E45" s="78"/>
      <c r="F45" s="78"/>
      <c r="G45" s="78"/>
      <c r="H45" s="78"/>
      <c r="I45" s="78"/>
    </row>
    <row r="46" spans="1:10" ht="33" customHeight="1" x14ac:dyDescent="0.25">
      <c r="A46" s="86" t="s">
        <v>331</v>
      </c>
      <c r="B46" s="301" t="e">
        <f>AVERAGE('A4 Exploitation'!D547, 'A4 Technique'!D197)</f>
        <v>#DIV/0!</v>
      </c>
      <c r="C46" s="301"/>
      <c r="D46" s="78"/>
      <c r="E46" s="78"/>
      <c r="F46" s="78"/>
      <c r="G46" s="78"/>
      <c r="H46" s="78"/>
      <c r="I46" s="78"/>
    </row>
    <row r="47" spans="1:10" ht="33" customHeight="1" x14ac:dyDescent="0.25">
      <c r="A47" s="85" t="s">
        <v>332</v>
      </c>
      <c r="B47" s="301" t="e">
        <f>AVERAGE('A5 Exploitation'!D547, 'A5 Technique'!D197)</f>
        <v>#DIV/0!</v>
      </c>
      <c r="C47" s="301"/>
      <c r="D47" s="78"/>
      <c r="E47" s="78"/>
      <c r="F47" s="78"/>
      <c r="G47" s="78"/>
      <c r="H47" s="78"/>
      <c r="I47" s="78"/>
    </row>
    <row r="48" spans="1:10" ht="33" customHeight="1" x14ac:dyDescent="0.25">
      <c r="A48" s="85" t="s">
        <v>333</v>
      </c>
      <c r="B48" s="301" t="e">
        <f>AVERAGE('A6 Exploitation'!D547, 'A6 Technique'!D197)</f>
        <v>#DIV/0!</v>
      </c>
      <c r="C48" s="30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Riadh Sousse</v>
      </c>
    </row>
    <row r="52" spans="1:10" ht="33" customHeight="1" x14ac:dyDescent="0.25">
      <c r="A52" s="86" t="s">
        <v>328</v>
      </c>
      <c r="B52" s="303">
        <f>'A1 Exploitation'!D46</f>
        <v>1</v>
      </c>
      <c r="C52" s="303"/>
      <c r="D52" s="78"/>
      <c r="E52" s="78"/>
      <c r="F52" s="78"/>
      <c r="G52" s="78"/>
      <c r="H52" s="78"/>
      <c r="I52" s="78"/>
    </row>
    <row r="53" spans="1:10" ht="33" customHeight="1" x14ac:dyDescent="0.25">
      <c r="A53" s="85" t="s">
        <v>329</v>
      </c>
      <c r="B53" s="303">
        <f>'A2 Exploitation'!D46</f>
        <v>0</v>
      </c>
      <c r="C53" s="303"/>
      <c r="D53" s="78"/>
      <c r="E53" s="78"/>
      <c r="F53" s="78"/>
      <c r="G53" s="78"/>
      <c r="H53" s="78"/>
      <c r="I53" s="78"/>
    </row>
    <row r="54" spans="1:10" ht="33" customHeight="1" x14ac:dyDescent="0.25">
      <c r="A54" s="86" t="s">
        <v>330</v>
      </c>
      <c r="B54" s="303">
        <f>'A3 Exploitation'!D46</f>
        <v>0</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Riadh Sousse</v>
      </c>
    </row>
    <row r="61" spans="1:10" ht="33" customHeight="1" x14ac:dyDescent="0.25">
      <c r="A61" s="86" t="s">
        <v>328</v>
      </c>
      <c r="B61" s="301">
        <f>'A1 Exploitation'!D103</f>
        <v>0.9242424242424242</v>
      </c>
      <c r="C61" s="301"/>
      <c r="D61" s="78"/>
      <c r="E61" s="78"/>
      <c r="F61" s="78"/>
      <c r="G61" s="78"/>
      <c r="H61" s="78"/>
      <c r="I61" s="78"/>
    </row>
    <row r="62" spans="1:10" ht="33" customHeight="1" x14ac:dyDescent="0.25">
      <c r="A62" s="85" t="s">
        <v>329</v>
      </c>
      <c r="B62" s="301">
        <f>'A2 Exploitation'!D103</f>
        <v>0</v>
      </c>
      <c r="C62" s="301"/>
      <c r="D62" s="78"/>
      <c r="E62" s="78"/>
      <c r="F62" s="78"/>
      <c r="G62" s="78"/>
      <c r="H62" s="78"/>
      <c r="I62" s="78"/>
    </row>
    <row r="63" spans="1:10" ht="33" customHeight="1" x14ac:dyDescent="0.25">
      <c r="A63" s="86" t="s">
        <v>330</v>
      </c>
      <c r="B63" s="301">
        <f>'A3 Exploitation'!D103</f>
        <v>0</v>
      </c>
      <c r="C63" s="301"/>
      <c r="D63" s="78"/>
      <c r="E63" s="78"/>
      <c r="F63" s="78"/>
      <c r="G63" s="78"/>
      <c r="H63" s="78"/>
      <c r="I63" s="78"/>
    </row>
    <row r="64" spans="1:10" ht="33" customHeight="1" x14ac:dyDescent="0.25">
      <c r="A64" s="86" t="s">
        <v>331</v>
      </c>
      <c r="B64" s="301">
        <f>'A4 Exploitation'!D103</f>
        <v>0</v>
      </c>
      <c r="C64" s="301"/>
      <c r="D64" s="78"/>
      <c r="E64" s="78"/>
      <c r="F64" s="78"/>
      <c r="G64" s="78"/>
      <c r="H64" s="78"/>
      <c r="I64" s="78"/>
    </row>
    <row r="65" spans="1:10" ht="33" customHeight="1" x14ac:dyDescent="0.25">
      <c r="A65" s="85" t="s">
        <v>332</v>
      </c>
      <c r="B65" s="301">
        <f>'A5 Exploitation'!D103</f>
        <v>0</v>
      </c>
      <c r="C65" s="301"/>
      <c r="D65" s="78"/>
      <c r="E65" s="78"/>
      <c r="F65" s="78"/>
      <c r="G65" s="78"/>
      <c r="H65" s="78"/>
      <c r="I65" s="78"/>
    </row>
    <row r="66" spans="1:10" ht="33" customHeight="1" x14ac:dyDescent="0.25">
      <c r="A66" s="85" t="s">
        <v>333</v>
      </c>
      <c r="B66" s="301">
        <f>'A6 Exploitation'!D103</f>
        <v>0</v>
      </c>
      <c r="C66" s="30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Riadh Sousse</v>
      </c>
    </row>
    <row r="70" spans="1:10" ht="33" customHeight="1" x14ac:dyDescent="0.25">
      <c r="A70" s="86" t="s">
        <v>328</v>
      </c>
      <c r="B70" s="301">
        <f>'A1 Exploitation'!D158</f>
        <v>0.65151515151515149</v>
      </c>
      <c r="C70" s="301"/>
      <c r="D70" s="78"/>
      <c r="E70" s="78"/>
      <c r="F70" s="78"/>
      <c r="G70" s="78"/>
      <c r="H70" s="78"/>
      <c r="I70" s="78"/>
    </row>
    <row r="71" spans="1:10" ht="33" customHeight="1" x14ac:dyDescent="0.25">
      <c r="A71" s="85" t="s">
        <v>329</v>
      </c>
      <c r="B71" s="301">
        <f>'A2 Exploitation'!D158</f>
        <v>0</v>
      </c>
      <c r="C71" s="301"/>
      <c r="D71" s="78"/>
      <c r="E71" s="78"/>
      <c r="F71" s="78"/>
      <c r="G71" s="78"/>
      <c r="H71" s="78"/>
      <c r="I71" s="78"/>
    </row>
    <row r="72" spans="1:10" ht="33" customHeight="1" x14ac:dyDescent="0.25">
      <c r="A72" s="86" t="s">
        <v>330</v>
      </c>
      <c r="B72" s="301">
        <f>'A3 Exploitation'!D158</f>
        <v>0</v>
      </c>
      <c r="C72" s="301"/>
      <c r="D72" s="78"/>
      <c r="E72" s="78"/>
      <c r="F72" s="78"/>
      <c r="G72" s="78"/>
      <c r="H72" s="78"/>
      <c r="I72" s="78"/>
    </row>
    <row r="73" spans="1:10" ht="33" customHeight="1" x14ac:dyDescent="0.25">
      <c r="A73" s="86" t="s">
        <v>331</v>
      </c>
      <c r="B73" s="301">
        <f>'A4 Exploitation'!D158</f>
        <v>0</v>
      </c>
      <c r="C73" s="301"/>
      <c r="D73" s="78"/>
      <c r="E73" s="78"/>
      <c r="F73" s="78"/>
      <c r="G73" s="78"/>
      <c r="H73" s="78"/>
      <c r="I73" s="78"/>
    </row>
    <row r="74" spans="1:10" ht="33" customHeight="1" x14ac:dyDescent="0.25">
      <c r="A74" s="85" t="s">
        <v>332</v>
      </c>
      <c r="B74" s="301">
        <f>'A5 Exploitation'!D158</f>
        <v>0</v>
      </c>
      <c r="C74" s="301"/>
      <c r="D74" s="78"/>
      <c r="E74" s="78"/>
      <c r="F74" s="78"/>
      <c r="G74" s="78"/>
      <c r="H74" s="78"/>
      <c r="I74" s="78"/>
    </row>
    <row r="75" spans="1:10" ht="33" customHeight="1" x14ac:dyDescent="0.25">
      <c r="A75" s="85" t="s">
        <v>333</v>
      </c>
      <c r="B75" s="301">
        <f>'A6 Exploitation'!D158</f>
        <v>0</v>
      </c>
      <c r="C75" s="30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Riadh Sousse</v>
      </c>
    </row>
    <row r="79" spans="1:10" ht="33" customHeight="1" x14ac:dyDescent="0.25">
      <c r="A79" s="86" t="s">
        <v>328</v>
      </c>
      <c r="B79" s="301">
        <f>'A1 Exploitation'!D205</f>
        <v>0.73333333333333328</v>
      </c>
      <c r="C79" s="301"/>
      <c r="D79" s="78"/>
      <c r="E79" s="78"/>
      <c r="F79" s="78"/>
      <c r="G79" s="78"/>
      <c r="H79" s="78"/>
      <c r="I79" s="78"/>
    </row>
    <row r="80" spans="1:10" ht="33" customHeight="1" x14ac:dyDescent="0.25">
      <c r="A80" s="85" t="s">
        <v>329</v>
      </c>
      <c r="B80" s="301">
        <f>'A2 Exploitation'!D205</f>
        <v>0</v>
      </c>
      <c r="C80" s="301"/>
      <c r="D80" s="78"/>
      <c r="E80" s="78"/>
      <c r="F80" s="78"/>
      <c r="G80" s="78"/>
      <c r="H80" s="78"/>
      <c r="I80" s="78"/>
    </row>
    <row r="81" spans="1:10" ht="33" customHeight="1" x14ac:dyDescent="0.25">
      <c r="A81" s="86" t="s">
        <v>330</v>
      </c>
      <c r="B81" s="301">
        <f>'A3 Exploitation'!D205</f>
        <v>0</v>
      </c>
      <c r="C81" s="301"/>
      <c r="D81" s="78"/>
      <c r="E81" s="78"/>
      <c r="F81" s="78"/>
      <c r="G81" s="78"/>
      <c r="H81" s="78"/>
      <c r="I81" s="78"/>
    </row>
    <row r="82" spans="1:10" ht="33" customHeight="1" x14ac:dyDescent="0.25">
      <c r="A82" s="86" t="s">
        <v>331</v>
      </c>
      <c r="B82" s="301">
        <f>'A4 Exploitation'!D205</f>
        <v>0</v>
      </c>
      <c r="C82" s="301"/>
      <c r="D82" s="78"/>
      <c r="E82" s="78"/>
      <c r="F82" s="78"/>
      <c r="G82" s="78"/>
      <c r="H82" s="78"/>
      <c r="I82" s="78"/>
    </row>
    <row r="83" spans="1:10" ht="33" customHeight="1" x14ac:dyDescent="0.25">
      <c r="A83" s="85" t="s">
        <v>332</v>
      </c>
      <c r="B83" s="301">
        <f>'A5 Exploitation'!D205</f>
        <v>0</v>
      </c>
      <c r="C83" s="301"/>
      <c r="D83" s="78"/>
      <c r="E83" s="78"/>
      <c r="F83" s="78"/>
      <c r="G83" s="78"/>
      <c r="H83" s="78"/>
      <c r="I83" s="78"/>
    </row>
    <row r="84" spans="1:10" ht="33" customHeight="1" x14ac:dyDescent="0.25">
      <c r="A84" s="85" t="s">
        <v>333</v>
      </c>
      <c r="B84" s="301">
        <f>'A6 Exploitation'!D205</f>
        <v>0</v>
      </c>
      <c r="C84" s="30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Riadh Sousse</v>
      </c>
    </row>
    <row r="88" spans="1:10" ht="33" customHeight="1" x14ac:dyDescent="0.25">
      <c r="A88" s="86" t="s">
        <v>328</v>
      </c>
      <c r="B88" s="301">
        <f>'A1 Exploitation'!D266</f>
        <v>0.88157894736842102</v>
      </c>
      <c r="C88" s="301"/>
      <c r="D88" s="78"/>
      <c r="E88" s="78"/>
      <c r="F88" s="78"/>
      <c r="G88" s="78"/>
      <c r="H88" s="78"/>
      <c r="I88" s="78"/>
    </row>
    <row r="89" spans="1:10" ht="33" customHeight="1" x14ac:dyDescent="0.25">
      <c r="A89" s="85" t="s">
        <v>329</v>
      </c>
      <c r="B89" s="301">
        <f>'A2 Exploitation'!D266</f>
        <v>0</v>
      </c>
      <c r="C89" s="301"/>
      <c r="D89" s="78"/>
      <c r="E89" s="78"/>
      <c r="F89" s="78"/>
      <c r="G89" s="78"/>
      <c r="H89" s="78"/>
      <c r="I89" s="78"/>
    </row>
    <row r="90" spans="1:10" ht="33" customHeight="1" x14ac:dyDescent="0.25">
      <c r="A90" s="86" t="s">
        <v>330</v>
      </c>
      <c r="B90" s="301">
        <f>'A3 Exploitation'!D266</f>
        <v>0</v>
      </c>
      <c r="C90" s="301"/>
      <c r="D90" s="78"/>
      <c r="E90" s="78"/>
      <c r="F90" s="78"/>
      <c r="G90" s="78"/>
      <c r="H90" s="78"/>
      <c r="I90" s="78"/>
    </row>
    <row r="91" spans="1:10" ht="33" customHeight="1" x14ac:dyDescent="0.25">
      <c r="A91" s="86" t="s">
        <v>331</v>
      </c>
      <c r="B91" s="301">
        <f>'A4 Exploitation'!D266</f>
        <v>0</v>
      </c>
      <c r="C91" s="301"/>
      <c r="D91" s="78"/>
      <c r="E91" s="78"/>
      <c r="F91" s="78"/>
      <c r="G91" s="78"/>
      <c r="H91" s="78"/>
      <c r="I91" s="78"/>
    </row>
    <row r="92" spans="1:10" ht="33" customHeight="1" x14ac:dyDescent="0.25">
      <c r="A92" s="85" t="s">
        <v>332</v>
      </c>
      <c r="B92" s="301">
        <f>'A5 Exploitation'!D266</f>
        <v>0</v>
      </c>
      <c r="C92" s="301"/>
      <c r="D92" s="78"/>
      <c r="E92" s="78"/>
      <c r="F92" s="78"/>
      <c r="G92" s="78"/>
      <c r="H92" s="78"/>
      <c r="I92" s="78"/>
    </row>
    <row r="93" spans="1:10" ht="33" customHeight="1" x14ac:dyDescent="0.25">
      <c r="A93" s="85" t="s">
        <v>333</v>
      </c>
      <c r="B93" s="301">
        <f>'A6 Exploitation'!D266</f>
        <v>0</v>
      </c>
      <c r="C93" s="30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Riadh Sousse</v>
      </c>
    </row>
    <row r="97" spans="1:10" ht="33" customHeight="1" x14ac:dyDescent="0.25">
      <c r="A97" s="86" t="s">
        <v>328</v>
      </c>
      <c r="B97" s="301" t="e">
        <f>'A1 Exploitation'!D318</f>
        <v>#DIV/0!</v>
      </c>
      <c r="C97" s="301"/>
      <c r="D97" s="78"/>
      <c r="E97" s="78"/>
      <c r="F97" s="78"/>
      <c r="G97" s="78"/>
      <c r="H97" s="78"/>
      <c r="I97" s="78"/>
    </row>
    <row r="98" spans="1:10" ht="33" customHeight="1" x14ac:dyDescent="0.25">
      <c r="A98" s="85" t="s">
        <v>329</v>
      </c>
      <c r="B98" s="301">
        <f>'A2 Exploitation'!D318</f>
        <v>0</v>
      </c>
      <c r="C98" s="301"/>
      <c r="D98" s="78"/>
      <c r="E98" s="78"/>
      <c r="F98" s="78"/>
      <c r="G98" s="78"/>
      <c r="H98" s="78"/>
      <c r="I98" s="78"/>
    </row>
    <row r="99" spans="1:10" ht="33" customHeight="1" x14ac:dyDescent="0.25">
      <c r="A99" s="86" t="s">
        <v>330</v>
      </c>
      <c r="B99" s="301">
        <f>'A3 Exploitation'!D318</f>
        <v>0</v>
      </c>
      <c r="C99" s="301"/>
      <c r="D99" s="78"/>
      <c r="E99" s="78"/>
      <c r="F99" s="78"/>
      <c r="G99" s="78"/>
      <c r="H99" s="78"/>
      <c r="I99" s="78"/>
    </row>
    <row r="100" spans="1:10" ht="33" customHeight="1" x14ac:dyDescent="0.25">
      <c r="A100" s="86" t="s">
        <v>331</v>
      </c>
      <c r="B100" s="301">
        <f>'A4 Exploitation'!D318</f>
        <v>0</v>
      </c>
      <c r="C100" s="301"/>
      <c r="D100" s="78"/>
      <c r="E100" s="78"/>
      <c r="F100" s="78"/>
      <c r="G100" s="78"/>
      <c r="H100" s="78"/>
      <c r="I100" s="78"/>
    </row>
    <row r="101" spans="1:10" ht="33" customHeight="1" x14ac:dyDescent="0.25">
      <c r="A101" s="85" t="s">
        <v>332</v>
      </c>
      <c r="B101" s="301">
        <f>'A5 Exploitation'!D318</f>
        <v>0</v>
      </c>
      <c r="C101" s="301"/>
      <c r="D101" s="78"/>
      <c r="E101" s="78"/>
      <c r="F101" s="78"/>
      <c r="G101" s="78"/>
      <c r="H101" s="78"/>
      <c r="I101" s="78"/>
    </row>
    <row r="102" spans="1:10" ht="33" customHeight="1" x14ac:dyDescent="0.25">
      <c r="A102" s="85" t="s">
        <v>333</v>
      </c>
      <c r="B102" s="301">
        <f>'A6 Exploitation'!D318</f>
        <v>0</v>
      </c>
      <c r="C102" s="30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Riadh Sousse</v>
      </c>
    </row>
    <row r="106" spans="1:10" ht="33" customHeight="1" x14ac:dyDescent="0.25">
      <c r="A106" s="86" t="s">
        <v>328</v>
      </c>
      <c r="B106" s="301">
        <f>'A1 Exploitation'!D358</f>
        <v>0.97619047619047616</v>
      </c>
      <c r="C106" s="301"/>
      <c r="D106" s="78"/>
      <c r="E106" s="78"/>
      <c r="F106" s="78"/>
      <c r="G106" s="78"/>
      <c r="H106" s="78"/>
      <c r="I106" s="78"/>
    </row>
    <row r="107" spans="1:10" ht="33" customHeight="1" x14ac:dyDescent="0.25">
      <c r="A107" s="85" t="s">
        <v>329</v>
      </c>
      <c r="B107" s="301">
        <f>'A2 Exploitation'!D358</f>
        <v>0</v>
      </c>
      <c r="C107" s="301"/>
      <c r="D107" s="78"/>
      <c r="E107" s="78"/>
      <c r="F107" s="78"/>
      <c r="G107" s="78"/>
      <c r="H107" s="78"/>
      <c r="I107" s="78"/>
    </row>
    <row r="108" spans="1:10" ht="33" customHeight="1" x14ac:dyDescent="0.25">
      <c r="A108" s="86" t="s">
        <v>330</v>
      </c>
      <c r="B108" s="301">
        <f>'A3 Exploitation'!D358</f>
        <v>0</v>
      </c>
      <c r="C108" s="301"/>
      <c r="D108" s="78"/>
      <c r="E108" s="78"/>
      <c r="F108" s="78"/>
      <c r="G108" s="78"/>
      <c r="H108" s="78"/>
      <c r="I108" s="78"/>
    </row>
    <row r="109" spans="1:10" ht="33" customHeight="1" x14ac:dyDescent="0.25">
      <c r="A109" s="86" t="s">
        <v>331</v>
      </c>
      <c r="B109" s="301">
        <f>'A4 Exploitation'!D358</f>
        <v>0</v>
      </c>
      <c r="C109" s="301"/>
      <c r="D109" s="78"/>
      <c r="E109" s="78"/>
      <c r="F109" s="78"/>
      <c r="G109" s="78"/>
      <c r="H109" s="78"/>
      <c r="I109" s="78"/>
    </row>
    <row r="110" spans="1:10" ht="33" customHeight="1" x14ac:dyDescent="0.25">
      <c r="A110" s="85" t="s">
        <v>332</v>
      </c>
      <c r="B110" s="301">
        <f>'A5 Exploitation'!D358</f>
        <v>0</v>
      </c>
      <c r="C110" s="301"/>
      <c r="D110" s="78"/>
      <c r="E110" s="78"/>
      <c r="F110" s="78"/>
      <c r="G110" s="78"/>
      <c r="H110" s="78"/>
      <c r="I110" s="78"/>
    </row>
    <row r="111" spans="1:10" ht="33" customHeight="1" x14ac:dyDescent="0.25">
      <c r="A111" s="85" t="s">
        <v>333</v>
      </c>
      <c r="B111" s="301">
        <f>'A6 Exploitation'!D358</f>
        <v>0</v>
      </c>
      <c r="C111" s="30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Riadh Sousse</v>
      </c>
    </row>
    <row r="115" spans="1:10" ht="33" customHeight="1" x14ac:dyDescent="0.25">
      <c r="A115" s="86" t="s">
        <v>328</v>
      </c>
      <c r="B115" s="301">
        <f>'A1 Exploitation'!D391</f>
        <v>1</v>
      </c>
      <c r="C115" s="301"/>
      <c r="D115" s="78"/>
      <c r="E115" s="78"/>
      <c r="F115" s="78"/>
      <c r="G115" s="78"/>
      <c r="H115" s="78"/>
      <c r="I115" s="78"/>
    </row>
    <row r="116" spans="1:10" ht="33" customHeight="1" x14ac:dyDescent="0.25">
      <c r="A116" s="85" t="s">
        <v>329</v>
      </c>
      <c r="B116" s="301">
        <f>'A2 Exploitation'!D391</f>
        <v>0</v>
      </c>
      <c r="C116" s="301"/>
      <c r="D116" s="78"/>
      <c r="E116" s="78"/>
      <c r="F116" s="78"/>
      <c r="G116" s="78"/>
      <c r="H116" s="78"/>
      <c r="I116" s="78"/>
    </row>
    <row r="117" spans="1:10" ht="33" customHeight="1" x14ac:dyDescent="0.25">
      <c r="A117" s="86" t="s">
        <v>330</v>
      </c>
      <c r="B117" s="301">
        <f>'A3 Exploitation'!D391</f>
        <v>0</v>
      </c>
      <c r="C117" s="301"/>
      <c r="D117" s="78"/>
      <c r="E117" s="78"/>
      <c r="F117" s="78"/>
      <c r="G117" s="78"/>
      <c r="H117" s="78"/>
      <c r="I117" s="78"/>
    </row>
    <row r="118" spans="1:10" ht="33" customHeight="1" x14ac:dyDescent="0.25">
      <c r="A118" s="86" t="s">
        <v>331</v>
      </c>
      <c r="B118" s="301">
        <f>'A4 Exploitation'!D391</f>
        <v>0</v>
      </c>
      <c r="C118" s="301"/>
      <c r="D118" s="78"/>
      <c r="E118" s="78"/>
      <c r="F118" s="78"/>
      <c r="G118" s="78"/>
      <c r="H118" s="78"/>
      <c r="I118" s="78"/>
    </row>
    <row r="119" spans="1:10" ht="33" customHeight="1" x14ac:dyDescent="0.25">
      <c r="A119" s="85" t="s">
        <v>332</v>
      </c>
      <c r="B119" s="301">
        <f>'A5 Exploitation'!D391</f>
        <v>0</v>
      </c>
      <c r="C119" s="301"/>
      <c r="D119" s="78"/>
      <c r="E119" s="78"/>
      <c r="F119" s="78"/>
      <c r="G119" s="78"/>
      <c r="H119" s="78"/>
      <c r="I119" s="78"/>
    </row>
    <row r="120" spans="1:10" ht="33" customHeight="1" x14ac:dyDescent="0.25">
      <c r="A120" s="85" t="s">
        <v>333</v>
      </c>
      <c r="B120" s="301">
        <f>'A6 Exploitation'!D391</f>
        <v>0</v>
      </c>
      <c r="C120" s="30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Riadh Sousse</v>
      </c>
    </row>
    <row r="124" spans="1:10" ht="33" customHeight="1" x14ac:dyDescent="0.25">
      <c r="A124" s="86" t="s">
        <v>328</v>
      </c>
      <c r="B124" s="301">
        <f>'A1 Exploitation'!D444</f>
        <v>0.89130434782608692</v>
      </c>
      <c r="C124" s="301"/>
      <c r="D124" s="78"/>
      <c r="E124" s="78"/>
      <c r="F124" s="78"/>
      <c r="G124" s="78"/>
      <c r="H124" s="78"/>
      <c r="I124" s="78"/>
    </row>
    <row r="125" spans="1:10" ht="33" customHeight="1" x14ac:dyDescent="0.25">
      <c r="A125" s="85" t="s">
        <v>329</v>
      </c>
      <c r="B125" s="301">
        <f>'A2 Exploitation'!D444</f>
        <v>0</v>
      </c>
      <c r="C125" s="301"/>
      <c r="D125" s="78"/>
      <c r="E125" s="78"/>
      <c r="F125" s="78"/>
      <c r="G125" s="78"/>
      <c r="H125" s="78"/>
      <c r="I125" s="78"/>
    </row>
    <row r="126" spans="1:10" ht="33" customHeight="1" x14ac:dyDescent="0.25">
      <c r="A126" s="86" t="s">
        <v>330</v>
      </c>
      <c r="B126" s="301">
        <f>'A3 Exploitation'!D444</f>
        <v>0</v>
      </c>
      <c r="C126" s="301"/>
      <c r="D126" s="78"/>
      <c r="E126" s="78"/>
      <c r="F126" s="78"/>
      <c r="G126" s="78"/>
      <c r="H126" s="78"/>
      <c r="I126" s="78"/>
    </row>
    <row r="127" spans="1:10" ht="33" customHeight="1" x14ac:dyDescent="0.25">
      <c r="A127" s="86" t="s">
        <v>331</v>
      </c>
      <c r="B127" s="301">
        <f>'A4 Exploitation'!D444</f>
        <v>0</v>
      </c>
      <c r="C127" s="301"/>
      <c r="D127" s="78"/>
      <c r="E127" s="78"/>
      <c r="F127" s="78"/>
      <c r="G127" s="78"/>
      <c r="H127" s="78"/>
      <c r="I127" s="78"/>
    </row>
    <row r="128" spans="1:10" ht="33" customHeight="1" x14ac:dyDescent="0.25">
      <c r="A128" s="85" t="s">
        <v>332</v>
      </c>
      <c r="B128" s="301">
        <f>'A5 Exploitation'!D444</f>
        <v>0</v>
      </c>
      <c r="C128" s="301"/>
      <c r="D128" s="78"/>
      <c r="E128" s="78"/>
      <c r="F128" s="78"/>
      <c r="G128" s="78"/>
      <c r="H128" s="78"/>
      <c r="I128" s="78"/>
    </row>
    <row r="129" spans="1:10" ht="33" customHeight="1" x14ac:dyDescent="0.25">
      <c r="A129" s="85" t="s">
        <v>333</v>
      </c>
      <c r="B129" s="301">
        <f>'A6 Exploitation'!D444</f>
        <v>0</v>
      </c>
      <c r="C129" s="30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Riadh Sousse</v>
      </c>
    </row>
    <row r="133" spans="1:10" ht="33" customHeight="1" x14ac:dyDescent="0.25">
      <c r="A133" s="86" t="s">
        <v>328</v>
      </c>
      <c r="B133" s="301">
        <f>'A1 Exploitation'!D481</f>
        <v>0.97619047619047616</v>
      </c>
      <c r="C133" s="301"/>
      <c r="D133" s="78"/>
      <c r="E133" s="78"/>
      <c r="F133" s="78"/>
      <c r="G133" s="78"/>
      <c r="H133" s="78"/>
      <c r="I133" s="78"/>
    </row>
    <row r="134" spans="1:10" ht="33" customHeight="1" x14ac:dyDescent="0.25">
      <c r="A134" s="85" t="s">
        <v>329</v>
      </c>
      <c r="B134" s="301">
        <f>'A2 Exploitation'!D481</f>
        <v>0</v>
      </c>
      <c r="C134" s="301"/>
      <c r="D134" s="78"/>
      <c r="E134" s="78"/>
      <c r="F134" s="78"/>
      <c r="G134" s="78"/>
      <c r="H134" s="78"/>
      <c r="I134" s="78"/>
    </row>
    <row r="135" spans="1:10" ht="33" customHeight="1" x14ac:dyDescent="0.25">
      <c r="A135" s="86" t="s">
        <v>330</v>
      </c>
      <c r="B135" s="301">
        <f>'A3 Exploitation'!D481</f>
        <v>0</v>
      </c>
      <c r="C135" s="301"/>
      <c r="D135" s="78"/>
      <c r="E135" s="78"/>
      <c r="F135" s="78"/>
      <c r="G135" s="78"/>
      <c r="H135" s="78"/>
      <c r="I135" s="78"/>
    </row>
    <row r="136" spans="1:10" ht="33" customHeight="1" x14ac:dyDescent="0.25">
      <c r="A136" s="86" t="s">
        <v>331</v>
      </c>
      <c r="B136" s="301">
        <f>'A4 Exploitation'!D481</f>
        <v>0</v>
      </c>
      <c r="C136" s="301"/>
      <c r="D136" s="78"/>
      <c r="E136" s="78"/>
      <c r="F136" s="78"/>
      <c r="G136" s="78"/>
      <c r="H136" s="78"/>
      <c r="I136" s="78"/>
    </row>
    <row r="137" spans="1:10" ht="33" customHeight="1" x14ac:dyDescent="0.25">
      <c r="A137" s="85" t="s">
        <v>332</v>
      </c>
      <c r="B137" s="301">
        <f>'A5 Exploitation'!D481</f>
        <v>0</v>
      </c>
      <c r="C137" s="301"/>
      <c r="D137" s="78"/>
      <c r="E137" s="78"/>
      <c r="F137" s="78"/>
      <c r="G137" s="78"/>
      <c r="H137" s="78"/>
      <c r="I137" s="78"/>
    </row>
    <row r="138" spans="1:10" ht="33" customHeight="1" x14ac:dyDescent="0.25">
      <c r="A138" s="85" t="s">
        <v>333</v>
      </c>
      <c r="B138" s="301">
        <f>'A6 Exploitation'!D481</f>
        <v>0</v>
      </c>
      <c r="C138" s="30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Riadh Sousse</v>
      </c>
    </row>
    <row r="142" spans="1:10" ht="33" customHeight="1" x14ac:dyDescent="0.25">
      <c r="A142" s="86" t="s">
        <v>328</v>
      </c>
      <c r="B142" s="301">
        <f>'A1 Exploitation'!D503</f>
        <v>0.9375</v>
      </c>
      <c r="C142" s="301"/>
      <c r="D142" s="78"/>
      <c r="E142" s="78"/>
      <c r="F142" s="78"/>
      <c r="G142" s="78"/>
      <c r="H142" s="78"/>
      <c r="I142" s="78"/>
    </row>
    <row r="143" spans="1:10" ht="33" customHeight="1" x14ac:dyDescent="0.25">
      <c r="A143" s="85" t="s">
        <v>329</v>
      </c>
      <c r="B143" s="301">
        <f>'A2 Exploitation'!D503</f>
        <v>0</v>
      </c>
      <c r="C143" s="301"/>
      <c r="D143" s="78"/>
      <c r="E143" s="78"/>
      <c r="F143" s="78"/>
      <c r="G143" s="78"/>
      <c r="H143" s="78"/>
      <c r="I143" s="78"/>
    </row>
    <row r="144" spans="1:10" ht="33" customHeight="1" x14ac:dyDescent="0.25">
      <c r="A144" s="86" t="s">
        <v>330</v>
      </c>
      <c r="B144" s="301">
        <f>'A3 Exploitation'!D503</f>
        <v>0</v>
      </c>
      <c r="C144" s="301"/>
      <c r="D144" s="78"/>
      <c r="E144" s="78"/>
      <c r="F144" s="78"/>
      <c r="G144" s="78"/>
      <c r="H144" s="78"/>
      <c r="I144" s="78"/>
    </row>
    <row r="145" spans="1:10" ht="33" customHeight="1" x14ac:dyDescent="0.25">
      <c r="A145" s="86" t="s">
        <v>331</v>
      </c>
      <c r="B145" s="301">
        <f>'A4 Exploitation'!D503</f>
        <v>0</v>
      </c>
      <c r="C145" s="301"/>
      <c r="D145" s="78"/>
      <c r="E145" s="78"/>
      <c r="F145" s="78"/>
      <c r="G145" s="78"/>
      <c r="H145" s="78"/>
      <c r="I145" s="78"/>
    </row>
    <row r="146" spans="1:10" ht="33" customHeight="1" x14ac:dyDescent="0.25">
      <c r="A146" s="85" t="s">
        <v>332</v>
      </c>
      <c r="B146" s="301">
        <f>'A5 Exploitation'!D503</f>
        <v>0</v>
      </c>
      <c r="C146" s="301"/>
      <c r="D146" s="78"/>
      <c r="E146" s="78"/>
      <c r="F146" s="78"/>
      <c r="G146" s="78"/>
      <c r="H146" s="78"/>
      <c r="I146" s="78"/>
    </row>
    <row r="147" spans="1:10" ht="33" customHeight="1" x14ac:dyDescent="0.25">
      <c r="A147" s="85" t="s">
        <v>333</v>
      </c>
      <c r="B147" s="301">
        <f>'A6 Exploitation'!D503</f>
        <v>0</v>
      </c>
      <c r="C147" s="30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Riadh Sousse</v>
      </c>
    </row>
    <row r="151" spans="1:10" ht="33" customHeight="1" x14ac:dyDescent="0.25">
      <c r="A151" s="86" t="s">
        <v>328</v>
      </c>
      <c r="B151" s="301">
        <f>'A1 Exploitation'!D514</f>
        <v>0.875</v>
      </c>
      <c r="C151" s="301"/>
      <c r="D151" s="78"/>
      <c r="E151" s="78"/>
      <c r="F151" s="78"/>
      <c r="G151" s="78"/>
      <c r="H151" s="78"/>
      <c r="I151" s="78"/>
    </row>
    <row r="152" spans="1:10" ht="33" customHeight="1" x14ac:dyDescent="0.25">
      <c r="A152" s="85" t="s">
        <v>329</v>
      </c>
      <c r="B152" s="301">
        <f>'A2 Exploitation'!D514</f>
        <v>0</v>
      </c>
      <c r="C152" s="301"/>
      <c r="D152" s="78"/>
      <c r="E152" s="78"/>
      <c r="F152" s="78"/>
      <c r="G152" s="78"/>
      <c r="H152" s="78"/>
      <c r="I152" s="78"/>
    </row>
    <row r="153" spans="1:10" ht="33" customHeight="1" x14ac:dyDescent="0.25">
      <c r="A153" s="86" t="s">
        <v>330</v>
      </c>
      <c r="B153" s="301">
        <f>'A3 Exploitation'!D514</f>
        <v>0</v>
      </c>
      <c r="C153" s="301"/>
      <c r="D153" s="78"/>
      <c r="E153" s="78"/>
      <c r="F153" s="78"/>
      <c r="G153" s="78"/>
      <c r="H153" s="78"/>
      <c r="I153" s="78"/>
    </row>
    <row r="154" spans="1:10" ht="33" customHeight="1" x14ac:dyDescent="0.25">
      <c r="A154" s="86" t="s">
        <v>331</v>
      </c>
      <c r="B154" s="301">
        <f>'A4 Exploitation'!D514</f>
        <v>0</v>
      </c>
      <c r="C154" s="301"/>
      <c r="D154" s="78"/>
      <c r="E154" s="78"/>
      <c r="F154" s="78"/>
      <c r="G154" s="78"/>
      <c r="H154" s="78"/>
      <c r="I154" s="78"/>
    </row>
    <row r="155" spans="1:10" ht="33" customHeight="1" x14ac:dyDescent="0.25">
      <c r="A155" s="85" t="s">
        <v>332</v>
      </c>
      <c r="B155" s="301">
        <f>'A5 Exploitation'!D514</f>
        <v>0</v>
      </c>
      <c r="C155" s="301"/>
      <c r="D155" s="78"/>
      <c r="E155" s="78"/>
      <c r="F155" s="78"/>
      <c r="G155" s="78"/>
      <c r="H155" s="78"/>
      <c r="I155" s="78"/>
    </row>
    <row r="156" spans="1:10" ht="33" customHeight="1" x14ac:dyDescent="0.25">
      <c r="A156" s="85" t="s">
        <v>333</v>
      </c>
      <c r="B156" s="301">
        <f>'A6 Exploitation'!D514</f>
        <v>0</v>
      </c>
      <c r="C156" s="30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Riadh Sousse</v>
      </c>
    </row>
    <row r="161" spans="1:10" ht="33" customHeight="1" x14ac:dyDescent="0.25">
      <c r="A161" s="86" t="s">
        <v>328</v>
      </c>
      <c r="B161" s="301">
        <f>'A1 Exploitation'!D534</f>
        <v>0.94444444444444442</v>
      </c>
      <c r="C161" s="301"/>
      <c r="D161" s="78"/>
      <c r="E161" s="78"/>
      <c r="F161" s="78"/>
      <c r="G161" s="78"/>
      <c r="H161" s="78"/>
      <c r="I161" s="78"/>
    </row>
    <row r="162" spans="1:10" ht="33" customHeight="1" x14ac:dyDescent="0.25">
      <c r="A162" s="85" t="s">
        <v>329</v>
      </c>
      <c r="B162" s="301">
        <f>'A2 Exploitation'!D534</f>
        <v>0</v>
      </c>
      <c r="C162" s="301"/>
      <c r="D162" s="78"/>
      <c r="E162" s="78"/>
      <c r="F162" s="78"/>
      <c r="G162" s="78"/>
      <c r="H162" s="78"/>
      <c r="I162" s="78"/>
    </row>
    <row r="163" spans="1:10" ht="33" customHeight="1" x14ac:dyDescent="0.25">
      <c r="A163" s="86" t="s">
        <v>330</v>
      </c>
      <c r="B163" s="301">
        <f>'A3 Exploitation'!D534</f>
        <v>0</v>
      </c>
      <c r="C163" s="301"/>
      <c r="D163" s="78"/>
      <c r="E163" s="78"/>
      <c r="F163" s="78"/>
      <c r="G163" s="78"/>
      <c r="H163" s="78"/>
      <c r="I163" s="78"/>
    </row>
    <row r="164" spans="1:10" ht="33" customHeight="1" x14ac:dyDescent="0.25">
      <c r="A164" s="86" t="s">
        <v>331</v>
      </c>
      <c r="B164" s="301">
        <f>'A4 Exploitation'!D534</f>
        <v>0</v>
      </c>
      <c r="C164" s="301"/>
    </row>
    <row r="165" spans="1:10" ht="33" customHeight="1" x14ac:dyDescent="0.25">
      <c r="A165" s="85" t="s">
        <v>332</v>
      </c>
      <c r="B165" s="301">
        <f>'A5 Exploitation'!D534</f>
        <v>0</v>
      </c>
      <c r="C165" s="301"/>
    </row>
    <row r="166" spans="1:10" ht="18" x14ac:dyDescent="0.25">
      <c r="A166" s="85" t="s">
        <v>333</v>
      </c>
      <c r="B166" s="301">
        <f>'A6 Exploitation'!D534</f>
        <v>0</v>
      </c>
      <c r="C166" s="301"/>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Riadh Sousse</v>
      </c>
    </row>
    <row r="170" spans="1:10" ht="33" customHeight="1" x14ac:dyDescent="0.25">
      <c r="A170" s="86" t="s">
        <v>328</v>
      </c>
      <c r="B170" s="301">
        <f>'A1 Exploitation'!D545</f>
        <v>1</v>
      </c>
      <c r="C170" s="301"/>
    </row>
    <row r="171" spans="1:10" ht="33" customHeight="1" x14ac:dyDescent="0.25">
      <c r="A171" s="85" t="s">
        <v>329</v>
      </c>
      <c r="B171" s="301">
        <f>'A2 Exploitation'!D545</f>
        <v>0</v>
      </c>
      <c r="C171" s="301"/>
    </row>
    <row r="172" spans="1:10" ht="33" customHeight="1" x14ac:dyDescent="0.25">
      <c r="A172" s="86" t="s">
        <v>330</v>
      </c>
      <c r="B172" s="301">
        <f>'A3 Exploitation'!D545</f>
        <v>0</v>
      </c>
      <c r="C172" s="301"/>
    </row>
    <row r="173" spans="1:10" ht="33" customHeight="1" x14ac:dyDescent="0.25">
      <c r="A173" s="86" t="s">
        <v>331</v>
      </c>
      <c r="B173" s="301">
        <f>'A4 Exploitation'!D545</f>
        <v>0</v>
      </c>
      <c r="C173" s="301"/>
    </row>
    <row r="174" spans="1:10" ht="33" customHeight="1" x14ac:dyDescent="0.25">
      <c r="A174" s="85" t="s">
        <v>332</v>
      </c>
      <c r="B174" s="301">
        <f>'A5 Exploitation'!D545</f>
        <v>0</v>
      </c>
      <c r="C174" s="301"/>
    </row>
    <row r="175" spans="1:10" ht="18" x14ac:dyDescent="0.25">
      <c r="A175" s="85" t="s">
        <v>333</v>
      </c>
      <c r="B175" s="301">
        <f>'A6 Exploitation'!D545</f>
        <v>0</v>
      </c>
      <c r="C175" s="301"/>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Riadh Sousse</v>
      </c>
    </row>
    <row r="179" spans="1:10" ht="33" customHeight="1" x14ac:dyDescent="0.25">
      <c r="A179" s="86" t="s">
        <v>328</v>
      </c>
      <c r="B179" s="301">
        <f>'A1 Technique'!D199</f>
        <v>0.96354166666666663</v>
      </c>
      <c r="C179" s="301"/>
    </row>
    <row r="180" spans="1:10" ht="33" customHeight="1" x14ac:dyDescent="0.25">
      <c r="A180" s="85" t="s">
        <v>329</v>
      </c>
      <c r="B180" s="301">
        <f>'A2 Technique'!D199</f>
        <v>0</v>
      </c>
      <c r="C180" s="301"/>
    </row>
    <row r="181" spans="1:10" ht="33" customHeight="1" x14ac:dyDescent="0.25">
      <c r="A181" s="86" t="s">
        <v>330</v>
      </c>
      <c r="B181" s="301">
        <f>'A3 Technique'!D199</f>
        <v>0</v>
      </c>
      <c r="C181" s="301"/>
    </row>
    <row r="182" spans="1:10" ht="33" customHeight="1" x14ac:dyDescent="0.25">
      <c r="A182" s="86" t="s">
        <v>331</v>
      </c>
      <c r="B182" s="301">
        <f>'A4 Technique'!D199</f>
        <v>0</v>
      </c>
      <c r="C182" s="301"/>
    </row>
    <row r="183" spans="1:10" ht="33" customHeight="1" x14ac:dyDescent="0.25">
      <c r="A183" s="85" t="s">
        <v>332</v>
      </c>
      <c r="B183" s="301">
        <f>'A5 Technique'!D199</f>
        <v>0</v>
      </c>
      <c r="C183" s="301"/>
    </row>
    <row r="184" spans="1:10" ht="18" x14ac:dyDescent="0.25">
      <c r="A184" s="85" t="s">
        <v>333</v>
      </c>
      <c r="B184" s="301">
        <f>'A6 Technique'!D199</f>
        <v>0</v>
      </c>
      <c r="C184" s="30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Riadh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'A5 Exploitation'!A8:F8</f>
        <v>Riadh Sousse</v>
      </c>
      <c r="B7" s="308"/>
      <c r="C7" s="308"/>
      <c r="D7" s="308"/>
      <c r="E7" s="308"/>
      <c r="F7" s="308"/>
      <c r="G7" s="125"/>
    </row>
    <row r="8" spans="1:7" s="12" customFormat="1" ht="24" x14ac:dyDescent="0.45">
      <c r="A8" s="14" t="s">
        <v>42</v>
      </c>
      <c r="B8" s="331">
        <f>'A5 Exploitation'!B9:F9</f>
        <v>0</v>
      </c>
      <c r="C8" s="331"/>
      <c r="D8" s="331"/>
      <c r="E8" s="331"/>
      <c r="F8" s="331"/>
      <c r="G8" s="125"/>
    </row>
    <row r="9" spans="1:7" s="12" customFormat="1" ht="24" x14ac:dyDescent="0.45">
      <c r="A9" s="15" t="s">
        <v>44</v>
      </c>
      <c r="B9" s="332">
        <f>'A5 Exploitation'!B10:F10</f>
        <v>0</v>
      </c>
      <c r="C9" s="332"/>
      <c r="D9" s="332"/>
      <c r="E9" s="332"/>
      <c r="F9" s="332"/>
      <c r="G9" s="125"/>
    </row>
    <row r="10" spans="1:7" s="12" customFormat="1" ht="24" x14ac:dyDescent="0.45">
      <c r="A10" s="14" t="s">
        <v>43</v>
      </c>
      <c r="B10" s="329">
        <f>'A5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Riadh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'A6 Exploitation'!A8:F8</f>
        <v>Riadh Sousse</v>
      </c>
      <c r="B7" s="308"/>
      <c r="C7" s="308"/>
      <c r="D7" s="308"/>
      <c r="E7" s="308"/>
      <c r="F7" s="308"/>
      <c r="G7" s="125"/>
    </row>
    <row r="8" spans="1:7" s="12" customFormat="1" ht="24" x14ac:dyDescent="0.45">
      <c r="A8" s="14" t="s">
        <v>42</v>
      </c>
      <c r="B8" s="331">
        <f>'A6 Exploitation'!B9:F9</f>
        <v>0</v>
      </c>
      <c r="C8" s="331"/>
      <c r="D8" s="331"/>
      <c r="E8" s="331"/>
      <c r="F8" s="331"/>
      <c r="G8" s="125"/>
    </row>
    <row r="9" spans="1:7" s="12" customFormat="1" ht="24" x14ac:dyDescent="0.45">
      <c r="A9" s="15" t="s">
        <v>44</v>
      </c>
      <c r="B9" s="332">
        <f>'A6 Exploitation'!B10:F10</f>
        <v>0</v>
      </c>
      <c r="C9" s="332"/>
      <c r="D9" s="332"/>
      <c r="E9" s="332"/>
      <c r="F9" s="332"/>
      <c r="G9" s="125"/>
    </row>
    <row r="10" spans="1:7" s="12" customFormat="1" ht="24" x14ac:dyDescent="0.45">
      <c r="A10" s="14" t="s">
        <v>43</v>
      </c>
      <c r="B10" s="329">
        <f>'A6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70" zoomScaleSheetLayoutView="70" workbookViewId="0">
      <selection activeCell="A295" sqref="A29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Riadh Sousse</v>
      </c>
      <c r="B8" s="308"/>
      <c r="C8" s="308"/>
      <c r="D8" s="308"/>
      <c r="E8" s="308"/>
      <c r="F8" s="308"/>
      <c r="G8" s="125"/>
    </row>
    <row r="9" spans="1:7" ht="24" x14ac:dyDescent="0.45">
      <c r="A9" s="14" t="s">
        <v>42</v>
      </c>
      <c r="B9" s="309" t="s">
        <v>411</v>
      </c>
      <c r="C9" s="309"/>
      <c r="D9" s="309"/>
      <c r="E9" s="309"/>
      <c r="F9" s="309"/>
      <c r="G9" s="125"/>
    </row>
    <row r="10" spans="1:7" ht="24" x14ac:dyDescent="0.45">
      <c r="A10" s="15" t="s">
        <v>44</v>
      </c>
      <c r="B10" s="310" t="s">
        <v>412</v>
      </c>
      <c r="C10" s="310"/>
      <c r="D10" s="310"/>
      <c r="E10" s="310"/>
      <c r="F10" s="310"/>
      <c r="G10" s="125"/>
    </row>
    <row r="11" spans="1:7" ht="24" x14ac:dyDescent="0.45">
      <c r="A11" s="14" t="s">
        <v>43</v>
      </c>
      <c r="B11" s="305">
        <v>43159</v>
      </c>
      <c r="C11" s="305"/>
      <c r="D11" s="305"/>
      <c r="E11" s="305"/>
      <c r="F11" s="305"/>
      <c r="G11" s="125"/>
    </row>
    <row r="12" spans="1:7" ht="24" x14ac:dyDescent="0.45">
      <c r="A12" s="14" t="s">
        <v>239</v>
      </c>
      <c r="B12" s="311">
        <f>D549</f>
        <v>0.876953125</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2"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4">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409</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410</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66" x14ac:dyDescent="0.3">
      <c r="A81" s="70" t="s">
        <v>178</v>
      </c>
      <c r="B81" s="130">
        <v>1</v>
      </c>
      <c r="C81" s="131"/>
      <c r="D81" s="151" t="s">
        <v>453</v>
      </c>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0</v>
      </c>
      <c r="C88" s="130"/>
      <c r="D88" s="137" t="s">
        <v>454</v>
      </c>
      <c r="E88" s="95" t="s">
        <v>455</v>
      </c>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0.75" customHeight="1" x14ac:dyDescent="0.3">
      <c r="A92" s="70" t="s">
        <v>384</v>
      </c>
      <c r="B92" s="130">
        <v>1</v>
      </c>
      <c r="C92" s="218"/>
      <c r="D92" s="147" t="s">
        <v>452</v>
      </c>
      <c r="E92" s="106"/>
      <c r="F92" s="204"/>
    </row>
    <row r="93" spans="1:7"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436</v>
      </c>
      <c r="B96" s="130">
        <v>2</v>
      </c>
      <c r="C96" s="213"/>
      <c r="D96" s="223"/>
      <c r="E96" s="106"/>
      <c r="F96" s="204"/>
      <c r="G96" s="127"/>
    </row>
    <row r="97" spans="1:7" s="112" customFormat="1" ht="31.5" customHeight="1" x14ac:dyDescent="0.3">
      <c r="A97" s="219" t="s">
        <v>437</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4">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438</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99" x14ac:dyDescent="0.3">
      <c r="A125" s="209" t="s">
        <v>159</v>
      </c>
      <c r="B125" s="130">
        <v>0</v>
      </c>
      <c r="C125" s="280">
        <f>IF(B125=0, -5, "0")</f>
        <v>-5</v>
      </c>
      <c r="D125" s="226" t="s">
        <v>423</v>
      </c>
      <c r="E125" s="95" t="s">
        <v>421</v>
      </c>
      <c r="F125" s="204"/>
    </row>
    <row r="126" spans="1:6" x14ac:dyDescent="0.3">
      <c r="A126" s="70" t="s">
        <v>251</v>
      </c>
      <c r="B126" s="130">
        <v>2</v>
      </c>
      <c r="C126" s="130"/>
      <c r="D126" s="157"/>
      <c r="E126" s="94"/>
      <c r="F126" s="204"/>
    </row>
    <row r="127" spans="1:6" x14ac:dyDescent="0.3">
      <c r="A127" s="191" t="s">
        <v>68</v>
      </c>
      <c r="B127" s="130" t="s">
        <v>32</v>
      </c>
      <c r="C127" s="213"/>
      <c r="D127" s="116" t="s">
        <v>418</v>
      </c>
      <c r="E127" s="94"/>
      <c r="F127" s="204"/>
    </row>
    <row r="128" spans="1:6" ht="33" x14ac:dyDescent="0.3">
      <c r="A128" s="4" t="s">
        <v>170</v>
      </c>
      <c r="B128" s="130">
        <v>1</v>
      </c>
      <c r="C128" s="131"/>
      <c r="D128" s="95" t="s">
        <v>439</v>
      </c>
      <c r="E128" s="94"/>
      <c r="F128" s="204"/>
    </row>
    <row r="129" spans="1:7" s="112" customFormat="1" ht="29.25" customHeight="1" x14ac:dyDescent="0.3">
      <c r="A129" s="238" t="s">
        <v>440</v>
      </c>
      <c r="B129" s="130">
        <v>2</v>
      </c>
      <c r="C129" s="293" t="str">
        <f>IF(B129=0, -5, "0")</f>
        <v>0</v>
      </c>
      <c r="D129" s="116"/>
      <c r="E129" s="116"/>
      <c r="F129" s="204"/>
      <c r="G129" s="127"/>
    </row>
    <row r="130" spans="1:7" ht="18" x14ac:dyDescent="0.3">
      <c r="A130" s="70" t="s">
        <v>240</v>
      </c>
      <c r="B130" s="130">
        <v>2</v>
      </c>
      <c r="C130" s="131"/>
      <c r="D130" s="154"/>
      <c r="E130" s="106"/>
      <c r="F130" s="204"/>
    </row>
    <row r="131" spans="1:7" ht="49.5" x14ac:dyDescent="0.3">
      <c r="A131" s="209" t="s">
        <v>380</v>
      </c>
      <c r="B131" s="130">
        <v>1</v>
      </c>
      <c r="C131" s="293" t="str">
        <f>IF(B131=0, -5, "0")</f>
        <v>0</v>
      </c>
      <c r="D131" s="95" t="s">
        <v>460</v>
      </c>
      <c r="E131" s="95"/>
      <c r="F131" s="204"/>
      <c r="G131" s="127"/>
    </row>
    <row r="132" spans="1:7" ht="49.5" x14ac:dyDescent="0.3">
      <c r="A132" s="210" t="s">
        <v>157</v>
      </c>
      <c r="B132" s="130">
        <v>0</v>
      </c>
      <c r="C132" s="150">
        <f>IF(B132=0, -5, "0")</f>
        <v>-5</v>
      </c>
      <c r="D132" s="295" t="s">
        <v>415</v>
      </c>
      <c r="E132" s="95" t="s">
        <v>414</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49.5" x14ac:dyDescent="0.3">
      <c r="A135" s="8" t="s">
        <v>75</v>
      </c>
      <c r="B135" s="130">
        <v>0</v>
      </c>
      <c r="C135" s="130"/>
      <c r="D135" s="95" t="s">
        <v>422</v>
      </c>
      <c r="E135" s="95" t="s">
        <v>456</v>
      </c>
      <c r="F135" s="204"/>
      <c r="G135" s="127"/>
    </row>
    <row r="136" spans="1:7" ht="63.75" customHeight="1" x14ac:dyDescent="0.3">
      <c r="A136" s="70" t="s">
        <v>178</v>
      </c>
      <c r="B136" s="130" t="s">
        <v>32</v>
      </c>
      <c r="C136" s="130"/>
      <c r="D136" s="95" t="s">
        <v>453</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417</v>
      </c>
      <c r="E138" s="106"/>
      <c r="F138" s="204"/>
      <c r="G138" s="127"/>
    </row>
    <row r="139" spans="1:7" x14ac:dyDescent="0.3">
      <c r="A139" s="5" t="s">
        <v>36</v>
      </c>
      <c r="B139" s="5"/>
      <c r="C139" s="5"/>
      <c r="D139" s="59">
        <f>SUM(B121:C138)</f>
        <v>13</v>
      </c>
    </row>
    <row r="140" spans="1:7" x14ac:dyDescent="0.3">
      <c r="A140" s="5" t="s">
        <v>35</v>
      </c>
      <c r="B140" s="132"/>
      <c r="C140" s="133"/>
      <c r="D140" s="134">
        <f>D139/(COUNT(B121:C138)*2)</f>
        <v>0.3611111111111111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x14ac:dyDescent="0.3">
      <c r="A149" s="58" t="s">
        <v>361</v>
      </c>
      <c r="B149" s="130">
        <v>2</v>
      </c>
      <c r="C149" s="225"/>
      <c r="D149" s="116"/>
      <c r="E149" s="116"/>
      <c r="F149" s="204"/>
      <c r="G149" s="127"/>
    </row>
    <row r="150" spans="1:7" s="112" customFormat="1" x14ac:dyDescent="0.3">
      <c r="A150" s="55" t="s">
        <v>436</v>
      </c>
      <c r="B150" s="130">
        <v>2</v>
      </c>
      <c r="C150" s="225"/>
      <c r="D150" s="116"/>
      <c r="E150" s="116"/>
      <c r="F150" s="204"/>
      <c r="G150" s="127"/>
    </row>
    <row r="151" spans="1:7" s="112" customFormat="1" x14ac:dyDescent="0.3">
      <c r="A151" s="219" t="s">
        <v>437</v>
      </c>
      <c r="B151" s="130">
        <v>2</v>
      </c>
      <c r="C151" s="225"/>
      <c r="D151" s="116"/>
      <c r="E151" s="116"/>
      <c r="F151" s="204"/>
      <c r="G151" s="127"/>
    </row>
    <row r="152" spans="1:7" s="112" customFormat="1" x14ac:dyDescent="0.3">
      <c r="A152" s="219" t="s">
        <v>392</v>
      </c>
      <c r="B152" s="130" t="s">
        <v>32</v>
      </c>
      <c r="C152" s="150"/>
      <c r="D152" s="116" t="s">
        <v>416</v>
      </c>
      <c r="E152" s="116"/>
      <c r="F152" s="204"/>
      <c r="G152" s="127"/>
    </row>
    <row r="153" spans="1:7" ht="45" x14ac:dyDescent="0.3">
      <c r="A153" s="55" t="s">
        <v>249</v>
      </c>
      <c r="B153" s="280">
        <v>2</v>
      </c>
      <c r="C153" s="140"/>
      <c r="D153" s="294">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43</v>
      </c>
    </row>
    <row r="158" spans="1:7" ht="18" x14ac:dyDescent="0.35">
      <c r="A158" s="42" t="s">
        <v>200</v>
      </c>
      <c r="B158" s="152"/>
      <c r="C158" s="153"/>
      <c r="D158" s="144">
        <f>D157/(COUNT(B143:C147,B110:C116,B121:C138,B149:C153)*2)</f>
        <v>0.65151515151515149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99" x14ac:dyDescent="0.3">
      <c r="A178" s="4" t="s">
        <v>59</v>
      </c>
      <c r="B178" s="130" t="s">
        <v>32</v>
      </c>
      <c r="C178" s="130"/>
      <c r="D178" s="157" t="s">
        <v>423</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66" x14ac:dyDescent="0.35">
      <c r="A182" s="260" t="s">
        <v>223</v>
      </c>
      <c r="B182" s="130">
        <v>0</v>
      </c>
      <c r="C182" s="136">
        <f>IF(B182=0, -10, IF(B182=1, -5, "0"))</f>
        <v>-10</v>
      </c>
      <c r="D182" s="157" t="s">
        <v>419</v>
      </c>
      <c r="E182" s="95" t="s">
        <v>457</v>
      </c>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441</v>
      </c>
      <c r="E185" s="94"/>
      <c r="F185" s="204"/>
    </row>
    <row r="186" spans="1:7" ht="115.5" customHeight="1" x14ac:dyDescent="0.35">
      <c r="A186" s="266" t="s">
        <v>186</v>
      </c>
      <c r="B186" s="130">
        <v>1</v>
      </c>
      <c r="C186" s="136" t="str">
        <f>IF(B186=0, -10, "0")</f>
        <v>0</v>
      </c>
      <c r="D186" s="296" t="s">
        <v>442</v>
      </c>
      <c r="E186" s="94"/>
      <c r="F186" s="204"/>
    </row>
    <row r="187" spans="1:7" x14ac:dyDescent="0.3">
      <c r="A187" s="70" t="s">
        <v>251</v>
      </c>
      <c r="B187" s="130">
        <v>2</v>
      </c>
      <c r="C187" s="130"/>
      <c r="D187" s="116"/>
      <c r="E187" s="94"/>
      <c r="F187" s="204"/>
    </row>
    <row r="188" spans="1:7"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x14ac:dyDescent="0.3">
      <c r="A196" s="4" t="s">
        <v>361</v>
      </c>
      <c r="B196" s="130">
        <v>2</v>
      </c>
      <c r="C196" s="131"/>
      <c r="D196" s="116"/>
      <c r="E196" s="106"/>
      <c r="F196" s="204"/>
      <c r="G196" s="127"/>
    </row>
    <row r="197" spans="1:7" s="112" customFormat="1" x14ac:dyDescent="0.3">
      <c r="A197" s="70" t="s">
        <v>436</v>
      </c>
      <c r="B197" s="130">
        <v>2</v>
      </c>
      <c r="C197" s="131"/>
      <c r="D197" s="116"/>
      <c r="E197" s="106"/>
      <c r="F197" s="204"/>
      <c r="G197" s="127"/>
    </row>
    <row r="198" spans="1:7" s="112" customFormat="1" x14ac:dyDescent="0.3">
      <c r="A198" s="10" t="s">
        <v>437</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4">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0.65217391304347827</v>
      </c>
    </row>
    <row r="203" spans="1:7" x14ac:dyDescent="0.3">
      <c r="A203" s="145"/>
      <c r="B203" s="124"/>
      <c r="C203" s="135"/>
      <c r="D203" s="124"/>
    </row>
    <row r="204" spans="1:7" ht="18" x14ac:dyDescent="0.35">
      <c r="A204" s="42" t="s">
        <v>126</v>
      </c>
      <c r="B204" s="152"/>
      <c r="C204" s="153"/>
      <c r="D204" s="143">
        <f>SUM(D172,D201)</f>
        <v>44</v>
      </c>
    </row>
    <row r="205" spans="1:7" ht="18" x14ac:dyDescent="0.35">
      <c r="A205" s="42" t="s">
        <v>201</v>
      </c>
      <c r="B205" s="152"/>
      <c r="C205" s="153"/>
      <c r="D205" s="144">
        <f>D204/(COUNT(B165:C171,B176:C194,B196:C200)*2)</f>
        <v>0.73333333333333328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9.75" customHeight="1" x14ac:dyDescent="0.3">
      <c r="A238" s="209" t="s">
        <v>66</v>
      </c>
      <c r="B238" s="130">
        <v>0</v>
      </c>
      <c r="C238" s="150">
        <f>IF(B238=0, -5, "0")</f>
        <v>-5</v>
      </c>
      <c r="D238" s="296" t="s">
        <v>443</v>
      </c>
      <c r="E238" s="95" t="s">
        <v>458</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436</v>
      </c>
      <c r="B258" s="130">
        <v>2</v>
      </c>
      <c r="C258" s="131"/>
      <c r="D258" s="147"/>
      <c r="E258" s="106"/>
      <c r="F258" s="204"/>
      <c r="G258" s="127"/>
    </row>
    <row r="259" spans="1:7" x14ac:dyDescent="0.3">
      <c r="A259" s="219" t="s">
        <v>437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4">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0.88157894736842102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t="s">
        <v>32</v>
      </c>
      <c r="C309" s="213"/>
      <c r="D309" s="165"/>
      <c r="E309" s="106"/>
      <c r="F309" s="204"/>
      <c r="G309" s="214"/>
    </row>
    <row r="310" spans="1:7" s="16" customFormat="1" x14ac:dyDescent="0.3">
      <c r="A310" s="55" t="s">
        <v>445</v>
      </c>
      <c r="B310" s="130" t="s">
        <v>32</v>
      </c>
      <c r="C310" s="213"/>
      <c r="D310" s="165"/>
      <c r="E310" s="106"/>
      <c r="F310" s="204"/>
      <c r="G310" s="214"/>
    </row>
    <row r="311" spans="1:7" s="16" customFormat="1" x14ac:dyDescent="0.3">
      <c r="A311" s="219" t="s">
        <v>437</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451</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90"/>
      <c r="E350" s="290"/>
      <c r="F350" s="204"/>
      <c r="G350" s="127"/>
    </row>
    <row r="351" spans="1:7" s="112" customFormat="1" x14ac:dyDescent="0.3">
      <c r="A351" s="219" t="s">
        <v>437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4">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t="s">
        <v>32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437</v>
      </c>
      <c r="B385" s="130">
        <v>2</v>
      </c>
      <c r="C385" s="130"/>
      <c r="D385" s="113"/>
      <c r="E385" s="94"/>
      <c r="F385" s="204"/>
      <c r="G385" s="127"/>
    </row>
    <row r="386" spans="1:7" ht="45" x14ac:dyDescent="0.3">
      <c r="A386" s="8" t="s">
        <v>249</v>
      </c>
      <c r="B386" s="280">
        <v>2</v>
      </c>
      <c r="C386" s="130"/>
      <c r="D386" s="294">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428</v>
      </c>
      <c r="E410" s="95" t="s">
        <v>459</v>
      </c>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x14ac:dyDescent="0.3">
      <c r="A437" s="10" t="s">
        <v>437</v>
      </c>
      <c r="B437" s="130">
        <v>2</v>
      </c>
      <c r="C437" s="130"/>
      <c r="D437" s="129"/>
      <c r="E437" s="94"/>
      <c r="F437" s="204"/>
      <c r="G437" s="12"/>
    </row>
    <row r="438" spans="1:7" ht="49.5" x14ac:dyDescent="0.3">
      <c r="A438" s="10" t="s">
        <v>392</v>
      </c>
      <c r="B438" s="130">
        <v>1</v>
      </c>
      <c r="C438" s="150" t="str">
        <f>IF(B438=0, -5, "0")</f>
        <v>0</v>
      </c>
      <c r="D438" s="129" t="s">
        <v>431</v>
      </c>
      <c r="E438" s="94"/>
      <c r="F438" s="204"/>
      <c r="G438" s="12"/>
    </row>
    <row r="439" spans="1:7" ht="45" x14ac:dyDescent="0.3">
      <c r="A439" s="4" t="s">
        <v>249</v>
      </c>
      <c r="B439" s="280">
        <v>0</v>
      </c>
      <c r="C439" s="130"/>
      <c r="D439" s="294">
        <v>0</v>
      </c>
      <c r="E439" s="252"/>
      <c r="F439" s="253"/>
      <c r="G439" s="12"/>
    </row>
    <row r="440" spans="1:7" ht="27.75" customHeight="1" x14ac:dyDescent="0.3">
      <c r="A440" s="59" t="s">
        <v>36</v>
      </c>
      <c r="B440" s="59"/>
      <c r="C440" s="59"/>
      <c r="D440" s="59">
        <f>SUM(B430:C434,B436:C439)</f>
        <v>5</v>
      </c>
    </row>
    <row r="441" spans="1:7" x14ac:dyDescent="0.3">
      <c r="A441" s="5" t="s">
        <v>35</v>
      </c>
      <c r="B441" s="132"/>
      <c r="C441" s="133"/>
      <c r="D441" s="134">
        <f>D440/(COUNT(B430:C434,B436:C439)*2)</f>
        <v>0.625</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0.89130434782608692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33" x14ac:dyDescent="0.3">
      <c r="A452" s="9" t="s">
        <v>20</v>
      </c>
      <c r="B452" s="130">
        <v>1</v>
      </c>
      <c r="C452" s="130"/>
      <c r="D452" s="138" t="s">
        <v>426</v>
      </c>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2</v>
      </c>
      <c r="C472" s="213"/>
      <c r="D472" s="116"/>
      <c r="E472" s="106"/>
      <c r="F472" s="204"/>
      <c r="G472" s="127"/>
    </row>
    <row r="473" spans="1:7" s="112" customFormat="1" x14ac:dyDescent="0.3">
      <c r="A473" s="55" t="s">
        <v>445</v>
      </c>
      <c r="B473" s="130">
        <v>2</v>
      </c>
      <c r="C473" s="213"/>
      <c r="D473" s="116"/>
      <c r="E473" s="106"/>
      <c r="F473" s="204"/>
      <c r="G473" s="127"/>
    </row>
    <row r="474" spans="1:7" s="112" customFormat="1" x14ac:dyDescent="0.3">
      <c r="A474" s="219" t="s">
        <v>437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4">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43159</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66.75" customHeight="1" x14ac:dyDescent="0.3">
      <c r="A488" s="4" t="s">
        <v>263</v>
      </c>
      <c r="B488" s="130">
        <v>1</v>
      </c>
      <c r="C488" s="130"/>
      <c r="D488" s="95" t="s">
        <v>434</v>
      </c>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4">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ht="33" x14ac:dyDescent="0.3">
      <c r="A509" s="6" t="s">
        <v>15</v>
      </c>
      <c r="B509" s="130">
        <v>1</v>
      </c>
      <c r="C509" s="130"/>
      <c r="D509" s="95" t="s">
        <v>446</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4">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82.5" x14ac:dyDescent="0.3">
      <c r="A530" s="66" t="s">
        <v>394</v>
      </c>
      <c r="B530" s="130">
        <v>1</v>
      </c>
      <c r="C530" s="150" t="str">
        <f>IF(B530=0, -5, "0")</f>
        <v>0</v>
      </c>
      <c r="D530" s="116" t="s">
        <v>435</v>
      </c>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51"/>
      <c r="E532" s="252"/>
      <c r="F532" s="253"/>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4">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0.91666666666666663</v>
      </c>
    </row>
    <row r="548" spans="1:4" ht="22.5" x14ac:dyDescent="0.45">
      <c r="A548" s="35" t="s">
        <v>45</v>
      </c>
      <c r="B548" s="181"/>
      <c r="C548" s="182"/>
      <c r="D548" s="183">
        <f>SUM(D544,D533,D513,D502,D443,D390,D357,D45,D317,D265,D157,D480,D204,D102)</f>
        <v>449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0.876953125</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3" zoomScale="67" zoomScaleNormal="90" zoomScaleSheetLayoutView="67" workbookViewId="0">
      <selection activeCell="E198" sqref="E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'A1 Exploitation'!A8:F8</f>
        <v>Riadh Sousse</v>
      </c>
      <c r="B7" s="308"/>
      <c r="C7" s="308"/>
      <c r="D7" s="308"/>
      <c r="E7" s="308"/>
      <c r="F7" s="308"/>
      <c r="G7" s="125"/>
    </row>
    <row r="8" spans="1:7" s="12" customFormat="1" ht="24" x14ac:dyDescent="0.45">
      <c r="A8" s="14" t="s">
        <v>42</v>
      </c>
      <c r="B8" s="331" t="str">
        <f>'A1 Exploitation'!B9:F9</f>
        <v>Mme Meriam CHOUCHENE</v>
      </c>
      <c r="C8" s="331"/>
      <c r="D8" s="331"/>
      <c r="E8" s="331"/>
      <c r="F8" s="331"/>
      <c r="G8" s="125"/>
    </row>
    <row r="9" spans="1:7" s="12" customFormat="1" ht="24" x14ac:dyDescent="0.45">
      <c r="A9" s="15" t="s">
        <v>44</v>
      </c>
      <c r="B9" s="332" t="str">
        <f>'A1 Exploitation'!B10:F10</f>
        <v>Directeur magasin &amp; chefs rayons</v>
      </c>
      <c r="C9" s="332"/>
      <c r="D9" s="332"/>
      <c r="E9" s="332"/>
      <c r="F9" s="332"/>
      <c r="G9" s="125"/>
    </row>
    <row r="10" spans="1:7" s="12" customFormat="1" ht="24" x14ac:dyDescent="0.45">
      <c r="A10" s="14" t="s">
        <v>43</v>
      </c>
      <c r="B10" s="329">
        <f>'A1 Exploitation'!B11:F11</f>
        <v>43159</v>
      </c>
      <c r="C10" s="329"/>
      <c r="D10" s="329"/>
      <c r="E10" s="329"/>
      <c r="F10" s="329"/>
      <c r="G10" s="125"/>
    </row>
    <row r="11" spans="1:7" s="12" customFormat="1" ht="24" x14ac:dyDescent="0.45">
      <c r="A11" s="14" t="s">
        <v>294</v>
      </c>
      <c r="B11" s="333">
        <f>D199</f>
        <v>0.96354166666666663</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9" t="s">
        <v>36</v>
      </c>
      <c r="B22" s="340"/>
      <c r="C22" s="341"/>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10</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430</v>
      </c>
      <c r="E58" s="95"/>
      <c r="F58" s="94"/>
    </row>
    <row r="59" spans="1:7" x14ac:dyDescent="0.3">
      <c r="A59" s="23" t="s">
        <v>92</v>
      </c>
      <c r="B59" s="94">
        <v>2</v>
      </c>
      <c r="C59" s="94"/>
      <c r="D59" s="98"/>
      <c r="E59" s="94"/>
      <c r="F59" s="94"/>
    </row>
    <row r="60" spans="1:7" ht="36" x14ac:dyDescent="0.35">
      <c r="A60" s="43" t="s">
        <v>221</v>
      </c>
      <c r="B60" s="94">
        <v>2</v>
      </c>
      <c r="C60" s="120" t="str">
        <f>IF(B60=0, -5, "0")</f>
        <v>0</v>
      </c>
      <c r="D60" s="95" t="s">
        <v>429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13</v>
      </c>
    </row>
    <row r="64" spans="1:7" x14ac:dyDescent="0.3">
      <c r="A64" s="334" t="s">
        <v>295</v>
      </c>
      <c r="B64" s="335"/>
      <c r="C64" s="336"/>
      <c r="D64" s="33">
        <f>D63/(COUNT(B56:C62)*2)</f>
        <v>0.9285714285714286</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427</v>
      </c>
      <c r="E76" s="105"/>
      <c r="F76" s="94"/>
    </row>
    <row r="77" spans="1:7" ht="36.75" customHeight="1"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22</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425</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248">
        <f>SUM(B88:C101)</f>
        <v>27</v>
      </c>
    </row>
    <row r="103" spans="1:7" x14ac:dyDescent="0.3">
      <c r="A103" s="334" t="s">
        <v>295</v>
      </c>
      <c r="B103" s="335"/>
      <c r="C103" s="336"/>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t="s">
        <v>420</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448</v>
      </c>
      <c r="E129" s="95"/>
      <c r="F129" s="94"/>
    </row>
    <row r="130" spans="1:7" ht="36" x14ac:dyDescent="0.35">
      <c r="A130" s="43" t="s">
        <v>194</v>
      </c>
      <c r="B130" s="111">
        <v>2</v>
      </c>
      <c r="C130" s="120" t="str">
        <f>IF(B130=0, -5, "0")</f>
        <v>0</v>
      </c>
      <c r="D130" s="95" t="s">
        <v>449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t="s">
        <v>424</v>
      </c>
      <c r="E132" s="102"/>
      <c r="F132" s="94"/>
    </row>
    <row r="133" spans="1:7" x14ac:dyDescent="0.3">
      <c r="A133" s="334" t="s">
        <v>36</v>
      </c>
      <c r="B133" s="335"/>
      <c r="C133" s="336"/>
      <c r="D133" s="248">
        <f>SUM(B122:C132)</f>
        <v>17</v>
      </c>
    </row>
    <row r="134" spans="1:7" x14ac:dyDescent="0.3">
      <c r="A134" s="334" t="s">
        <v>295</v>
      </c>
      <c r="B134" s="335"/>
      <c r="C134" s="336"/>
      <c r="D134" s="32">
        <f>D133/(COUNT(B122:C132)*2)</f>
        <v>0.94444444444444442</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4" t="s">
        <v>36</v>
      </c>
      <c r="B149" s="335"/>
      <c r="C149" s="336"/>
      <c r="D149" s="248">
        <f>SUM(B137:C148)</f>
        <v>0</v>
      </c>
    </row>
    <row r="150" spans="1:7" x14ac:dyDescent="0.3">
      <c r="A150" s="334" t="s">
        <v>295</v>
      </c>
      <c r="B150" s="335"/>
      <c r="C150" s="336"/>
      <c r="D150" s="33" t="e">
        <f>D149/(COUNT(B137:C148)*2)</f>
        <v>#DIV/0!</v>
      </c>
    </row>
    <row r="151" spans="1:7" s="22" customFormat="1" x14ac:dyDescent="0.3">
      <c r="A151" s="26"/>
      <c r="B151" s="27"/>
      <c r="C151" s="27"/>
      <c r="D151" s="28"/>
      <c r="G151" s="126"/>
    </row>
    <row r="152" spans="1:7" ht="19.5" x14ac:dyDescent="0.4">
      <c r="A152" s="342" t="s">
        <v>217</v>
      </c>
      <c r="B152" s="343"/>
      <c r="C152" s="343"/>
      <c r="D152" s="343"/>
      <c r="E152" s="343"/>
      <c r="F152" s="343"/>
    </row>
    <row r="153" spans="1:7" ht="33" x14ac:dyDescent="0.3">
      <c r="A153" s="50" t="s">
        <v>279</v>
      </c>
      <c r="B153" s="94">
        <v>1</v>
      </c>
      <c r="C153" s="94"/>
      <c r="D153" s="95" t="s">
        <v>432</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5.75" x14ac:dyDescent="0.3">
      <c r="A160" s="75" t="s">
        <v>164</v>
      </c>
      <c r="B160" s="94">
        <v>1</v>
      </c>
      <c r="C160" s="94"/>
      <c r="D160" s="96" t="s">
        <v>433</v>
      </c>
      <c r="E160" s="94"/>
      <c r="F160" s="94"/>
    </row>
    <row r="161" spans="1:7" x14ac:dyDescent="0.3">
      <c r="A161" s="334" t="s">
        <v>36</v>
      </c>
      <c r="B161" s="340"/>
      <c r="C161" s="341"/>
      <c r="D161" s="250">
        <f>SUM(B153:C160)</f>
        <v>14</v>
      </c>
    </row>
    <row r="162" spans="1:7" x14ac:dyDescent="0.3">
      <c r="A162" s="334" t="s">
        <v>295</v>
      </c>
      <c r="B162" s="335"/>
      <c r="C162" s="336"/>
      <c r="D162" s="33">
        <f>D161/(COUNT(B153:C160)*2)</f>
        <v>0.875</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450</v>
      </c>
      <c r="E175" s="94"/>
      <c r="F175" s="94"/>
    </row>
    <row r="176" spans="1:7" x14ac:dyDescent="0.3">
      <c r="A176" s="17" t="s">
        <v>150</v>
      </c>
      <c r="B176" s="94">
        <v>2</v>
      </c>
      <c r="C176" s="94"/>
      <c r="D176" s="95"/>
      <c r="E176" s="95"/>
      <c r="F176" s="94"/>
    </row>
    <row r="177" spans="1:7" x14ac:dyDescent="0.3">
      <c r="A177" s="334" t="s">
        <v>36</v>
      </c>
      <c r="B177" s="335"/>
      <c r="C177" s="336"/>
      <c r="D177" s="248">
        <f>SUM(B173:C176)</f>
        <v>7</v>
      </c>
    </row>
    <row r="178" spans="1:7" x14ac:dyDescent="0.3">
      <c r="A178" s="334" t="s">
        <v>295</v>
      </c>
      <c r="B178" s="335"/>
      <c r="C178" s="336"/>
      <c r="D178" s="33">
        <f>D177/(COUNT(B173:C176)*2)</f>
        <v>0.875</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413</v>
      </c>
      <c r="E185" s="94"/>
      <c r="F185" s="94"/>
    </row>
    <row r="186" spans="1:7" x14ac:dyDescent="0.3">
      <c r="A186" s="334" t="s">
        <v>36</v>
      </c>
      <c r="B186" s="335"/>
      <c r="C186" s="336"/>
      <c r="D186" s="248">
        <f>SUM(B181:C185)</f>
        <v>9</v>
      </c>
    </row>
    <row r="187" spans="1:7" x14ac:dyDescent="0.3">
      <c r="A187" s="334" t="s">
        <v>295</v>
      </c>
      <c r="B187" s="335"/>
      <c r="C187" s="336"/>
      <c r="D187" s="33">
        <f>D186/(COUNT(B181:C185)*2)</f>
        <v>0.9</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4" t="s">
        <v>36</v>
      </c>
      <c r="B194" s="335"/>
      <c r="C194" s="336"/>
      <c r="D194" s="54">
        <f>SUM(B190:C193)</f>
        <v>2</v>
      </c>
    </row>
    <row r="195" spans="1:6" x14ac:dyDescent="0.3">
      <c r="A195" s="334" t="s">
        <v>295</v>
      </c>
      <c r="B195" s="335"/>
      <c r="C195" s="336"/>
      <c r="D195" s="33">
        <f>D194/(COUNT(B190:C193)*2)</f>
        <v>1</v>
      </c>
    </row>
    <row r="197" spans="1:6" ht="18" x14ac:dyDescent="0.35">
      <c r="A197" s="64" t="s">
        <v>447</v>
      </c>
      <c r="B197" s="63"/>
      <c r="C197" s="63"/>
      <c r="D197" s="289">
        <v>1</v>
      </c>
      <c r="E197" s="287"/>
      <c r="F197" s="288"/>
    </row>
    <row r="198" spans="1:6" ht="22.5" x14ac:dyDescent="0.3">
      <c r="A198" s="35" t="s">
        <v>45</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0.96354166666666663</v>
      </c>
    </row>
  </sheetData>
  <sheetProtection algorithmName="SHA-512" hashValue="0f6CsUWTaEgOmjw/5UJtmnnlqz+fHWu/X1GxaOlUrwfVaVfq7BBF0DTlRVW07eP2V4PE0p15288375p4NOzDiA==" saltValue="AvTd95onzZ3sBZMkj6XRv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7" t="s">
        <v>179</v>
      </c>
      <c r="B7" s="307"/>
      <c r="C7" s="307"/>
      <c r="D7" s="307"/>
      <c r="E7" s="307"/>
      <c r="F7" s="307"/>
      <c r="G7" s="125"/>
    </row>
    <row r="8" spans="1:7" ht="29.25" x14ac:dyDescent="0.45">
      <c r="A8" s="308" t="str">
        <f>'Page de garde'!D18</f>
        <v>Riadh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48"/>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48"/>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48"/>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'A2 Exploitation'!A8:F8</f>
        <v>Riadh Sousse</v>
      </c>
      <c r="B7" s="308"/>
      <c r="C7" s="308"/>
      <c r="D7" s="308"/>
      <c r="E7" s="308"/>
      <c r="F7" s="308"/>
      <c r="G7" s="125"/>
    </row>
    <row r="8" spans="1:7" s="12" customFormat="1" ht="24" x14ac:dyDescent="0.45">
      <c r="A8" s="14" t="s">
        <v>42</v>
      </c>
      <c r="B8" s="331">
        <f>'A2 Exploitation'!B9:F9</f>
        <v>0</v>
      </c>
      <c r="C8" s="331"/>
      <c r="D8" s="331"/>
      <c r="E8" s="331"/>
      <c r="F8" s="331"/>
      <c r="G8" s="125"/>
    </row>
    <row r="9" spans="1:7" s="12" customFormat="1" ht="24" x14ac:dyDescent="0.45">
      <c r="A9" s="15" t="s">
        <v>44</v>
      </c>
      <c r="B9" s="332">
        <f>'A2 Exploitation'!B10:F10</f>
        <v>0</v>
      </c>
      <c r="C9" s="332"/>
      <c r="D9" s="332"/>
      <c r="E9" s="332"/>
      <c r="F9" s="332"/>
      <c r="G9" s="125"/>
    </row>
    <row r="10" spans="1:7" s="12" customFormat="1" ht="24" x14ac:dyDescent="0.45">
      <c r="A10" s="14" t="s">
        <v>43</v>
      </c>
      <c r="B10" s="329">
        <f>'A2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0">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8">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8">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8">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8">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8">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8">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8">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8">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0">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8">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8">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8">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Riadh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0" t="s">
        <v>50</v>
      </c>
      <c r="B6" s="330"/>
      <c r="C6" s="330"/>
      <c r="D6" s="330"/>
      <c r="E6" s="330"/>
      <c r="F6" s="330"/>
      <c r="G6" s="125"/>
    </row>
    <row r="7" spans="1:7" s="12" customFormat="1" ht="21.75" customHeight="1" x14ac:dyDescent="0.45">
      <c r="A7" s="308" t="str">
        <f>'A3 Exploitation'!A8:F8</f>
        <v>Riadh Sousse</v>
      </c>
      <c r="B7" s="308"/>
      <c r="C7" s="308"/>
      <c r="D7" s="308"/>
      <c r="E7" s="308"/>
      <c r="F7" s="308"/>
      <c r="G7" s="125"/>
    </row>
    <row r="8" spans="1:7" s="12" customFormat="1" ht="24" x14ac:dyDescent="0.45">
      <c r="A8" s="14" t="s">
        <v>42</v>
      </c>
      <c r="B8" s="331">
        <f>'A3 Exploitation'!B9:F9</f>
        <v>0</v>
      </c>
      <c r="C8" s="331"/>
      <c r="D8" s="331"/>
      <c r="E8" s="331"/>
      <c r="F8" s="331"/>
      <c r="G8" s="125"/>
    </row>
    <row r="9" spans="1:7" s="12" customFormat="1" ht="24" x14ac:dyDescent="0.45">
      <c r="A9" s="15" t="s">
        <v>44</v>
      </c>
      <c r="B9" s="332">
        <f>'A3 Exploitation'!B10:F10</f>
        <v>0</v>
      </c>
      <c r="C9" s="332"/>
      <c r="D9" s="332"/>
      <c r="E9" s="332"/>
      <c r="F9" s="332"/>
      <c r="G9" s="125"/>
    </row>
    <row r="10" spans="1:7" s="12" customFormat="1" ht="24" x14ac:dyDescent="0.45">
      <c r="A10" s="14" t="s">
        <v>43</v>
      </c>
      <c r="B10" s="329">
        <f>'A3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92">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91">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91">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91">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91">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91">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91">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91">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91">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91">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92">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91">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91">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91">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7" t="s">
        <v>179</v>
      </c>
      <c r="B7" s="307"/>
      <c r="C7" s="307"/>
      <c r="D7" s="307"/>
      <c r="E7" s="307"/>
      <c r="F7" s="307"/>
      <c r="G7" s="125"/>
    </row>
    <row r="8" spans="1:7" ht="29.25" x14ac:dyDescent="0.45">
      <c r="A8" s="308" t="str">
        <f>'Page de garde'!D18</f>
        <v>Riadh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0" t="s">
        <v>50</v>
      </c>
      <c r="B6" s="330"/>
      <c r="C6" s="330"/>
      <c r="D6" s="330"/>
      <c r="E6" s="330"/>
      <c r="F6" s="330"/>
      <c r="G6" s="125"/>
    </row>
    <row r="7" spans="1:7" s="12" customFormat="1" ht="21.75" customHeight="1" x14ac:dyDescent="0.45">
      <c r="A7" s="308" t="e">
        <f>#REF!</f>
        <v>#REF!</v>
      </c>
      <c r="B7" s="308"/>
      <c r="C7" s="308"/>
      <c r="D7" s="308"/>
      <c r="E7" s="308"/>
      <c r="F7" s="308"/>
      <c r="G7" s="125"/>
    </row>
    <row r="8" spans="1:7" s="12" customFormat="1" ht="24" x14ac:dyDescent="0.45">
      <c r="A8" s="14" t="s">
        <v>42</v>
      </c>
      <c r="B8" s="331">
        <f>'A4 Exploitation'!B9:F9</f>
        <v>0</v>
      </c>
      <c r="C8" s="331"/>
      <c r="D8" s="331"/>
      <c r="E8" s="331"/>
      <c r="F8" s="331"/>
      <c r="G8" s="125"/>
    </row>
    <row r="9" spans="1:7" s="12" customFormat="1" ht="24" x14ac:dyDescent="0.45">
      <c r="A9" s="15" t="s">
        <v>44</v>
      </c>
      <c r="B9" s="332">
        <f>'A4 Exploitation'!B10:F10</f>
        <v>0</v>
      </c>
      <c r="C9" s="332"/>
      <c r="D9" s="332"/>
      <c r="E9" s="332"/>
      <c r="F9" s="332"/>
      <c r="G9" s="125"/>
    </row>
    <row r="10" spans="1:7" s="12" customFormat="1" ht="24" x14ac:dyDescent="0.45">
      <c r="A10" s="14" t="s">
        <v>43</v>
      </c>
      <c r="B10" s="329">
        <f>'A4 Exploitation'!A8:F8</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2018-03-13T00:04:28Z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