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Jawhara\11-Novembre 2017\"/>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19" l="1"/>
  <c r="B9" i="19"/>
  <c r="B8" i="19"/>
  <c r="C190" i="19" l="1"/>
  <c r="D193" i="19" s="1"/>
  <c r="D185" i="19"/>
  <c r="D186" i="19" s="1"/>
  <c r="D176" i="19"/>
  <c r="D177" i="19" s="1"/>
  <c r="D168" i="19"/>
  <c r="D169" i="19" s="1"/>
  <c r="C164" i="19"/>
  <c r="C156" i="19"/>
  <c r="C155" i="19"/>
  <c r="C154" i="19"/>
  <c r="D160" i="19" s="1"/>
  <c r="D161" i="19" s="1"/>
  <c r="C144" i="19"/>
  <c r="C143" i="19"/>
  <c r="C137" i="19"/>
  <c r="C131" i="19"/>
  <c r="C129" i="19"/>
  <c r="C127" i="19"/>
  <c r="C126" i="19"/>
  <c r="C115" i="19"/>
  <c r="C114" i="19"/>
  <c r="C111" i="19"/>
  <c r="C99" i="19"/>
  <c r="C98" i="19"/>
  <c r="C93" i="19"/>
  <c r="C92" i="19"/>
  <c r="C81" i="19"/>
  <c r="C79" i="19"/>
  <c r="C76" i="19"/>
  <c r="C75" i="19"/>
  <c r="C74" i="19"/>
  <c r="C60" i="19"/>
  <c r="C59" i="19"/>
  <c r="C55" i="19"/>
  <c r="D62" i="19" s="1"/>
  <c r="D63" i="19" s="1"/>
  <c r="C50" i="19"/>
  <c r="D51" i="19" s="1"/>
  <c r="D52" i="19" s="1"/>
  <c r="C36" i="19"/>
  <c r="D41" i="19" s="1"/>
  <c r="D42" i="19" s="1"/>
  <c r="C26" i="19"/>
  <c r="D32" i="19" s="1"/>
  <c r="D33" i="19" s="1"/>
  <c r="D22" i="19"/>
  <c r="D23" i="19" s="1"/>
  <c r="D503" i="18"/>
  <c r="B44" i="29" s="1"/>
  <c r="C498" i="18"/>
  <c r="D500" i="18" s="1"/>
  <c r="C477" i="18"/>
  <c r="C476" i="18"/>
  <c r="C467" i="18"/>
  <c r="D470" i="18" s="1"/>
  <c r="D471" i="18" s="1"/>
  <c r="B161" i="29" s="1"/>
  <c r="D461" i="18"/>
  <c r="D462" i="18" s="1"/>
  <c r="B152" i="29" s="1"/>
  <c r="D448" i="18"/>
  <c r="D449" i="18" s="1"/>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D242" i="18" s="1"/>
  <c r="C224" i="18"/>
  <c r="C222" i="18"/>
  <c r="C214" i="18"/>
  <c r="C211" i="18"/>
  <c r="C204" i="18"/>
  <c r="C203" i="18"/>
  <c r="C195" i="18"/>
  <c r="D206" i="18" s="1"/>
  <c r="D207" i="18" s="1"/>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D54" i="18" l="1"/>
  <c r="D55" i="18" s="1"/>
  <c r="D263" i="18"/>
  <c r="D264" i="18" s="1"/>
  <c r="D318" i="18"/>
  <c r="D336" i="18"/>
  <c r="D337" i="18" s="1"/>
  <c r="D379" i="18"/>
  <c r="D380" i="18" s="1"/>
  <c r="D399" i="18"/>
  <c r="D429" i="18"/>
  <c r="D491" i="18"/>
  <c r="D492" i="18" s="1"/>
  <c r="B170" i="29" s="1"/>
  <c r="D132" i="19"/>
  <c r="D133" i="19" s="1"/>
  <c r="D148" i="19"/>
  <c r="D149" i="19" s="1"/>
  <c r="D146" i="18"/>
  <c r="D147" i="18" s="1"/>
  <c r="D37" i="18"/>
  <c r="D38" i="18" s="1"/>
  <c r="D110" i="18"/>
  <c r="D111" i="18" s="1"/>
  <c r="D388" i="18"/>
  <c r="D389" i="18" s="1"/>
  <c r="D285" i="18"/>
  <c r="D117" i="19"/>
  <c r="D118" i="19" s="1"/>
  <c r="D101" i="19"/>
  <c r="D102" i="19" s="1"/>
  <c r="D83" i="19"/>
  <c r="D84" i="19" s="1"/>
  <c r="D229" i="18"/>
  <c r="D230" i="18" s="1"/>
  <c r="D186" i="18"/>
  <c r="D187" i="18" s="1"/>
  <c r="D134" i="18"/>
  <c r="D135" i="18" s="1"/>
  <c r="D81" i="18"/>
  <c r="D82" i="18" s="1"/>
  <c r="D194" i="19"/>
  <c r="D40" i="18"/>
  <c r="D41" i="18" s="1"/>
  <c r="D430" i="18"/>
  <c r="D432" i="18"/>
  <c r="D433" i="18" s="1"/>
  <c r="B134" i="29" s="1"/>
  <c r="D243" i="18"/>
  <c r="D245" i="18"/>
  <c r="D246" i="18" s="1"/>
  <c r="D319" i="18"/>
  <c r="D321" i="18"/>
  <c r="D322" i="18" s="1"/>
  <c r="D400" i="18"/>
  <c r="D164" i="18"/>
  <c r="D189" i="18"/>
  <c r="D190" i="18" s="1"/>
  <c r="D286" i="18"/>
  <c r="D347" i="18"/>
  <c r="D451" i="18"/>
  <c r="D452" i="18" s="1"/>
  <c r="B143" i="29" s="1"/>
  <c r="D501" i="18"/>
  <c r="B179" i="29" s="1"/>
  <c r="B9" i="17"/>
  <c r="B8" i="17"/>
  <c r="C26" i="17"/>
  <c r="B10" i="17"/>
  <c r="D349" i="18" l="1"/>
  <c r="D350" i="18" s="1"/>
  <c r="D288" i="18"/>
  <c r="D289" i="18" s="1"/>
  <c r="D402" i="18"/>
  <c r="D403" i="18" s="1"/>
  <c r="D197" i="19"/>
  <c r="D198" i="19" s="1"/>
  <c r="B11" i="19" s="1"/>
  <c r="D149" i="18"/>
  <c r="D150" i="18" s="1"/>
  <c r="D96" i="18"/>
  <c r="D97" i="18" s="1"/>
  <c r="D503" i="22"/>
  <c r="B46" i="29" s="1"/>
  <c r="D504" i="18" l="1"/>
  <c r="D505" i="18" s="1"/>
  <c r="B12" i="18"/>
  <c r="B25" i="29"/>
  <c r="B35" i="29"/>
  <c r="D503" i="16"/>
  <c r="C51" i="16"/>
  <c r="D23" i="16"/>
  <c r="B10" i="21" l="1"/>
  <c r="B9" i="21"/>
  <c r="B8" i="21"/>
  <c r="B10" i="23"/>
  <c r="B9" i="23"/>
  <c r="B8" i="23"/>
  <c r="B10" i="27"/>
  <c r="B9" i="27"/>
  <c r="B8" i="27"/>
  <c r="B10" i="25"/>
  <c r="B9" i="25"/>
  <c r="B8" i="25"/>
  <c r="C190" i="27"/>
  <c r="D193" i="27" s="1"/>
  <c r="D185" i="27"/>
  <c r="D186" i="27" s="1"/>
  <c r="D176" i="27"/>
  <c r="D177" i="27" s="1"/>
  <c r="C164" i="27"/>
  <c r="D168" i="27" s="1"/>
  <c r="D169" i="27" s="1"/>
  <c r="C156" i="27"/>
  <c r="C155" i="27"/>
  <c r="C154" i="27"/>
  <c r="C144" i="27"/>
  <c r="C143" i="27"/>
  <c r="C137" i="27"/>
  <c r="C131" i="27"/>
  <c r="C129" i="27"/>
  <c r="C127" i="27"/>
  <c r="C126" i="27"/>
  <c r="C115" i="27"/>
  <c r="C114" i="27"/>
  <c r="D117" i="27" s="1"/>
  <c r="D118" i="27" s="1"/>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D491" i="24" s="1"/>
  <c r="D492" i="24" s="1"/>
  <c r="B173" i="29" s="1"/>
  <c r="C467" i="24"/>
  <c r="D470" i="24" s="1"/>
  <c r="D471" i="24" s="1"/>
  <c r="B164" i="29" s="1"/>
  <c r="D461" i="24"/>
  <c r="D462" i="24" s="1"/>
  <c r="B155" i="29" s="1"/>
  <c r="D448" i="24"/>
  <c r="D449" i="24" s="1"/>
  <c r="D442" i="24"/>
  <c r="D451" i="24" s="1"/>
  <c r="D452" i="24" s="1"/>
  <c r="B146" i="29" s="1"/>
  <c r="C439" i="24"/>
  <c r="A436" i="24"/>
  <c r="C426" i="24"/>
  <c r="C423" i="24"/>
  <c r="D429" i="24" s="1"/>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37" i="20" s="1"/>
  <c r="D38" i="20" s="1"/>
  <c r="D23" i="20"/>
  <c r="D24" i="20" s="1"/>
  <c r="A17" i="20"/>
  <c r="A8" i="20"/>
  <c r="C419" i="16"/>
  <c r="C423" i="16"/>
  <c r="D285" i="20" l="1"/>
  <c r="D37" i="24"/>
  <c r="D40" i="24" s="1"/>
  <c r="D41" i="24" s="1"/>
  <c r="D206" i="24"/>
  <c r="D207" i="24" s="1"/>
  <c r="D379" i="24"/>
  <c r="D380" i="24" s="1"/>
  <c r="D388" i="24"/>
  <c r="D389" i="24" s="1"/>
  <c r="D399" i="24"/>
  <c r="D400" i="24" s="1"/>
  <c r="D54" i="26"/>
  <c r="D55" i="26" s="1"/>
  <c r="D491" i="26"/>
  <c r="D492" i="26" s="1"/>
  <c r="B174" i="29" s="1"/>
  <c r="D160" i="27"/>
  <c r="D161" i="27" s="1"/>
  <c r="D399" i="22"/>
  <c r="D400" i="22" s="1"/>
  <c r="D388" i="22"/>
  <c r="D389" i="22" s="1"/>
  <c r="D379" i="22"/>
  <c r="D380" i="22" s="1"/>
  <c r="D206" i="22"/>
  <c r="D207" i="22" s="1"/>
  <c r="D186" i="22"/>
  <c r="D187" i="22" s="1"/>
  <c r="D54" i="22"/>
  <c r="D55" i="22" s="1"/>
  <c r="D110" i="20"/>
  <c r="D111" i="20" s="1"/>
  <c r="D148" i="21"/>
  <c r="D149" i="21" s="1"/>
  <c r="D37" i="22"/>
  <c r="D40" i="22" s="1"/>
  <c r="D41" i="22" s="1"/>
  <c r="D318" i="24"/>
  <c r="D336" i="24"/>
  <c r="D337" i="24" s="1"/>
  <c r="D37" i="26"/>
  <c r="D40" i="26" s="1"/>
  <c r="D41" i="26" s="1"/>
  <c r="D110" i="26"/>
  <c r="D111" i="26" s="1"/>
  <c r="D242" i="26"/>
  <c r="D83" i="21"/>
  <c r="D84" i="21" s="1"/>
  <c r="D132" i="21"/>
  <c r="D133" i="21" s="1"/>
  <c r="D160" i="21"/>
  <c r="D161" i="21" s="1"/>
  <c r="D83" i="23"/>
  <c r="D84" i="23" s="1"/>
  <c r="D132" i="23"/>
  <c r="D133" i="23" s="1"/>
  <c r="D148" i="23"/>
  <c r="D149" i="23" s="1"/>
  <c r="D186" i="20"/>
  <c r="D187" i="20" s="1"/>
  <c r="D429" i="20"/>
  <c r="D432" i="20" s="1"/>
  <c r="D433" i="20" s="1"/>
  <c r="B135" i="29" s="1"/>
  <c r="D491" i="20"/>
  <c r="D492" i="20" s="1"/>
  <c r="B171" i="29" s="1"/>
  <c r="D81" i="24"/>
  <c r="D82" i="24" s="1"/>
  <c r="D110" i="24"/>
  <c r="D111" i="24" s="1"/>
  <c r="D62" i="21"/>
  <c r="D63" i="21" s="1"/>
  <c r="D83" i="25"/>
  <c r="D84" i="25" s="1"/>
  <c r="D132" i="25"/>
  <c r="D133" i="25" s="1"/>
  <c r="D148" i="25"/>
  <c r="D149" i="25" s="1"/>
  <c r="D318" i="20"/>
  <c r="D321" i="20" s="1"/>
  <c r="D322" i="20" s="1"/>
  <c r="D336" i="20"/>
  <c r="D337" i="20" s="1"/>
  <c r="D146" i="22"/>
  <c r="D147" i="22" s="1"/>
  <c r="D491" i="22"/>
  <c r="D492" i="22" s="1"/>
  <c r="B172" i="29" s="1"/>
  <c r="D134" i="26"/>
  <c r="D135" i="26" s="1"/>
  <c r="D146" i="26"/>
  <c r="D147" i="26" s="1"/>
  <c r="D117" i="21"/>
  <c r="D118" i="21" s="1"/>
  <c r="D62" i="23"/>
  <c r="D63" i="23" s="1"/>
  <c r="D62" i="25"/>
  <c r="D63" i="25" s="1"/>
  <c r="D62" i="27"/>
  <c r="D63" i="27" s="1"/>
  <c r="D229" i="20"/>
  <c r="D230" i="20" s="1"/>
  <c r="D134" i="22"/>
  <c r="D135" i="22" s="1"/>
  <c r="D134" i="24"/>
  <c r="D135" i="24" s="1"/>
  <c r="D146" i="24"/>
  <c r="D147" i="24" s="1"/>
  <c r="D81" i="26"/>
  <c r="D82" i="26" s="1"/>
  <c r="D206" i="26"/>
  <c r="D207" i="26" s="1"/>
  <c r="D263" i="26"/>
  <c r="D264" i="26" s="1"/>
  <c r="D83" i="27"/>
  <c r="D84" i="27" s="1"/>
  <c r="D132" i="27"/>
  <c r="D133" i="27" s="1"/>
  <c r="D148" i="27"/>
  <c r="D149" i="27" s="1"/>
  <c r="D81" i="20"/>
  <c r="D96" i="20" s="1"/>
  <c r="D97" i="20" s="1"/>
  <c r="D206" i="20"/>
  <c r="D207" i="20" s="1"/>
  <c r="D242" i="20"/>
  <c r="D243" i="20" s="1"/>
  <c r="D263" i="20"/>
  <c r="D264" i="20" s="1"/>
  <c r="D388" i="20"/>
  <c r="D389" i="20" s="1"/>
  <c r="D285" i="22"/>
  <c r="D286" i="22" s="1"/>
  <c r="D429" i="22"/>
  <c r="D430" i="22" s="1"/>
  <c r="D186" i="24"/>
  <c r="D187" i="24" s="1"/>
  <c r="D229" i="24"/>
  <c r="D230" i="24" s="1"/>
  <c r="D242" i="24"/>
  <c r="D243" i="24" s="1"/>
  <c r="D263" i="24"/>
  <c r="D264" i="24" s="1"/>
  <c r="D285" i="26"/>
  <c r="D318" i="26"/>
  <c r="D321" i="26" s="1"/>
  <c r="D322" i="26" s="1"/>
  <c r="D336" i="26"/>
  <c r="D337" i="26" s="1"/>
  <c r="D429" i="26"/>
  <c r="D432" i="26" s="1"/>
  <c r="D433" i="26" s="1"/>
  <c r="B138" i="29" s="1"/>
  <c r="D160" i="23"/>
  <c r="D161" i="23" s="1"/>
  <c r="D160" i="25"/>
  <c r="D161" i="25" s="1"/>
  <c r="D101" i="27"/>
  <c r="D102" i="27" s="1"/>
  <c r="D451" i="26"/>
  <c r="D452" i="26" s="1"/>
  <c r="B147" i="29" s="1"/>
  <c r="D54" i="20"/>
  <c r="D55" i="20" s="1"/>
  <c r="D134" i="20"/>
  <c r="D135" i="20" s="1"/>
  <c r="D146" i="20"/>
  <c r="D379" i="20"/>
  <c r="D380" i="20" s="1"/>
  <c r="D399" i="20"/>
  <c r="D400" i="20" s="1"/>
  <c r="D81" i="22"/>
  <c r="D82" i="22" s="1"/>
  <c r="D110" i="22"/>
  <c r="D111" i="22" s="1"/>
  <c r="D229" i="22"/>
  <c r="D230" i="22" s="1"/>
  <c r="D242" i="22"/>
  <c r="D243" i="22" s="1"/>
  <c r="D263" i="22"/>
  <c r="D264" i="22" s="1"/>
  <c r="D318" i="22"/>
  <c r="D319" i="22" s="1"/>
  <c r="D336" i="22"/>
  <c r="D337" i="22" s="1"/>
  <c r="D451" i="22"/>
  <c r="D452" i="22" s="1"/>
  <c r="B145" i="29" s="1"/>
  <c r="D285" i="24"/>
  <c r="D288" i="24" s="1"/>
  <c r="D289" i="24" s="1"/>
  <c r="D443" i="24"/>
  <c r="D186" i="26"/>
  <c r="D187" i="26" s="1"/>
  <c r="D229" i="26"/>
  <c r="D230" i="26" s="1"/>
  <c r="D101" i="21"/>
  <c r="D102" i="21" s="1"/>
  <c r="D101" i="23"/>
  <c r="D102" i="23" s="1"/>
  <c r="D117" i="23"/>
  <c r="D118" i="23" s="1"/>
  <c r="D101" i="25"/>
  <c r="D102" i="25" s="1"/>
  <c r="D117" i="25"/>
  <c r="D118" i="25" s="1"/>
  <c r="D194" i="27"/>
  <c r="D194" i="25"/>
  <c r="D194" i="23"/>
  <c r="D194" i="21"/>
  <c r="D245" i="26"/>
  <c r="D246" i="26" s="1"/>
  <c r="D243" i="26"/>
  <c r="D286" i="26"/>
  <c r="D288" i="26"/>
  <c r="D289" i="26" s="1"/>
  <c r="D319" i="26"/>
  <c r="D430" i="26"/>
  <c r="D501" i="26"/>
  <c r="B183" i="29" s="1"/>
  <c r="D96" i="26"/>
  <c r="D97" i="26" s="1"/>
  <c r="D164" i="26"/>
  <c r="D400" i="26"/>
  <c r="D402" i="26"/>
  <c r="D403" i="26" s="1"/>
  <c r="D347" i="26"/>
  <c r="D449" i="26"/>
  <c r="D286" i="24"/>
  <c r="D245" i="24"/>
  <c r="D246" i="24" s="1"/>
  <c r="D164" i="24"/>
  <c r="D189" i="24"/>
  <c r="D190" i="24" s="1"/>
  <c r="D402" i="24"/>
  <c r="D403" i="24" s="1"/>
  <c r="D96" i="24"/>
  <c r="D97" i="24" s="1"/>
  <c r="D321" i="24"/>
  <c r="D322" i="24" s="1"/>
  <c r="D319" i="24"/>
  <c r="D432" i="24"/>
  <c r="D433" i="24" s="1"/>
  <c r="B137" i="29" s="1"/>
  <c r="D430" i="24"/>
  <c r="D38" i="24"/>
  <c r="D347" i="24"/>
  <c r="D347" i="22"/>
  <c r="D501" i="22"/>
  <c r="B181" i="29" s="1"/>
  <c r="D402" i="22"/>
  <c r="D403" i="22" s="1"/>
  <c r="D164" i="22"/>
  <c r="D432" i="22"/>
  <c r="D433" i="22" s="1"/>
  <c r="B136" i="29" s="1"/>
  <c r="D449" i="22"/>
  <c r="D349" i="20"/>
  <c r="D350" i="20" s="1"/>
  <c r="D501" i="20"/>
  <c r="B180" i="29" s="1"/>
  <c r="D286" i="20"/>
  <c r="D288" i="20"/>
  <c r="D289" i="20" s="1"/>
  <c r="D164" i="20"/>
  <c r="D82" i="20"/>
  <c r="D451" i="20"/>
  <c r="D452" i="20" s="1"/>
  <c r="B144" i="29" s="1"/>
  <c r="D347" i="20"/>
  <c r="D40" i="20"/>
  <c r="D41" i="20" s="1"/>
  <c r="D449" i="20"/>
  <c r="D189" i="26" l="1"/>
  <c r="D190" i="26" s="1"/>
  <c r="D197" i="25"/>
  <c r="D198" i="25" s="1"/>
  <c r="B11" i="25" s="1"/>
  <c r="D349" i="24"/>
  <c r="D350" i="24" s="1"/>
  <c r="D349" i="22"/>
  <c r="D350" i="22" s="1"/>
  <c r="B118" i="29" s="1"/>
  <c r="D288" i="22"/>
  <c r="D289" i="22" s="1"/>
  <c r="B100" i="29" s="1"/>
  <c r="D245" i="22"/>
  <c r="D246" i="22" s="1"/>
  <c r="B91" i="29" s="1"/>
  <c r="D189" i="22"/>
  <c r="D190" i="22" s="1"/>
  <c r="B82" i="29" s="1"/>
  <c r="D149" i="22"/>
  <c r="D150" i="22" s="1"/>
  <c r="B73" i="29" s="1"/>
  <c r="D96" i="22"/>
  <c r="D97" i="22" s="1"/>
  <c r="B64" i="29" s="1"/>
  <c r="D38" i="22"/>
  <c r="D430" i="20"/>
  <c r="D402" i="20"/>
  <c r="D403" i="20" s="1"/>
  <c r="B126" i="29" s="1"/>
  <c r="D319" i="20"/>
  <c r="D189" i="20"/>
  <c r="D190" i="20" s="1"/>
  <c r="B81" i="29" s="1"/>
  <c r="D149" i="20"/>
  <c r="D150" i="20" s="1"/>
  <c r="B72" i="29" s="1"/>
  <c r="D197" i="21"/>
  <c r="D198" i="21" s="1"/>
  <c r="B11" i="21" s="1"/>
  <c r="D147" i="20"/>
  <c r="D321" i="22"/>
  <c r="D322" i="22" s="1"/>
  <c r="B109" i="29" s="1"/>
  <c r="D149" i="24"/>
  <c r="D150" i="24" s="1"/>
  <c r="D38" i="26"/>
  <c r="D149" i="26"/>
  <c r="D150" i="26" s="1"/>
  <c r="D197" i="23"/>
  <c r="D198" i="23" s="1"/>
  <c r="B11" i="23" s="1"/>
  <c r="D197" i="27"/>
  <c r="D198" i="27" s="1"/>
  <c r="B11" i="27" s="1"/>
  <c r="D245" i="20"/>
  <c r="D246" i="20" s="1"/>
  <c r="B90" i="29" s="1"/>
  <c r="D349" i="26"/>
  <c r="D350" i="26" s="1"/>
  <c r="D504" i="26"/>
  <c r="D505" i="26" s="1"/>
  <c r="D504" i="24"/>
  <c r="D505" i="24" s="1"/>
  <c r="B125" i="29"/>
  <c r="B53" i="29"/>
  <c r="B93" i="29"/>
  <c r="B75" i="29"/>
  <c r="B128" i="29"/>
  <c r="B101" i="29"/>
  <c r="B55" i="29"/>
  <c r="B99" i="29"/>
  <c r="B80" i="29"/>
  <c r="B116" i="29"/>
  <c r="B89" i="29"/>
  <c r="B107" i="29"/>
  <c r="B71" i="29"/>
  <c r="B98" i="29"/>
  <c r="A8" i="16"/>
  <c r="A7" i="19" s="1"/>
  <c r="B192" i="29"/>
  <c r="B191" i="29"/>
  <c r="B188" i="29"/>
  <c r="B129" i="29"/>
  <c r="B127" i="29"/>
  <c r="B120" i="29"/>
  <c r="B119" i="29"/>
  <c r="B117" i="29"/>
  <c r="B111" i="29"/>
  <c r="B110" i="29"/>
  <c r="B108" i="29"/>
  <c r="B102" i="29"/>
  <c r="B92" i="29"/>
  <c r="B84" i="29"/>
  <c r="B83" i="29"/>
  <c r="B74" i="29"/>
  <c r="B66" i="29"/>
  <c r="B65" i="29"/>
  <c r="B63" i="29"/>
  <c r="B57" i="29"/>
  <c r="B56" i="29"/>
  <c r="B54" i="29"/>
  <c r="D504" i="22" l="1"/>
  <c r="D505" i="22" s="1"/>
  <c r="B27" i="29" s="1"/>
  <c r="B12" i="24"/>
  <c r="B38" i="29"/>
  <c r="B28" i="29"/>
  <c r="B12" i="26"/>
  <c r="B39" i="29"/>
  <c r="B29" i="29"/>
  <c r="D504" i="20"/>
  <c r="D505" i="20" s="1"/>
  <c r="A7" i="25"/>
  <c r="A7" i="27"/>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37" i="29" l="1"/>
  <c r="B12" i="22"/>
  <c r="B12" i="20"/>
  <c r="B36" i="29"/>
  <c r="B26"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D197" i="17"/>
  <c r="D198" i="17" s="1"/>
  <c r="B187"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<sst xmlns="http://schemas.openxmlformats.org/spreadsheetml/2006/main" count="4476" uniqueCount="598">
  <si>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</si>
  <si>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</si>
  <si>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</si>
  <si>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</si>
  <si>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</si>
  <si>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</si>
  <si>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</si>
  <si>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</si>
  <si>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</si>
  <si>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</si>
  <si>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</si>
  <si>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</si>
  <si>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</si>
  <si>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</si>
  <si>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</si>
  <si>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</si>
  <si>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</si>
  <si>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</si>
  <si>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</si>
  <si>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</si>
  <si>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</si>
  <si>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</si>
  <si>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</si>
  <si>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</si>
  <si>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</si>
  <si>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</si>
  <si>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</si>
  <si>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</si>
  <si>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</si>
  <si>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</si>
  <si>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</si>
  <si>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</si>
  <si>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</si>
  <si>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</si>
  <si>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</si>
  <si>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</si>
  <si>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</si>
  <si>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</si>
  <si>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</si>
  <si>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</si>
  <si>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</si>
  <si>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</si>
  <si>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</si>
  <si>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</si>
  <si>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</si>
  <si>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</si>
  <si>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</si>
  <si>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</si>
  <si>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</si>
  <si>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</si>
  <si>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</si>
  <si>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</si>
  <si>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</si>
  <si>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</si>
  <si>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</si>
  <si>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</si>
  <si>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</si>
  <si>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</si>
  <si>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</si>
  <si>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</si>
  <si>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</si>
  <si>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</si>
  <si>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</si>
  <si>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</si>
  <si>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</si>
  <si>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</si>
  <si>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</si>
  <si>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</si>
  <si>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</si>
  <si>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</si>
  <si>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</si>
  <si>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</si>
  <si>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</si>
  <si>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</si>
  <si>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</si>
  <si>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</si>
  <si>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</si>
  <si>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</si>
  <si>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</si>
  <si>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</si>
  <si>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</si>
  <si>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</si>
  <si>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</si>
  <si>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</si>
  <si>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</si>
  <si>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</si>
  <si>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</si>
  <si>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</si>
  <si>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</si>
  <si>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</si>
  <si>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</si>
  <si>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</si>
  <si>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</si>
  <si>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</si>
  <si>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</si>
  <si>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</si>
  <si>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</si>
  <si>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</si>
  <si>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</si>
  <si>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</si>
  <si>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</si>
  <si>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</si>
  <si>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</si>
  <si>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</si>
  <si>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</si>
  <si>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</si>
  <si>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</si>
  <si>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</si>
  <si>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</si>
  <si>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</si>
  <si>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</si>
  <si>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</si>
  <si>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</si>
  <si>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</si>
  <si>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</si>
  <si>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</si>
  <si>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</si>
  <si>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</si>
  <si>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</si>
  <si>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</si>
  <si>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</si>
  <si>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</si>
  <si>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</si>
  <si>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</si>
  <si>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</si>
  <si>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</si>
  <si>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</si>
  <si>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</si>
  <si>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</si>
  <si>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</si>
  <si>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</si>
  <si>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</si>
  <si>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</si>
  <si>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</si>
  <si>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</si>
  <si>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</si>
  <si>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</si>
  <si>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</si>
  <si>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</si>
  <si>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</si>
  <si>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</si>
  <si>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</si>
  <si>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</si>
  <si>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</si>
  <si>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</si>
  <si>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</si>
  <si>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</si>
  <si>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</si>
  <si>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</si>
  <si>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</si>
  <si>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</si>
  <si>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</si>
  <si>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</si>
  <si>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</si>
  <si>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</si>
  <si>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</si>
  <si>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</si>
  <si>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</si>
  <si>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</si>
  <si>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</si>
  <si>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</si>
  <si>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</si>
  <si>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</si>
  <si>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</si>
  <si>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</si>
  <si>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</si>
  <si>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</si>
  <si>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</si>
  <si>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</si>
  <si>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</si>
  <si>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</si>
  <si>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</si>
  <si>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</si>
  <si>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</si>
  <si>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</si>
  <si>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</si>
  <si>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</si>
  <si>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</si>
  <si>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</si>
  <si>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</si>
  <si>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</si>
  <si>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</si>
  <si>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</si>
  <si>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</si>
  <si>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</si>
  <si>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</si>
  <si>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</si>
  <si>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</si>
  <si>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</si>
  <si>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</si>
  <si>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</si>
  <si>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</si>
  <si>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</si>
  <si>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</si>
  <si>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</si>
  <si>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</si>
  <si>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</si>
  <si>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</si>
  <si>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</si>
  <si>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</si>
  <si>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</si>
  <si>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</si>
  <si>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</si>
  <si>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</si>
  <si>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</si>
  <si>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</si>
  <si>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</si>
  <si>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</si>
  <si>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</si>
  <si>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</si>
  <si>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</si>
  <si>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</si>
  <si>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</si>
  <si>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</si>
  <si>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</si>
  <si>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</si>
  <si>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</si>
  <si>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</si>
  <si>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</si>
  <si>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</si>
  <si>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</si>
  <si>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</si>
  <si>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</si>
  <si>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</si>
  <si>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</si>
  <si>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</si>
  <si>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</si>
  <si>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</si>
  <si>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</si>
  <si>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</si>
  <si>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</si>
  <si>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</si>
  <si>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</si>
  <si>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</si>
  <si>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</si>
  <si>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</si>
  <si>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</si>
  <si>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</si>
  <si>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</si>
  <si>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</si>
  <si>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</si>
  <si>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</si>
  <si>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</si>
  <si>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</si>
  <si>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</si>
  <si>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</si>
  <si>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</si>
  <si>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</si>
  <si>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</si>
  <si>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</si>
  <si>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</si>
  <si>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</si>
  <si>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</si>
  <si>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</si>
  <si>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</si>
  <si>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</si>
  <si>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</si>
  <si>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</si>
  <si>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</si>
  <si>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</si>
  <si>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</si>
  <si>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</si>
  <si>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</si>
  <si>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</si>
  <si>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</si>
  <si>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</si>
  <si>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</si>
  <si>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</si>
  <si>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</si>
  <si>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</si>
  <si>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</si>
  <si>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</si>
  <si>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</si>
  <si>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</si>
  <si>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</si>
  <si>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</si>
  <si>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</si>
  <si>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</si>
  <si>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</si>
  <si>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</si>
  <si>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</si>
  <si>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</si>
  <si>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</si>
  <si>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</si>
  <si>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</si>
  <si>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</si>
  <si>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</si>
  <si>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</si>
  <si>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</si>
  <si>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</si>
  <si>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</si>
  <si>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</si>
  <si>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</si>
  <si>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</si>
  <si>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</si>
  <si>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</si>
  <si>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</si>
  <si>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</si>
  <si>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</si>
  <si>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</si>
  <si>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</si>
  <si>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</si>
  <si>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</si>
  <si>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</si>
  <si>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</si>
  <si>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</si>
  <si>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</si>
  <si>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</si>
  <si>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</si>
  <si>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</si>
  <si>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</si>
  <si>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</si>
  <si>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</si>
  <si>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</si>
  <si>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</si>
  <si>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</si>
  <si>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</si>
  <si>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</si>
  <si>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</si>
  <si>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</si>
  <si>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</si>
  <si>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</si>
  <si>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</si>
  <si>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</si>
  <si>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</si>
  <si>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</si>
  <si>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</si>
  <si>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</si>
  <si>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</si>
  <si>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</si>
  <si>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</si>
  <si>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</si>
  <si>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</si>
  <si>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</si>
  <si>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</si>
  <si>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</si>
  <si>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</si>
  <si>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</si>
  <si>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</si>
  <si>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</si>
  <si>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</si>
  <si>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</si>
  <si>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</si>
  <si>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</si>
  <si>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</si>
  <si>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</si>
  <si>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</si>
  <si>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</si>
  <si>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</si>
  <si>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</si>
  <si>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</si>
  <si>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</si>
  <si>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</si>
  <si>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</si>
  <si>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</si>
  <si>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</si>
  <si>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</si>
  <si>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</si>
  <si>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</si>
  <si>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</si>
  <si>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</si>
  <si>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</si>
  <si>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</si>
  <si>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</si>
  <si>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</si>
  <si>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</si>
  <si>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</si>
  <si>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</si>
  <si>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</si>
  <si>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</si>
  <si>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</si>
  <si>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</si>
  <si>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</si>
  <si>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</si>
  <si>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</si>
  <si>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</si>
  <si>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</si>
  <si>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</si>
  <si>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</si>
  <si>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</si>
  <si>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</si>
  <si>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</si>
  <si>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</si>
  <si>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</si>
  <si>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</si>
  <si>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</si>
  <si>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</si>
  <si>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</si>
  <si>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</si>
  <si>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</si>
  <si>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</si>
  <si>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</si>
  <si>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</si>
  <si>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</si>
  <si>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</si>
  <si>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</si>
  <si>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</si>
  <si>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</si>
  <si>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</si>
  <si>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</si>
  <si>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</si>
  <si>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</si>
  <si>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</si>
  <si>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</si>
  <si>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</si>
  <si>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</si>
  <si>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</si>
  <si>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</si>
  <si>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</si>
  <si>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</si>
  <si>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</si>
  <si>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Réparer la machine à glace.</t>
  </si>
  <si>
    <t>Présence excessive de givre dans le meuble surgelé</t>
  </si>
  <si>
    <t>Revoir le problème de  dégivrage du meuble.</t>
  </si>
  <si>
    <t>Les palettes et les caisses sont rangées.</t>
  </si>
  <si>
    <t>Présence de trace d'humidité au plafond.
Repeindre les murs.</t>
  </si>
  <si>
    <t xml:space="preserve">Réserve sèche: Stockage des sacs à sucre sur des palettes en bois.
Stagnation d’eau sous les palettes.
Entreposage des sacs de réemballage à même le sol.
L'opératrice chargée de la manipulation du sucre; portait des épingles au voile et ne portait pas de gant.
</t>
  </si>
  <si>
    <t>La température du laboratoire est de 10,9°C.</t>
  </si>
  <si>
    <t>Pas de fabrication de merguez au laboratoire.</t>
  </si>
  <si>
    <t>La température de la chambre froide FLEG est de 7°C.</t>
  </si>
  <si>
    <t>Présence de piqûres de moisissures sur l'évaporateur.</t>
  </si>
  <si>
    <t xml:space="preserve">Nous rappelons que la décontamination des fruits et des œufs doit avoir lieu en fin de journée pour le 
lendemain. 
Ces produits seront protégés et maintenus au froid le 
soir. </t>
  </si>
  <si>
    <t>Présence de mouches au laboratoire boulangerie. Prévoir un DEIV à ce niveau.</t>
  </si>
  <si>
    <t>Il s'agit d'un terminal de cuisson.</t>
  </si>
  <si>
    <t>Les échantillons vérifiés sont conformes.
Les enregistrements de contrôles sont réalisés.</t>
  </si>
  <si>
    <t>Prévoir un thermomètre à ce niveau.</t>
  </si>
  <si>
    <t>Présence de toile d'araignée au plafond du laboratoire.</t>
  </si>
  <si>
    <t>Une sensibilisation sur le protocole de lavage des mains a eu lieu le jour de l'audit.</t>
  </si>
  <si>
    <t>La machine à glace était en panne le jour de l'audit.</t>
  </si>
  <si>
    <t>La température de la chambre froide est de 2,1°C.</t>
  </si>
  <si>
    <t>Interdire le port d'épingles aux femmes voilées.
Une opératrice avait la tenue souillée.</t>
  </si>
  <si>
    <t>La température de la chambre froide est 1,4°C.</t>
  </si>
  <si>
    <t>Ajuster l'afficheur.</t>
  </si>
  <si>
    <t>La température du meuble des plats cuisinés est 5,5°C.</t>
  </si>
  <si>
    <t>Une sensibilisation sur la conformité de l'huile de friture a té réalisé; couleur, taux de composés polaire, température maximale, durée de friture, etc.</t>
  </si>
  <si>
    <t xml:space="preserve">Nous rappelons que la décontamination des légumes et des œufs doit avoir lieu en fin de journée pour le 
lendemain. 
Ces produits seront protégés et maintenus au froid le 
soir. </t>
  </si>
  <si>
    <t>La température du meuble fromage est 6,2°C.</t>
  </si>
  <si>
    <t>Mme Meriam CHOUCHENE</t>
  </si>
  <si>
    <t>Directeur magasin &amp; chefs rayon</t>
  </si>
  <si>
    <t>Les refus sont enregistrés.
Les enregistrements de contrôles sont archivés.</t>
  </si>
  <si>
    <t>Propre.</t>
  </si>
  <si>
    <t>La râpe, le batteur manuel et le pinceau étaient souillés.</t>
  </si>
  <si>
    <t>La décongélation est réalisée directement sur le meuble froid.</t>
  </si>
  <si>
    <t>Le thermomètre était abimé. 
Utilisation du thermomètre du rayon traiteur.</t>
  </si>
  <si>
    <t xml:space="preserve">Entreposage des emballages dans des cartons ondulés dans le laboratoire. 
Les cartons peuvent être une source au nuisibles. </t>
  </si>
  <si>
    <t>Une sensibilisation sur le protocole de cuisson des poulets rôtis a été réalisée le jour de l'audit.</t>
  </si>
  <si>
    <t>Nous rappelons que la durée d'exposition est de 4 h après la cuisson.</t>
  </si>
  <si>
    <t xml:space="preserve">Les paniers  en rotin utilisés pour l'exposition des fromages LS présentaient des piqûres de moisissures.
</t>
  </si>
  <si>
    <t>Renforcer le nettoyage des paniers ou remplacer par des équipements facilement nettoyables.</t>
  </si>
  <si>
    <t>Les billots ne sont pas identifiés par secteurs.
Absence de code couleur ou autres identifications pour les couteaux.
Utilisation de planche de découpe de couleur rouge pour le volaille trad.</t>
  </si>
  <si>
    <t>Propres</t>
  </si>
  <si>
    <t>Glaçage insuffisant à cause de la panne de la chambre froide.</t>
  </si>
  <si>
    <t>L'identification correcte des produits permet le respect de la FEFO.</t>
  </si>
  <si>
    <t>Utilisation de planche de découpe de couleur rouge; identifier les planches pour chaque rayon.</t>
  </si>
  <si>
    <t>Utilisation de légumes (laitue) comme décor sur l'étal. 
Interdire cette pratique.</t>
  </si>
  <si>
    <t>Prévoir des palettes en plastique facilement nettoyable pour le stockage des sacs à sucre.
Nettoyer aux zones sous palettes.
Interdire l'entreposage des emballages de sucre à même le sol.
Renforcer le suivi de l'hygiène vestimentaire et de l'hygiène des mains lors de la manipulation du sucre.</t>
  </si>
  <si>
    <t xml:space="preserve">Les couvercles des boites de harouss berbère 'khabya' étaient rouillés.
Des signes d'altération organoleptiques ont été visualisés au Harous 'Khabya' fabriqué le 02 novembre 2015; N°lot 503.
</t>
  </si>
  <si>
    <t>Correcte</t>
  </si>
  <si>
    <t>Les nouveaux paramètres ont été transmis au directeur.</t>
  </si>
  <si>
    <t>Prévoir des distributeurs de papier essuie mains aux sanitaires.</t>
  </si>
  <si>
    <t>Le présentoir est écaillé.</t>
  </si>
  <si>
    <t>Certaines palettes en bois sont dans un état usé; planches défoncées, clous apparents.</t>
  </si>
  <si>
    <t>Le taux d'hygrométrie est de 57%; correct</t>
  </si>
  <si>
    <t>Les grilles d'aération du meuble des fromages LS étaient souillées.</t>
  </si>
  <si>
    <t>Le revêtement du meuble froid est écaillé.</t>
  </si>
  <si>
    <t>Protéger totalement le plafond de la plonge.
Prévoir une porte ou des rideaux à lanière  au laboratoire.</t>
  </si>
  <si>
    <t>Prévoir une source d'évacuation des eaux souillées.
Changer la porte du local poubelle.</t>
  </si>
  <si>
    <t>Absence de source d'évacuation des eaux souillées dans le local poubelle.
La porte du local est de dimension restreinte; elle ne permet pas l'entrée/ l'évacuation des bennes à partir du local.</t>
  </si>
  <si>
    <t>Les DEIV au niveau du rayon FLEG sont  au-dessus du meuble d'exposition.</t>
  </si>
  <si>
    <t xml:space="preserve">le plafond de la plonge n’est pas totalement protégé.
L'accès au laboratoire n'est pas protégé.
</t>
  </si>
  <si>
    <t>Les grilles d'aération du laboratoire sont poussiéreuses.</t>
  </si>
  <si>
    <t>L'afficheur du meuble froid est erroné.</t>
  </si>
  <si>
    <t>La température du meuble volaille trad. est 2,3°C.</t>
  </si>
  <si>
    <t>Absence de distributeur de papier essuie-mains aux sanitaires.</t>
  </si>
  <si>
    <t>Taux de réalisation du plan d'action précédent</t>
  </si>
  <si>
    <t>Utilisation d'une planche de découpe de couleur rouge dans la pâtisserie; identifier les planches de découpe pour chaque rayon.</t>
  </si>
  <si>
    <t>Durée d'exposition des produits</t>
  </si>
  <si>
    <t>La traçabilité ne pourra être maitrisée par la pratique de la réemballe assurée d'une manière journalière suite au changement des prix.</t>
  </si>
  <si>
    <t xml:space="preserve">Respect des durées de vie des produits trad. exposés dans le stand </t>
  </si>
  <si>
    <t xml:space="preserve">Glaçage étiquetage des produits </t>
  </si>
  <si>
    <t>Entreposage des produits chimiques (produits de nettoyage) à coté de produits alimentaires.</t>
  </si>
  <si>
    <t xml:space="preserve">Absence d'odeur nauséabonde </t>
  </si>
  <si>
    <t>Non maitrise de la méthode de lavage des mains. Une sensibilisation sur le protocole de lavage des mains a eu lieu le jour de l'audit.</t>
  </si>
  <si>
    <t>Identifier les ustensiles de découpe par catégories de produits et par rayons.</t>
  </si>
  <si>
    <t xml:space="preserve">Le glaçage des poissons était insuffisant sur l’étal vu la panne de la machine à glace le jour de l'audit.
Assurer l'approvisionnement rapide en glace en cas de panne.
</t>
  </si>
  <si>
    <t>Stockage des oranges moisis dans la chambre froide; renforcer le triage des produits stockés.</t>
  </si>
  <si>
    <t>Présence de restes de produits derrière les meubles de stockage. Renforcer le nettoyage derrière les étagères.</t>
  </si>
  <si>
    <t>Interdire cette pratique. Utiliser du matériel de grade alimentaire.</t>
  </si>
  <si>
    <t>Entreposage des olives dans des sacs en plastique non aptes au contact avec les aliments.</t>
  </si>
  <si>
    <t>Propres.</t>
  </si>
  <si>
    <t>Les opératrices externes à Carrefour (traiteur) n'étaient pas formées aux bonnes pratiques d'hygiène et ne disposaient pas de bulletin d'analyses.</t>
  </si>
  <si>
    <t>Les horaires de sortie des déchets sont fixés. 
La benne est entreposée dans la zone de réception vu l'accès impossible au local déchets;</t>
  </si>
  <si>
    <t>Les morceaux de fromages emballés le 02/03/2016 ont été réemballés  le jour de l'audit suite au changement des prix. La DLC / dates limites de retrait des produits à la coupe risquent d'être dépassées.
Avertir le service qualité sur cet écart.</t>
  </si>
  <si>
    <t>L'enregistrement des températures inclus le suivi des températures des meubles froids traiteur et fromage/charcuterie.
Séparer les enregistrements pour chaque rayon.</t>
  </si>
  <si>
    <t>Les poissons 'daurade' n'étaient pas identifiés par la date de réception; Une sensibilisation a eu lieu sur l'identification des produits le jour de l'audit.</t>
  </si>
  <si>
    <t xml:space="preserve">Condensation d’eau sur la barquette de tarte aux fruits décongelés le jour de l'audit. Il s'agit d'un signe de rupture de la chaine du froid.
Limiter le temps d'attente à température ambiante avant l'exposition des produits.
</t>
  </si>
  <si>
    <t>Dr Hatem  KARAA</t>
  </si>
  <si>
    <t>planches identifiées et portant le code du rayon 23</t>
  </si>
  <si>
    <t>Présence de poussière au dessus du four et de l'étagère</t>
  </si>
  <si>
    <t>Renforcer les actions de nettoyage</t>
  </si>
  <si>
    <t>la durée d'exposition inscrite  sur les fiches est de 04 heures systèmatiquement</t>
  </si>
  <si>
    <t>La durée de 04 heures est la limite critique à ne pas dépasser. Inscrire les durées effectives de l'exposition. Au-delà de 04 heures, les produits invendus doivent être éliminés.</t>
  </si>
  <si>
    <t>Fiche de réception en rayon non utilisée</t>
  </si>
  <si>
    <t>Dépassement de la DLC d’un boyau de Salami aux olives Chahia DLC : 23/04/2017 (ce boyau a été entamé le 13 avril 2017 et présent au rayon le jour de l’audit).</t>
  </si>
  <si>
    <t xml:space="preserve">renforcer le contrôle de DLC des produits mis à la vente </t>
  </si>
  <si>
    <t>Stockage du beurre en face de l'évaporateur</t>
  </si>
  <si>
    <t>Piquire de moisissures au niveau du plafond de la plonge</t>
  </si>
  <si>
    <t>renforcer les actions de nettoyage du plafond de la plonge</t>
  </si>
  <si>
    <t>Eviter le rangement des barquettes vides au niveau de la plonge (risque de contamination par les moisissures).</t>
  </si>
  <si>
    <t>Prévoir l'utilisation de la fiche de réception en rayon (premier élément de traçabilité)</t>
  </si>
  <si>
    <t>les DLC des produits découpés et emballés ne doivent pas dépasser celle du fournisseur (exemple: pilon découpé au magasin ayant une DLC du 5/5 alors que celle du fourniseeur est 3/5)</t>
  </si>
  <si>
    <t>Renforcer les actions de nettoyage coté banane</t>
  </si>
  <si>
    <t>Dépassement de la date limite d'utilisation optimale DLUO de 14 sachets de bonbons Conguitos original 12/04/2017</t>
  </si>
  <si>
    <t>Renforcer les contrôles des DLUO des produits mis en vente</t>
  </si>
  <si>
    <t>Renforcer le contrôle de DLUO des produits présentés à la vente</t>
  </si>
  <si>
    <t>présence d'un sachet de cumin en grains dont la DLUO est dépassée (DLUO: 23/02/2017)</t>
  </si>
  <si>
    <t xml:space="preserve">
La benne est entreposée dans la zone de réception vu l'accès impossible au local déchets;</t>
  </si>
  <si>
    <t xml:space="preserve"> Jawhara Sousse</t>
  </si>
  <si>
    <t>accumulation du givre au niveau du meuble</t>
  </si>
  <si>
    <t>Revoir le problème du givre au niveau du meuble</t>
  </si>
  <si>
    <t>La température de la chambre froide est 2,4°C.</t>
  </si>
  <si>
    <t>La température du meuble fromage est 7,6°C.
Présence de givre au niveau du meuble</t>
  </si>
  <si>
    <t>Revoir le fonctionnement du meuble d'exposition des fromages et de la charcuterie</t>
  </si>
  <si>
    <t>Température du produit est de 7°C</t>
  </si>
  <si>
    <t>Présence de moisissures au niveau des grilles de l'évaporateur de la chambre froide</t>
  </si>
  <si>
    <t xml:space="preserve"> Prévoir un DEIV au niveau de la boulangerie pâtisserie.</t>
  </si>
  <si>
    <t>Directeur &amp; chefs rayons</t>
  </si>
  <si>
    <t>Présence de givre au sol de la chambre froide négative.</t>
  </si>
  <si>
    <t xml:space="preserve">Entreposage des pains casse dans une zone non identifiée
</t>
  </si>
  <si>
    <t>Chambre froide commune avec produits traiteur; la séparation est assurée par un mur en panneau sandwich.</t>
  </si>
  <si>
    <t>Les températures à cœur des produits stockés n'étaient pas enregistrés.</t>
  </si>
  <si>
    <t>Les échantillons vérifiés étaient conformes.</t>
  </si>
  <si>
    <t xml:space="preserve">Présence de piqûres de moisissures sur les grilles de l’évaporateur
</t>
  </si>
  <si>
    <t>Présence de piqûres de moisissures sur les paniers de fromage LS.</t>
  </si>
  <si>
    <t>Absence d'enregistrement de contrôle à la réception des produits de la mer.</t>
  </si>
  <si>
    <t>Couleur en noir et blanc</t>
  </si>
  <si>
    <t>Le système d'éclairage n'est pas fonctionnel au meuble de la boulangerie</t>
  </si>
  <si>
    <t>Absence de dispositifs de séchage au niveaux des sanitaires.</t>
  </si>
  <si>
    <t>Fournir les dispositifs de séchage.</t>
  </si>
  <si>
    <t>Renforcer l'aération des locaux.</t>
  </si>
  <si>
    <t>T° est 2°C.</t>
  </si>
  <si>
    <t>Port de pantalon de ville.</t>
  </si>
  <si>
    <t>Présence de rouille sur les élément du hachoir à viande (hors service).</t>
  </si>
  <si>
    <t>T° du laboratoire 12°C; correcte</t>
  </si>
  <si>
    <t xml:space="preserve">Les certificats de salubrité n'étaient pas archivés au niveau de la boucherie. Ces derniers étaient maintenus au niveau de la réception. </t>
  </si>
  <si>
    <t>Glaçage insuffisant sur l'étal.</t>
  </si>
  <si>
    <t>Chevalets usés et rouillés.</t>
  </si>
  <si>
    <t>Utilisation de planche rouge identique à celle de la pâtisserie et traiteur. Assurer la séparation des planches par code couleur ou autre identification.</t>
  </si>
  <si>
    <t>T° -21°C</t>
  </si>
  <si>
    <t>L'aération des vestiaires et sanitaires est très faible; une odeur désagréable se dégageait des locaux.</t>
  </si>
  <si>
    <t xml:space="preserve">Présence de rouille sur le revêtement mural du monte-charge.
</t>
  </si>
  <si>
    <t>Taux d'hygrométrie est 57%</t>
  </si>
  <si>
    <t xml:space="preserve">Les pains en décongélation sont dépourvus d’identification.
Présence de signe de décongélation sur le carton d’emballage des petits pains surgelés
</t>
  </si>
  <si>
    <t>Assurer l'identification des produits déconditionnés.
Assurer le respect de la chaine du froid des produits surgelés.</t>
  </si>
  <si>
    <t>Présence de toile d'araignée au plafond de la plonge.</t>
  </si>
  <si>
    <t>Présence de piqûres de moisissures sur lés étagères.</t>
  </si>
  <si>
    <t>Présence de traces bleus dans la viande hachée sous vide ‘L’artisan Boucher’ Lot VHI250817.
Ecarter les produits dont l'aspect organoleptique insatisfaisant.</t>
  </si>
  <si>
    <t>Les sacs à sucre étaient collés au mur; garder un espace de 50 cm  des murs pour une meilleure maitrise des opérations de nettoyage.</t>
  </si>
  <si>
    <t>Correct</t>
  </si>
  <si>
    <t>Présence de non-conformités réglementaires au niveau des étiquettes de certains produits:
-Absence de la mentions des fruits à coques sur les étiquettes des mini gâteaux 'Sopral';
-La liste des ingrédients des pains de mie blanc indiquée sur étiquette UHD est erronée; indiquant la présence de beurre et des œufs qui sont absents dans la liste du fournisseur.
--Absence de sésame dans la liste des ingrédients des hamburger 4X sur étiquettes UHD et fournisseur 'Wafa';
-Présence de raisins sur la liste des ingrédients des viennoiserie au chocolat 'Sopral' mais le produits n'en contient pas.
Avertir les fournisseurs sur les écarts relatifs aux listes d'ingrédients.
Avertir le service informatique sur les écarts des étiquettes UHD.</t>
  </si>
  <si>
    <t>La décoration des poissons sur l'étal par des légumes n'est pas tolérée. Le cas échéant, la décontamination des végétaux doit être obligatoire avant utilisation.</t>
  </si>
  <si>
    <t>La protection du quai contre les rayons de soleil n'est pas optimale.</t>
  </si>
  <si>
    <t xml:space="preserve">Présence de rouille sur les présentoirs des légumes
</t>
  </si>
  <si>
    <t>Dr Hend KAMOUN</t>
  </si>
  <si>
    <t>Directeur magasins et chefs rayons</t>
  </si>
  <si>
    <t>manque d'enregistrement du contrôle à la réception des produits livrés par l'entrepot (produits de mer, fromages, charcuteries)</t>
  </si>
  <si>
    <t>Présence de non-conformités réglementaires au niveau des étiquettes de certains produits:
-La liste des ingrédients des pains de mie blanc indiquée sur étiquette UHD est erronée; indiquant la présence de beurre et des œufs qui sont absents dans la liste du fournisseur.                                                                                      -Impression incomplète de l’étiquette balance cake marbre en barquette.                                                                                      -manque de la mention décongelé à ne pas recongeler sur l'étiquette balance muffin chocolat X4
--Absence de sésame dans la liste des ingrédients des hamburger 4X sur étiquettes UHD et fournisseur 'Wafa' et kaak aux dattes et makroudh petit modèle;
Avertir les fournisseurs sur les écarts relatifs aux listes d'ingrédients.
Avertir le service informatique sur les écarts des étiquettes UHD.</t>
  </si>
  <si>
    <t>Utilisation de l’ancienne version de contrôle poids pains</t>
  </si>
  <si>
    <t>Chambre froide commune avec produits traiteur</t>
  </si>
  <si>
    <t>décongélation dans la chambre froide commune avec produits traiteur</t>
  </si>
  <si>
    <t>température affichée au meuble est 1,9°C et celle vérifiée est 2,4°C</t>
  </si>
  <si>
    <t>Absence de meuble réfrigéré</t>
  </si>
  <si>
    <t>pas de laboratoire</t>
  </si>
  <si>
    <t>néon non fonctionnel au niveau de la chambre froide</t>
  </si>
  <si>
    <t>Traçabilité des fromages blancs et ricotte se fait uniquement le jour de réception</t>
  </si>
  <si>
    <t>Thermomètres afficheurs du meuble  charcuterie et fromages blancs non fonctionnels</t>
  </si>
  <si>
    <t>Fuite d’eau au niveau douchette de la boucherie</t>
  </si>
  <si>
    <t>Merguez dinde DLC carrefour 09/11/17&gt; DLC fournisseur 08/11/17</t>
  </si>
  <si>
    <t>pas de fabrication de merguez</t>
  </si>
  <si>
    <t>Thermomètre à sonde non fonctionnel</t>
  </si>
  <si>
    <t>Manque de traçabilité des brochettes dinde emballés le 06/11/17. tracabilité viandes rouges en decoupe réalisée sur la fiche de traçabilité fabrication</t>
  </si>
  <si>
    <t>Manque d’enregistrement de suivi de température à coeur des produits à l’étal</t>
  </si>
  <si>
    <t>Manque de conservation des certificats de salubrité en poissonnerie</t>
  </si>
  <si>
    <t>température affichée au niveau chambre froide 1,2°C</t>
  </si>
  <si>
    <t>température affichée au niveau meuble surgelés -18°C</t>
  </si>
  <si>
    <t>Caisses sales</t>
  </si>
  <si>
    <t>manque d'indication de lla température de conservation sur les étiquettes du fournisseur SOLE MOI</t>
  </si>
  <si>
    <t>Présence de 5 paquets de thé loyd ceylan périmés Date limite 02/10/17</t>
  </si>
  <si>
    <t>Renforcer le contrle de DLC</t>
  </si>
  <si>
    <t>Présence de 4 bouteilles de sauce curry khune non retirés du rayon dont la DLC 13/11/17</t>
  </si>
  <si>
    <t>produits entamés non identifiés par la DF, DLC et Date d'entame ex: cardamone</t>
  </si>
  <si>
    <t>chevalets sont rouillés</t>
  </si>
  <si>
    <t>manque papier sèche main</t>
  </si>
  <si>
    <t>L'aération des vestiaires et sanitaires est faible, chasse d'eau femmes non fonctionnelle</t>
  </si>
  <si>
    <t>présence de matériels de nettoyage dans la chasse d'eau femmes</t>
  </si>
  <si>
    <t>Les certificats d'aptitude du personnel ne sont pas disponibles au magasin</t>
  </si>
  <si>
    <t>manque de classement des réponses aux emails de retrait</t>
  </si>
  <si>
    <t>Présence de givre au sol de la chambre froide négative traiteur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</si>
</sst>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0" fillId="0" borderId="0" xfId="0" applyFill="1" applyBorder="1" applyAlignment="1" applyProtection="1">
      <alignment wrapText="1"/>
      <protection locked="0"/>
    </xf>
    <xf numFmtId="0" fontId="11" fillId="0" borderId="0" xfId="0" applyFont="1" applyFill="1" applyAlignment="1" applyProtection="1">
      <alignment wrapText="1"/>
      <protection locked="0"/>
    </xf>
    <xf numFmtId="9" fontId="24" fillId="0" borderId="1" xfId="0" applyNumberFormat="1" applyFont="1" applyBorder="1" applyAlignment="1" applyProtection="1">
      <alignment wrapText="1"/>
      <protection locked="0"/>
    </xf>
    <xf numFmtId="0" fontId="0" fillId="0" borderId="0" xfId="0" applyFill="1" applyBorder="1" applyAlignment="1" applyProtection="1">
      <alignment vertical="top" wrapText="1"/>
      <protection locked="0"/>
    </xf>
    <xf numFmtId="9" fontId="0" fillId="0" borderId="1" xfId="0" applyNumberFormat="1" applyBorder="1" applyAlignment="1" applyProtection="1">
      <alignment horizontal="right" wrapText="1"/>
      <protection locked="0"/>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14" fontId="0" fillId="0" borderId="1" xfId="0" applyNumberFormat="1" applyBorder="1" applyProtection="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0.96153846153846156</c:v>
                </c:pt>
                <c:pt idx="3">
                  <c:v>0.96153846153846156</c:v>
                </c:pt>
                <c:pt idx="4">
                  <c:v>0</c:v>
                </c:pt>
                <c:pt idx="5">
                  <c:v>0</c:v>
                </c:pt>
              </c:numCache>
            </c:numRef>
          </c:val>
          <c:extLst xmlns:c16r2="http://schemas.microsoft.com/office/drawing/2015/06/chart">
            <c:ext xmlns:c16="http://schemas.microsoft.com/office/drawing/2014/chart" uri="{C3380CC4-5D6E-409C-BE32-E72D297353CC}">
              <c16:uniqueId val="{00000000-1BC2-4B18-9279-E7CFDB51FCC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1BC2-4B18-9279-E7CFDB51FCCC}"/>
            </c:ext>
          </c:extLst>
        </c:ser>
        <c:dLbls>
          <c:showLegendKey val="0"/>
          <c:showVal val="1"/>
          <c:showCatName val="0"/>
          <c:showSerName val="0"/>
          <c:showPercent val="0"/>
          <c:showBubbleSize val="0"/>
        </c:dLbls>
        <c:gapWidth val="75"/>
        <c:overlap val="40"/>
        <c:axId val="273505808"/>
        <c:axId val="273501888"/>
      </c:barChart>
      <c:catAx>
        <c:axId val="273505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501888"/>
        <c:crosses val="autoZero"/>
        <c:auto val="1"/>
        <c:lblAlgn val="ctr"/>
        <c:lblOffset val="100"/>
        <c:noMultiLvlLbl val="0"/>
      </c:catAx>
      <c:valAx>
        <c:axId val="273501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3505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0.73529411764705888</c:v>
                </c:pt>
                <c:pt idx="2">
                  <c:v>1</c:v>
                </c:pt>
                <c:pt idx="3">
                  <c:v>0.9375</c:v>
                </c:pt>
                <c:pt idx="4">
                  <c:v>0</c:v>
                </c:pt>
                <c:pt idx="5">
                  <c:v>0</c:v>
                </c:pt>
              </c:numCache>
            </c:numRef>
          </c:val>
          <c:extLst xmlns:c16r2="http://schemas.microsoft.com/office/drawing/2015/06/chart">
            <c:ext xmlns:c16="http://schemas.microsoft.com/office/drawing/2014/chart" uri="{C3380CC4-5D6E-409C-BE32-E72D297353CC}">
              <c16:uniqueId val="{00000000-AC0C-4D77-9B96-95C240E76DD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AC0C-4D77-9B96-95C240E76DD7}"/>
            </c:ext>
          </c:extLst>
        </c:ser>
        <c:dLbls>
          <c:showLegendKey val="0"/>
          <c:showVal val="1"/>
          <c:showCatName val="0"/>
          <c:showSerName val="0"/>
          <c:showPercent val="0"/>
          <c:showBubbleSize val="0"/>
        </c:dLbls>
        <c:gapWidth val="75"/>
        <c:overlap val="40"/>
        <c:axId val="276871984"/>
        <c:axId val="276872544"/>
      </c:barChart>
      <c:catAx>
        <c:axId val="276871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872544"/>
        <c:crosses val="autoZero"/>
        <c:auto val="1"/>
        <c:lblAlgn val="ctr"/>
        <c:lblOffset val="100"/>
        <c:noMultiLvlLbl val="0"/>
      </c:catAx>
      <c:valAx>
        <c:axId val="276872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871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8817-419A-8404-991C352E0F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8817-419A-8404-991C352E0FA1}"/>
            </c:ext>
          </c:extLst>
        </c:ser>
        <c:dLbls>
          <c:showLegendKey val="0"/>
          <c:showVal val="1"/>
          <c:showCatName val="0"/>
          <c:showSerName val="0"/>
          <c:showPercent val="0"/>
          <c:showBubbleSize val="0"/>
        </c:dLbls>
        <c:gapWidth val="75"/>
        <c:overlap val="40"/>
        <c:axId val="276875344"/>
        <c:axId val="276875904"/>
      </c:barChart>
      <c:catAx>
        <c:axId val="276875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875904"/>
        <c:crosses val="autoZero"/>
        <c:auto val="1"/>
        <c:lblAlgn val="ctr"/>
        <c:lblOffset val="100"/>
        <c:noMultiLvlLbl val="0"/>
      </c:catAx>
      <c:valAx>
        <c:axId val="276875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875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F226-42C3-9819-47A77835029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F226-42C3-9819-47A77835029E}"/>
            </c:ext>
          </c:extLst>
        </c:ser>
        <c:dLbls>
          <c:showLegendKey val="0"/>
          <c:showVal val="1"/>
          <c:showCatName val="0"/>
          <c:showSerName val="0"/>
          <c:showPercent val="0"/>
          <c:showBubbleSize val="0"/>
        </c:dLbls>
        <c:gapWidth val="75"/>
        <c:overlap val="40"/>
        <c:axId val="277010144"/>
        <c:axId val="277010704"/>
      </c:barChart>
      <c:catAx>
        <c:axId val="277010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010704"/>
        <c:crosses val="autoZero"/>
        <c:auto val="1"/>
        <c:lblAlgn val="ctr"/>
        <c:lblOffset val="100"/>
        <c:noMultiLvlLbl val="0"/>
      </c:catAx>
      <c:valAx>
        <c:axId val="277010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7010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0F66-4F79-BC28-A3BCC52C92B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0F66-4F79-BC28-A3BCC52C92BE}"/>
            </c:ext>
          </c:extLst>
        </c:ser>
        <c:dLbls>
          <c:showLegendKey val="0"/>
          <c:showVal val="1"/>
          <c:showCatName val="0"/>
          <c:showSerName val="0"/>
          <c:showPercent val="0"/>
          <c:showBubbleSize val="0"/>
        </c:dLbls>
        <c:gapWidth val="75"/>
        <c:overlap val="40"/>
        <c:axId val="277013504"/>
        <c:axId val="277014064"/>
      </c:barChart>
      <c:catAx>
        <c:axId val="277013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014064"/>
        <c:crosses val="autoZero"/>
        <c:auto val="1"/>
        <c:lblAlgn val="ctr"/>
        <c:lblOffset val="100"/>
        <c:noMultiLvlLbl val="0"/>
      </c:catAx>
      <c:valAx>
        <c:axId val="277014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7013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1</c:v>
                </c:pt>
                <c:pt idx="3">
                  <c:v>0.96153846153846156</c:v>
                </c:pt>
                <c:pt idx="4">
                  <c:v>0</c:v>
                </c:pt>
                <c:pt idx="5">
                  <c:v>0</c:v>
                </c:pt>
              </c:numCache>
            </c:numRef>
          </c:val>
          <c:extLst xmlns:c16r2="http://schemas.microsoft.com/office/drawing/2015/06/chart">
            <c:ext xmlns:c16="http://schemas.microsoft.com/office/drawing/2014/chart" uri="{C3380CC4-5D6E-409C-BE32-E72D297353CC}">
              <c16:uniqueId val="{00000000-C9F3-427B-9B8A-A4C0B05763F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C9F3-427B-9B8A-A4C0B05763FD}"/>
            </c:ext>
          </c:extLst>
        </c:ser>
        <c:dLbls>
          <c:showLegendKey val="0"/>
          <c:showVal val="1"/>
          <c:showCatName val="0"/>
          <c:showSerName val="0"/>
          <c:showPercent val="0"/>
          <c:showBubbleSize val="0"/>
        </c:dLbls>
        <c:gapWidth val="75"/>
        <c:overlap val="40"/>
        <c:axId val="391250752"/>
        <c:axId val="391251312"/>
      </c:barChart>
      <c:catAx>
        <c:axId val="391250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1251312"/>
        <c:crosses val="autoZero"/>
        <c:auto val="1"/>
        <c:lblAlgn val="ctr"/>
        <c:lblOffset val="100"/>
        <c:noMultiLvlLbl val="0"/>
      </c:catAx>
      <c:valAx>
        <c:axId val="391251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1250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CF95-4ECF-A09A-27E22387251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CF95-4ECF-A09A-27E22387251A}"/>
            </c:ext>
          </c:extLst>
        </c:ser>
        <c:dLbls>
          <c:showLegendKey val="0"/>
          <c:showVal val="1"/>
          <c:showCatName val="0"/>
          <c:showSerName val="0"/>
          <c:showPercent val="0"/>
          <c:showBubbleSize val="0"/>
        </c:dLbls>
        <c:gapWidth val="75"/>
        <c:overlap val="40"/>
        <c:axId val="391254112"/>
        <c:axId val="391254672"/>
      </c:barChart>
      <c:catAx>
        <c:axId val="391254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1254672"/>
        <c:crosses val="autoZero"/>
        <c:auto val="1"/>
        <c:lblAlgn val="ctr"/>
        <c:lblOffset val="100"/>
        <c:noMultiLvlLbl val="0"/>
      </c:catAx>
      <c:valAx>
        <c:axId val="391254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1254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0.84259259259259256</c:v>
                </c:pt>
                <c:pt idx="1">
                  <c:v>0.8165137614678899</c:v>
                </c:pt>
                <c:pt idx="2">
                  <c:v>0.92592592592592593</c:v>
                </c:pt>
                <c:pt idx="3">
                  <c:v>0.9336283185840708</c:v>
                </c:pt>
                <c:pt idx="4">
                  <c:v>0</c:v>
                </c:pt>
                <c:pt idx="5">
                  <c:v>0</c:v>
                </c:pt>
              </c:numCache>
            </c:numRef>
          </c:val>
          <c:extLst xmlns:c16r2="http://schemas.microsoft.com/office/drawing/2015/06/chart">
            <c:ext xmlns:c16="http://schemas.microsoft.com/office/drawing/2014/chart" uri="{C3380CC4-5D6E-409C-BE32-E72D297353CC}">
              <c16:uniqueId val="{00000000-27A2-4753-A111-5E1C24CFC70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27A2-4753-A111-5E1C24CFC707}"/>
            </c:ext>
          </c:extLst>
        </c:ser>
        <c:dLbls>
          <c:showLegendKey val="0"/>
          <c:showVal val="1"/>
          <c:showCatName val="0"/>
          <c:showSerName val="0"/>
          <c:showPercent val="0"/>
          <c:showBubbleSize val="0"/>
        </c:dLbls>
        <c:gapWidth val="75"/>
        <c:overlap val="40"/>
        <c:axId val="391257472"/>
        <c:axId val="391422256"/>
      </c:barChart>
      <c:catAx>
        <c:axId val="391257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1422256"/>
        <c:crosses val="autoZero"/>
        <c:auto val="1"/>
        <c:lblAlgn val="ctr"/>
        <c:lblOffset val="100"/>
        <c:noMultiLvlLbl val="0"/>
      </c:catAx>
      <c:valAx>
        <c:axId val="391422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1257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0.94331983805668018</c:v>
                </c:pt>
                <c:pt idx="1">
                  <c:v>0.88619402985074625</c:v>
                </c:pt>
                <c:pt idx="2">
                  <c:v>0.97397769516728627</c:v>
                </c:pt>
                <c:pt idx="3">
                  <c:v>0.95759717314487636</c:v>
                </c:pt>
                <c:pt idx="4">
                  <c:v>0</c:v>
                </c:pt>
                <c:pt idx="5">
                  <c:v>0</c:v>
                </c:pt>
              </c:numCache>
            </c:numRef>
          </c:val>
          <c:extLst xmlns:c16r2="http://schemas.microsoft.com/office/drawing/2015/06/chart">
            <c:ext xmlns:c16="http://schemas.microsoft.com/office/drawing/2014/chart" uri="{C3380CC4-5D6E-409C-BE32-E72D297353CC}">
              <c16:uniqueId val="{00000000-FD7C-4B58-9A3B-5B7A20E036C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FD7C-4B58-9A3B-5B7A20E036C4}"/>
            </c:ext>
          </c:extLst>
        </c:ser>
        <c:dLbls>
          <c:showLegendKey val="0"/>
          <c:showVal val="1"/>
          <c:showCatName val="0"/>
          <c:showSerName val="0"/>
          <c:showPercent val="0"/>
          <c:showBubbleSize val="0"/>
        </c:dLbls>
        <c:gapWidth val="75"/>
        <c:overlap val="40"/>
        <c:axId val="391425056"/>
        <c:axId val="391425616"/>
      </c:barChart>
      <c:catAx>
        <c:axId val="391425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1425616"/>
        <c:crosses val="autoZero"/>
        <c:auto val="1"/>
        <c:lblAlgn val="ctr"/>
        <c:lblOffset val="100"/>
        <c:noMultiLvlLbl val="0"/>
      </c:catAx>
      <c:valAx>
        <c:axId val="391425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1425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0.89295621532463643</c:v>
                </c:pt>
                <c:pt idx="1">
                  <c:v>0.85135389565931807</c:v>
                </c:pt>
                <c:pt idx="2">
                  <c:v>0.94995181054660605</c:v>
                </c:pt>
                <c:pt idx="3">
                  <c:v>0.94561274586447364</c:v>
                </c:pt>
                <c:pt idx="4">
                  <c:v>0</c:v>
                </c:pt>
                <c:pt idx="5">
                  <c:v>0</c:v>
                </c:pt>
              </c:numCache>
            </c:numRef>
          </c:val>
          <c:extLst xmlns:c16r2="http://schemas.microsoft.com/office/drawing/2015/06/chart">
            <c:ext xmlns:c16="http://schemas.microsoft.com/office/drawing/2014/chart" uri="{C3380CC4-5D6E-409C-BE32-E72D297353CC}">
              <c16:uniqueId val="{00000000-58EE-477A-A52A-B2C945F710BF}"/>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58EE-477A-A52A-B2C945F710BF}"/>
            </c:ext>
          </c:extLst>
        </c:ser>
        <c:dLbls>
          <c:showLegendKey val="0"/>
          <c:showVal val="0"/>
          <c:showCatName val="0"/>
          <c:showSerName val="0"/>
          <c:showPercent val="0"/>
          <c:showBubbleSize val="0"/>
        </c:dLbls>
        <c:gapWidth val="75"/>
        <c:overlap val="-25"/>
        <c:axId val="391428416"/>
        <c:axId val="391428976"/>
        <c:extLst xmlns:c16r2="http://schemas.microsoft.com/office/drawing/2015/06/chart"/>
      </c:barChart>
      <c:catAx>
        <c:axId val="39142841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1428976"/>
        <c:crosses val="autoZero"/>
        <c:auto val="1"/>
        <c:lblAlgn val="ctr"/>
        <c:lblOffset val="100"/>
        <c:noMultiLvlLbl val="0"/>
      </c:catAx>
      <c:valAx>
        <c:axId val="3914289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91428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AC7-4057-8C8A-84709995C282}"/>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AC7-4057-8C8A-84709995C282}"/>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AC7-4057-8C8A-84709995C282}"/>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AC7-4057-8C8A-84709995C282}"/>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AC7-4057-8C8A-84709995C282}"/>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AC7-4057-8C8A-84709995C282}"/>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0.79333333333333333</c:v>
                </c:pt>
                <c:pt idx="1">
                  <c:v>0.7350000000000001</c:v>
                </c:pt>
                <c:pt idx="2">
                  <c:v>0.8</c:v>
                </c:pt>
                <c:pt idx="3">
                  <c:v>0.74858333333333338</c:v>
                </c:pt>
                <c:pt idx="4">
                  <c:v>0</c:v>
                </c:pt>
                <c:pt idx="5">
                  <c:v>0</c:v>
                </c:pt>
              </c:numCache>
            </c:numRef>
          </c:val>
          <c:extLst xmlns:c16r2="http://schemas.microsoft.com/office/drawing/2015/06/chart">
            <c:ext xmlns:c16="http://schemas.microsoft.com/office/drawing/2014/chart" uri="{C3380CC4-5D6E-409C-BE32-E72D297353CC}">
              <c16:uniqueId val="{00000006-3AC7-4057-8C8A-84709995C28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3AC7-4057-8C8A-84709995C282}"/>
            </c:ext>
          </c:extLst>
        </c:ser>
        <c:dLbls>
          <c:showLegendKey val="0"/>
          <c:showVal val="1"/>
          <c:showCatName val="0"/>
          <c:showSerName val="0"/>
          <c:showPercent val="0"/>
          <c:showBubbleSize val="0"/>
        </c:dLbls>
        <c:gapWidth val="65"/>
        <c:axId val="273979856"/>
        <c:axId val="273980416"/>
        <c:extLst xmlns:c16r2="http://schemas.microsoft.com/office/drawing/2015/06/chart"/>
      </c:barChart>
      <c:catAx>
        <c:axId val="273979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980416"/>
        <c:crosses val="autoZero"/>
        <c:auto val="1"/>
        <c:lblAlgn val="ctr"/>
        <c:lblOffset val="100"/>
        <c:noMultiLvlLbl val="0"/>
      </c:catAx>
      <c:valAx>
        <c:axId val="273980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73979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0.86</c:v>
                </c:pt>
                <c:pt idx="1">
                  <c:v>0.78846153846153844</c:v>
                </c:pt>
                <c:pt idx="2">
                  <c:v>0.90625</c:v>
                </c:pt>
                <c:pt idx="3">
                  <c:v>0.98571428571428577</c:v>
                </c:pt>
                <c:pt idx="4">
                  <c:v>0</c:v>
                </c:pt>
                <c:pt idx="5">
                  <c:v>0</c:v>
                </c:pt>
              </c:numCache>
            </c:numRef>
          </c:val>
          <c:extLst xmlns:c16r2="http://schemas.microsoft.com/office/drawing/2015/06/chart">
            <c:ext xmlns:c16="http://schemas.microsoft.com/office/drawing/2014/chart" uri="{C3380CC4-5D6E-409C-BE32-E72D297353CC}">
              <c16:uniqueId val="{00000000-12F9-4F5B-B982-36E2C934885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12F9-4F5B-B982-36E2C934885F}"/>
            </c:ext>
          </c:extLst>
        </c:ser>
        <c:dLbls>
          <c:showLegendKey val="0"/>
          <c:showVal val="1"/>
          <c:showCatName val="0"/>
          <c:showSerName val="0"/>
          <c:showPercent val="0"/>
          <c:showBubbleSize val="0"/>
        </c:dLbls>
        <c:gapWidth val="75"/>
        <c:overlap val="40"/>
        <c:axId val="205150464"/>
        <c:axId val="396854720"/>
      </c:barChart>
      <c:catAx>
        <c:axId val="205150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6854720"/>
        <c:crosses val="autoZero"/>
        <c:auto val="1"/>
        <c:lblAlgn val="ctr"/>
        <c:lblOffset val="100"/>
        <c:noMultiLvlLbl val="0"/>
      </c:catAx>
      <c:valAx>
        <c:axId val="396854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15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0.96296296296296291</c:v>
                </c:pt>
                <c:pt idx="1">
                  <c:v>0.73529411764705888</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0CAE-47E8-B5CC-24E47B1D289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0CAE-47E8-B5CC-24E47B1D289A}"/>
            </c:ext>
          </c:extLst>
        </c:ser>
        <c:dLbls>
          <c:showLegendKey val="0"/>
          <c:showVal val="1"/>
          <c:showCatName val="0"/>
          <c:showSerName val="0"/>
          <c:showPercent val="0"/>
          <c:showBubbleSize val="0"/>
        </c:dLbls>
        <c:gapWidth val="75"/>
        <c:overlap val="40"/>
        <c:axId val="396857520"/>
        <c:axId val="396858080"/>
      </c:barChart>
      <c:catAx>
        <c:axId val="396857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6858080"/>
        <c:crosses val="autoZero"/>
        <c:auto val="1"/>
        <c:lblAlgn val="ctr"/>
        <c:lblOffset val="100"/>
        <c:noMultiLvlLbl val="0"/>
      </c:catAx>
      <c:valAx>
        <c:axId val="396858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685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0.91304347826086951</c:v>
                </c:pt>
                <c:pt idx="1">
                  <c:v>0.78846153846153844</c:v>
                </c:pt>
                <c:pt idx="2">
                  <c:v>0.96</c:v>
                </c:pt>
                <c:pt idx="3">
                  <c:v>0.96153846153846156</c:v>
                </c:pt>
                <c:pt idx="4">
                  <c:v>0</c:v>
                </c:pt>
                <c:pt idx="5">
                  <c:v>0</c:v>
                </c:pt>
              </c:numCache>
            </c:numRef>
          </c:val>
          <c:extLst xmlns:c16r2="http://schemas.microsoft.com/office/drawing/2015/06/chart">
            <c:ext xmlns:c16="http://schemas.microsoft.com/office/drawing/2014/chart" uri="{C3380CC4-5D6E-409C-BE32-E72D297353CC}">
              <c16:uniqueId val="{00000000-0F52-4C95-A83B-51EF4EAF1CF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0F52-4C95-A83B-51EF4EAF1CFC}"/>
            </c:ext>
          </c:extLst>
        </c:ser>
        <c:dLbls>
          <c:showLegendKey val="0"/>
          <c:showVal val="1"/>
          <c:showCatName val="0"/>
          <c:showSerName val="0"/>
          <c:showPercent val="0"/>
          <c:showBubbleSize val="0"/>
        </c:dLbls>
        <c:gapWidth val="75"/>
        <c:overlap val="40"/>
        <c:axId val="396860880"/>
        <c:axId val="396861440"/>
      </c:barChart>
      <c:catAx>
        <c:axId val="396860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6861440"/>
        <c:crosses val="autoZero"/>
        <c:auto val="1"/>
        <c:lblAlgn val="ctr"/>
        <c:lblOffset val="100"/>
        <c:noMultiLvlLbl val="0"/>
      </c:catAx>
      <c:valAx>
        <c:axId val="396861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6860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0.95714285714285718</c:v>
                </c:pt>
                <c:pt idx="1">
                  <c:v>0.94444444444444442</c:v>
                </c:pt>
                <c:pt idx="2">
                  <c:v>0.95833333333333337</c:v>
                </c:pt>
                <c:pt idx="3">
                  <c:v>0.95945945945945943</c:v>
                </c:pt>
                <c:pt idx="4">
                  <c:v>0</c:v>
                </c:pt>
                <c:pt idx="5">
                  <c:v>0</c:v>
                </c:pt>
              </c:numCache>
            </c:numRef>
          </c:val>
          <c:extLst xmlns:c16r2="http://schemas.microsoft.com/office/drawing/2015/06/chart">
            <c:ext xmlns:c16="http://schemas.microsoft.com/office/drawing/2014/chart" uri="{C3380CC4-5D6E-409C-BE32-E72D297353CC}">
              <c16:uniqueId val="{00000000-2DEE-4874-8115-6CDECDCDB0C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2DEE-4874-8115-6CDECDCDB0CA}"/>
            </c:ext>
          </c:extLst>
        </c:ser>
        <c:dLbls>
          <c:showLegendKey val="0"/>
          <c:showVal val="1"/>
          <c:showCatName val="0"/>
          <c:showSerName val="0"/>
          <c:showPercent val="0"/>
          <c:showBubbleSize val="0"/>
        </c:dLbls>
        <c:gapWidth val="75"/>
        <c:overlap val="40"/>
        <c:axId val="275514176"/>
        <c:axId val="275514736"/>
      </c:barChart>
      <c:catAx>
        <c:axId val="275514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514736"/>
        <c:crosses val="autoZero"/>
        <c:auto val="1"/>
        <c:lblAlgn val="ctr"/>
        <c:lblOffset val="100"/>
        <c:noMultiLvlLbl val="0"/>
      </c:catAx>
      <c:valAx>
        <c:axId val="275514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5514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0.9285714285714286</c:v>
                </c:pt>
                <c:pt idx="1">
                  <c:v>1</c:v>
                </c:pt>
                <c:pt idx="2">
                  <c:v>0.94827586206896552</c:v>
                </c:pt>
                <c:pt idx="3">
                  <c:v>0.98275862068965514</c:v>
                </c:pt>
                <c:pt idx="4">
                  <c:v>0</c:v>
                </c:pt>
                <c:pt idx="5">
                  <c:v>0</c:v>
                </c:pt>
              </c:numCache>
            </c:numRef>
          </c:val>
          <c:extLst xmlns:c16r2="http://schemas.microsoft.com/office/drawing/2015/06/chart">
            <c:ext xmlns:c16="http://schemas.microsoft.com/office/drawing/2014/chart" uri="{C3380CC4-5D6E-409C-BE32-E72D297353CC}">
              <c16:uniqueId val="{00000000-CF5C-4AEA-A35E-C08B59A138A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CF5C-4AEA-A35E-C08B59A138A0}"/>
            </c:ext>
          </c:extLst>
        </c:ser>
        <c:dLbls>
          <c:showLegendKey val="0"/>
          <c:showVal val="1"/>
          <c:showCatName val="0"/>
          <c:showSerName val="0"/>
          <c:showPercent val="0"/>
          <c:showBubbleSize val="0"/>
        </c:dLbls>
        <c:gapWidth val="75"/>
        <c:overlap val="40"/>
        <c:axId val="275517536"/>
        <c:axId val="275518096"/>
      </c:barChart>
      <c:catAx>
        <c:axId val="275517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518096"/>
        <c:crosses val="autoZero"/>
        <c:auto val="1"/>
        <c:lblAlgn val="ctr"/>
        <c:lblOffset val="100"/>
        <c:noMultiLvlLbl val="0"/>
      </c:catAx>
      <c:valAx>
        <c:axId val="275518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5517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0.8928571428571429</c:v>
                </c:pt>
                <c:pt idx="1">
                  <c:v>0.96875</c:v>
                </c:pt>
                <c:pt idx="2">
                  <c:v>0.97368421052631582</c:v>
                </c:pt>
                <c:pt idx="3">
                  <c:v>0.97368421052631582</c:v>
                </c:pt>
                <c:pt idx="4">
                  <c:v>0</c:v>
                </c:pt>
                <c:pt idx="5">
                  <c:v>0</c:v>
                </c:pt>
              </c:numCache>
            </c:numRef>
          </c:val>
          <c:extLst xmlns:c16r2="http://schemas.microsoft.com/office/drawing/2015/06/chart">
            <c:ext xmlns:c16="http://schemas.microsoft.com/office/drawing/2014/chart" uri="{C3380CC4-5D6E-409C-BE32-E72D297353CC}">
              <c16:uniqueId val="{00000000-F0CF-4A23-B2CD-A2121140DC7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F0CF-4A23-B2CD-A2121140DC72}"/>
            </c:ext>
          </c:extLst>
        </c:ser>
        <c:dLbls>
          <c:showLegendKey val="0"/>
          <c:showVal val="1"/>
          <c:showCatName val="0"/>
          <c:showSerName val="0"/>
          <c:showPercent val="0"/>
          <c:showBubbleSize val="0"/>
        </c:dLbls>
        <c:gapWidth val="75"/>
        <c:overlap val="40"/>
        <c:axId val="390906608"/>
        <c:axId val="390907168"/>
      </c:barChart>
      <c:catAx>
        <c:axId val="390906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0907168"/>
        <c:crosses val="autoZero"/>
        <c:auto val="1"/>
        <c:lblAlgn val="ctr"/>
        <c:lblOffset val="100"/>
        <c:noMultiLvlLbl val="0"/>
      </c:catAx>
      <c:valAx>
        <c:axId val="390907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0906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0.8214285714285714</c:v>
                </c:pt>
                <c:pt idx="1">
                  <c:v>0.7</c:v>
                </c:pt>
                <c:pt idx="2">
                  <c:v>1</c:v>
                </c:pt>
                <c:pt idx="3">
                  <c:v>0.6333333333333333</c:v>
                </c:pt>
                <c:pt idx="4">
                  <c:v>0</c:v>
                </c:pt>
                <c:pt idx="5">
                  <c:v>0</c:v>
                </c:pt>
              </c:numCache>
            </c:numRef>
          </c:val>
          <c:extLst xmlns:c16r2="http://schemas.microsoft.com/office/drawing/2015/06/chart">
            <c:ext xmlns:c16="http://schemas.microsoft.com/office/drawing/2014/chart" uri="{C3380CC4-5D6E-409C-BE32-E72D297353CC}">
              <c16:uniqueId val="{00000000-3FAC-4758-873C-DDA9C6BBDBE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3FAC-4758-873C-DDA9C6BBDBE5}"/>
            </c:ext>
          </c:extLst>
        </c:ser>
        <c:dLbls>
          <c:showLegendKey val="0"/>
          <c:showVal val="1"/>
          <c:showCatName val="0"/>
          <c:showSerName val="0"/>
          <c:showPercent val="0"/>
          <c:showBubbleSize val="0"/>
        </c:dLbls>
        <c:gapWidth val="75"/>
        <c:overlap val="40"/>
        <c:axId val="390909968"/>
        <c:axId val="390910528"/>
      </c:barChart>
      <c:catAx>
        <c:axId val="390909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0910528"/>
        <c:crosses val="autoZero"/>
        <c:auto val="1"/>
        <c:lblAlgn val="ctr"/>
        <c:lblOffset val="100"/>
        <c:noMultiLvlLbl val="0"/>
      </c:catAx>
      <c:valAx>
        <c:axId val="390910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0909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DCC7-4D12-9A8D-3599D91775B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DCC7-4D12-9A8D-3599D91775B7}"/>
            </c:ext>
          </c:extLst>
        </c:ser>
        <c:dLbls>
          <c:showLegendKey val="0"/>
          <c:showVal val="1"/>
          <c:showCatName val="0"/>
          <c:showSerName val="0"/>
          <c:showPercent val="0"/>
          <c:showBubbleSize val="0"/>
        </c:dLbls>
        <c:gapWidth val="75"/>
        <c:overlap val="40"/>
        <c:axId val="390913328"/>
        <c:axId val="276869184"/>
      </c:barChart>
      <c:catAx>
        <c:axId val="390913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869184"/>
        <c:crosses val="autoZero"/>
        <c:auto val="1"/>
        <c:lblAlgn val="ctr"/>
        <c:lblOffset val="100"/>
        <c:noMultiLvlLbl val="0"/>
      </c:catAx>
      <c:valAx>
        <c:axId val="276869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0913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44" zoomScaleNormal="100" zoomScaleSheetLayoutView="100" workbookViewId="0">
      <selection activeCell="J188" sqref="J18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0" t="s">
        <v>379</v>
      </c>
      <c r="B18" s="270"/>
      <c r="C18" s="270"/>
      <c r="D18" s="271" t="s">
        <v>517</v>
      </c>
      <c r="E18" s="271"/>
      <c r="F18" s="271"/>
      <c r="G18" s="271"/>
      <c r="H18" s="271"/>
      <c r="I18" s="271"/>
      <c r="J18" s="271"/>
      <c r="K18" s="271"/>
    </row>
    <row r="20" spans="1:11" ht="16.5" x14ac:dyDescent="0.3">
      <c r="A20" s="204"/>
      <c r="B20" s="199"/>
      <c r="C20" s="199"/>
      <c r="D20" s="199"/>
      <c r="E20" s="199"/>
      <c r="F20" s="199"/>
      <c r="G20" s="199"/>
      <c r="H20" s="199"/>
      <c r="I20" s="199"/>
    </row>
    <row r="21" spans="1:11" x14ac:dyDescent="0.25">
      <c r="A21" s="272" t="s">
        <v>380</v>
      </c>
      <c r="B21" s="272"/>
      <c r="C21" s="272"/>
      <c r="D21" s="272"/>
      <c r="E21" s="272"/>
      <c r="F21" s="272"/>
      <c r="G21" s="272"/>
      <c r="H21" s="272"/>
      <c r="I21" s="272"/>
      <c r="J21" s="272"/>
      <c r="K21" s="272"/>
    </row>
    <row r="22" spans="1:11" x14ac:dyDescent="0.25">
      <c r="A22" s="205"/>
      <c r="B22" s="200"/>
      <c r="C22" s="200"/>
      <c r="D22" s="199"/>
      <c r="E22" s="199"/>
      <c r="F22" s="199"/>
      <c r="G22" s="199"/>
      <c r="H22" s="199"/>
      <c r="I22" s="199"/>
    </row>
    <row r="23" spans="1:11" ht="42" customHeight="1" x14ac:dyDescent="0.25">
      <c r="A23" s="206" t="s">
        <v>381</v>
      </c>
      <c r="B23" s="266" t="s">
        <v>382</v>
      </c>
      <c r="C23" s="266"/>
      <c r="D23" s="199"/>
      <c r="E23" s="199"/>
      <c r="F23" s="199"/>
      <c r="G23" s="199"/>
      <c r="H23" s="199"/>
      <c r="I23" s="199"/>
      <c r="J23" s="198" t="str">
        <f>D18</f>
        <v xml:space="preserve"> Jawhara Sousse</v>
      </c>
    </row>
    <row r="24" spans="1:11" ht="33" customHeight="1" x14ac:dyDescent="0.25">
      <c r="A24" s="207" t="s">
        <v>383</v>
      </c>
      <c r="B24" s="265">
        <f>AVERAGE('A1 Exploitation'!D505,'A1 Technique'!D198)</f>
        <v>0.89295621532463643</v>
      </c>
      <c r="C24" s="265"/>
      <c r="D24" s="199"/>
      <c r="E24" s="199"/>
      <c r="F24" s="199"/>
      <c r="G24" s="199"/>
      <c r="H24" s="199"/>
      <c r="I24" s="199"/>
    </row>
    <row r="25" spans="1:11" ht="33" customHeight="1" x14ac:dyDescent="0.25">
      <c r="A25" s="206" t="s">
        <v>384</v>
      </c>
      <c r="B25" s="265">
        <f>AVERAGE('A2 Exploitation'!D505,'A2 Technique'!D198)</f>
        <v>0.85135389565931807</v>
      </c>
      <c r="C25" s="265"/>
      <c r="D25" s="199"/>
      <c r="E25" s="199"/>
      <c r="F25" s="199"/>
      <c r="G25" s="199"/>
      <c r="H25" s="199"/>
      <c r="I25" s="199"/>
    </row>
    <row r="26" spans="1:11" ht="33" customHeight="1" x14ac:dyDescent="0.25">
      <c r="A26" s="207" t="s">
        <v>385</v>
      </c>
      <c r="B26" s="265">
        <f>AVERAGE('A3 Exploitation'!D505,'A3 Technique'!D198)</f>
        <v>0.94995181054660605</v>
      </c>
      <c r="C26" s="265"/>
      <c r="D26" s="199"/>
      <c r="E26" s="199"/>
      <c r="F26" s="199"/>
      <c r="G26" s="199"/>
      <c r="H26" s="199"/>
      <c r="I26" s="199"/>
    </row>
    <row r="27" spans="1:11" ht="33" customHeight="1" x14ac:dyDescent="0.25">
      <c r="A27" s="207" t="s">
        <v>386</v>
      </c>
      <c r="B27" s="265">
        <f>AVERAGE('A4 Exploitation'!D505,'A4 Technique'!D198)</f>
        <v>0.94561274586447364</v>
      </c>
      <c r="C27" s="265"/>
      <c r="D27" s="199"/>
      <c r="E27" s="199"/>
      <c r="F27" s="199"/>
      <c r="G27" s="199"/>
      <c r="H27" s="199"/>
      <c r="I27" s="199"/>
    </row>
    <row r="28" spans="1:11" ht="33" customHeight="1" x14ac:dyDescent="0.25">
      <c r="A28" s="206" t="s">
        <v>387</v>
      </c>
      <c r="B28" s="265">
        <f>AVERAGE('A5 Exploitation'!D505,'A5 Technique'!D198)</f>
        <v>0</v>
      </c>
      <c r="C28" s="265"/>
      <c r="D28" s="199"/>
      <c r="E28" s="199"/>
      <c r="F28" s="199"/>
      <c r="G28" s="199"/>
      <c r="H28" s="199"/>
      <c r="I28" s="199"/>
    </row>
    <row r="29" spans="1:11" ht="33" customHeight="1" x14ac:dyDescent="0.25">
      <c r="A29" s="206" t="s">
        <v>388</v>
      </c>
      <c r="B29" s="265">
        <f>AVERAGE('A6 Exploitation'!D505,'A6 Technique'!D198)</f>
        <v>0</v>
      </c>
      <c r="C29" s="265"/>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6" t="s">
        <v>389</v>
      </c>
      <c r="C33" s="266"/>
      <c r="D33" s="199"/>
      <c r="E33" s="199"/>
      <c r="F33" s="199"/>
      <c r="G33" s="199"/>
      <c r="H33" s="199"/>
      <c r="I33" s="199"/>
      <c r="J33" s="198" t="str">
        <f>D18</f>
        <v xml:space="preserve"> Jawhara Sousse</v>
      </c>
    </row>
    <row r="34" spans="1:10" ht="33" customHeight="1" x14ac:dyDescent="0.25">
      <c r="A34" s="207" t="s">
        <v>383</v>
      </c>
      <c r="B34" s="265">
        <f>'A1 Exploitation'!D505</f>
        <v>0.94331983805668018</v>
      </c>
      <c r="C34" s="265"/>
      <c r="D34" s="199"/>
      <c r="E34" s="199"/>
      <c r="F34" s="199"/>
      <c r="G34" s="199"/>
      <c r="H34" s="199"/>
      <c r="I34" s="199"/>
    </row>
    <row r="35" spans="1:10" ht="33" customHeight="1" x14ac:dyDescent="0.25">
      <c r="A35" s="206" t="s">
        <v>384</v>
      </c>
      <c r="B35" s="265">
        <f>'A2 Exploitation'!D505</f>
        <v>0.88619402985074625</v>
      </c>
      <c r="C35" s="265"/>
      <c r="D35" s="199"/>
      <c r="E35" s="199"/>
      <c r="F35" s="199"/>
      <c r="G35" s="199"/>
      <c r="H35" s="199"/>
      <c r="I35" s="199"/>
    </row>
    <row r="36" spans="1:10" ht="33" customHeight="1" x14ac:dyDescent="0.25">
      <c r="A36" s="207" t="s">
        <v>385</v>
      </c>
      <c r="B36" s="265">
        <f>'A3 Exploitation'!D505</f>
        <v>0.97397769516728627</v>
      </c>
      <c r="C36" s="265"/>
      <c r="D36" s="199"/>
      <c r="E36" s="199"/>
      <c r="F36" s="199"/>
      <c r="G36" s="199"/>
      <c r="H36" s="199"/>
      <c r="I36" s="199"/>
    </row>
    <row r="37" spans="1:10" ht="33" customHeight="1" x14ac:dyDescent="0.25">
      <c r="A37" s="207" t="s">
        <v>386</v>
      </c>
      <c r="B37" s="265">
        <f>'A4 Exploitation'!D505</f>
        <v>0.95759717314487636</v>
      </c>
      <c r="C37" s="265"/>
      <c r="D37" s="199"/>
      <c r="E37" s="199"/>
      <c r="F37" s="199"/>
      <c r="G37" s="199"/>
      <c r="H37" s="199"/>
      <c r="I37" s="199"/>
    </row>
    <row r="38" spans="1:10" ht="33" customHeight="1" x14ac:dyDescent="0.25">
      <c r="A38" s="206" t="s">
        <v>387</v>
      </c>
      <c r="B38" s="265">
        <f>'A5 Exploitation'!D505</f>
        <v>0</v>
      </c>
      <c r="C38" s="265"/>
      <c r="D38" s="199"/>
      <c r="E38" s="199"/>
      <c r="F38" s="199"/>
      <c r="G38" s="199"/>
      <c r="H38" s="199"/>
      <c r="I38" s="199"/>
    </row>
    <row r="39" spans="1:10" ht="33" customHeight="1" x14ac:dyDescent="0.25">
      <c r="A39" s="206" t="s">
        <v>388</v>
      </c>
      <c r="B39" s="265">
        <f>'A6 Exploitation'!D505</f>
        <v>0</v>
      </c>
      <c r="C39" s="265"/>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9" t="s">
        <v>390</v>
      </c>
      <c r="C42" s="269"/>
      <c r="D42" s="199"/>
      <c r="E42" s="199"/>
      <c r="F42" s="199"/>
      <c r="G42" s="199"/>
      <c r="H42" s="199"/>
      <c r="I42" s="199"/>
      <c r="J42" s="198" t="str">
        <f>D18</f>
        <v xml:space="preserve"> Jawhara Sousse</v>
      </c>
    </row>
    <row r="43" spans="1:10" ht="33" customHeight="1" x14ac:dyDescent="0.25">
      <c r="A43" s="207" t="s">
        <v>383</v>
      </c>
      <c r="B43" s="265">
        <f>AVERAGE('A1 Exploitation'!D503, 'A1 Technique'!D196)</f>
        <v>0.79333333333333333</v>
      </c>
      <c r="C43" s="265"/>
      <c r="D43" s="199"/>
      <c r="E43" s="199"/>
      <c r="F43" s="199"/>
      <c r="G43" s="199"/>
      <c r="H43" s="199"/>
      <c r="I43" s="199"/>
    </row>
    <row r="44" spans="1:10" ht="33" customHeight="1" x14ac:dyDescent="0.25">
      <c r="A44" s="206" t="s">
        <v>384</v>
      </c>
      <c r="B44" s="265">
        <f>AVERAGE('A2 Exploitation'!D503, 'A2 Technique'!D196)</f>
        <v>0.7350000000000001</v>
      </c>
      <c r="C44" s="265"/>
      <c r="D44" s="199"/>
      <c r="E44" s="199"/>
      <c r="F44" s="199"/>
      <c r="G44" s="199"/>
      <c r="H44" s="199"/>
      <c r="I44" s="199"/>
    </row>
    <row r="45" spans="1:10" ht="33" customHeight="1" x14ac:dyDescent="0.25">
      <c r="A45" s="207" t="s">
        <v>385</v>
      </c>
      <c r="B45" s="265">
        <f>AVERAGE('A3 Exploitation'!D503, 'A3 Technique'!D196)</f>
        <v>0.8</v>
      </c>
      <c r="C45" s="265"/>
      <c r="D45" s="199"/>
      <c r="E45" s="199"/>
      <c r="F45" s="199"/>
      <c r="G45" s="199"/>
      <c r="H45" s="199"/>
      <c r="I45" s="199"/>
    </row>
    <row r="46" spans="1:10" ht="33" customHeight="1" x14ac:dyDescent="0.25">
      <c r="A46" s="207" t="s">
        <v>386</v>
      </c>
      <c r="B46" s="265">
        <f>AVERAGE('A4 Exploitation'!D503, 'A4 Technique'!D196)</f>
        <v>0.74858333333333338</v>
      </c>
      <c r="C46" s="265"/>
      <c r="D46" s="199"/>
      <c r="E46" s="199"/>
      <c r="F46" s="199"/>
      <c r="G46" s="199"/>
      <c r="H46" s="199"/>
      <c r="I46" s="199"/>
    </row>
    <row r="47" spans="1:10" ht="33" customHeight="1" x14ac:dyDescent="0.25">
      <c r="A47" s="206" t="s">
        <v>387</v>
      </c>
      <c r="B47" s="265">
        <f>AVERAGE('A5 Exploitation'!D503, 'A5 Technique'!D196)</f>
        <v>0</v>
      </c>
      <c r="C47" s="265"/>
      <c r="D47" s="199"/>
      <c r="E47" s="199"/>
      <c r="F47" s="199"/>
      <c r="G47" s="199"/>
      <c r="H47" s="199"/>
      <c r="I47" s="199"/>
    </row>
    <row r="48" spans="1:10" ht="33" customHeight="1" x14ac:dyDescent="0.25">
      <c r="A48" s="206" t="s">
        <v>388</v>
      </c>
      <c r="B48" s="265">
        <f>AVERAGE('A6 Exploitation'!D503, 'A6 Technique'!D196)</f>
        <v>0</v>
      </c>
      <c r="C48" s="265"/>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6" t="s">
        <v>391</v>
      </c>
      <c r="C51" s="266"/>
      <c r="D51" s="199"/>
      <c r="E51" s="199"/>
      <c r="F51" s="199"/>
      <c r="G51" s="199"/>
      <c r="H51" s="199"/>
      <c r="I51" s="199"/>
      <c r="J51" s="198" t="str">
        <f>D18</f>
        <v xml:space="preserve"> Jawhara Sousse</v>
      </c>
    </row>
    <row r="52" spans="1:10" ht="33" customHeight="1" x14ac:dyDescent="0.25">
      <c r="A52" s="207" t="s">
        <v>383</v>
      </c>
      <c r="B52" s="268">
        <f>'A1 Exploitation'!D41</f>
        <v>1</v>
      </c>
      <c r="C52" s="268"/>
      <c r="D52" s="199"/>
      <c r="E52" s="199"/>
      <c r="F52" s="199"/>
      <c r="G52" s="199"/>
      <c r="H52" s="199"/>
      <c r="I52" s="199"/>
    </row>
    <row r="53" spans="1:10" ht="33" customHeight="1" x14ac:dyDescent="0.25">
      <c r="A53" s="206" t="s">
        <v>384</v>
      </c>
      <c r="B53" s="268">
        <f>'A2 Exploitation'!D41</f>
        <v>1</v>
      </c>
      <c r="C53" s="268"/>
      <c r="D53" s="199"/>
      <c r="E53" s="199"/>
      <c r="F53" s="199"/>
      <c r="G53" s="199"/>
      <c r="H53" s="199"/>
      <c r="I53" s="199"/>
    </row>
    <row r="54" spans="1:10" ht="33" customHeight="1" x14ac:dyDescent="0.25">
      <c r="A54" s="207" t="s">
        <v>385</v>
      </c>
      <c r="B54" s="268">
        <f>'A3 Exploitation'!D41</f>
        <v>0.96153846153846156</v>
      </c>
      <c r="C54" s="268"/>
      <c r="D54" s="199"/>
      <c r="E54" s="199"/>
      <c r="F54" s="199"/>
      <c r="G54" s="199"/>
      <c r="H54" s="199"/>
      <c r="I54" s="199"/>
    </row>
    <row r="55" spans="1:10" ht="33" customHeight="1" x14ac:dyDescent="0.25">
      <c r="A55" s="207" t="s">
        <v>386</v>
      </c>
      <c r="B55" s="268">
        <f>'A4 Exploitation'!D41</f>
        <v>0.96153846153846156</v>
      </c>
      <c r="C55" s="268"/>
      <c r="D55" s="199"/>
      <c r="E55" s="199"/>
      <c r="F55" s="199"/>
      <c r="G55" s="199"/>
      <c r="H55" s="199"/>
      <c r="I55" s="199"/>
    </row>
    <row r="56" spans="1:10" ht="33" customHeight="1" x14ac:dyDescent="0.25">
      <c r="A56" s="206" t="s">
        <v>387</v>
      </c>
      <c r="B56" s="268">
        <f>'A5 Exploitation'!D41</f>
        <v>0</v>
      </c>
      <c r="C56" s="268"/>
      <c r="D56" s="199"/>
      <c r="E56" s="199"/>
      <c r="F56" s="199"/>
      <c r="G56" s="199"/>
      <c r="H56" s="199"/>
      <c r="I56" s="199"/>
    </row>
    <row r="57" spans="1:10" ht="33" customHeight="1" x14ac:dyDescent="0.25">
      <c r="A57" s="206" t="s">
        <v>388</v>
      </c>
      <c r="B57" s="268">
        <f>'A6 Exploitation'!D41</f>
        <v>0</v>
      </c>
      <c r="C57" s="268"/>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6" t="s">
        <v>392</v>
      </c>
      <c r="C60" s="266"/>
      <c r="D60" s="199"/>
      <c r="E60" s="199"/>
      <c r="F60" s="199"/>
      <c r="G60" s="199"/>
      <c r="H60" s="199"/>
      <c r="I60" s="199"/>
      <c r="J60" s="198" t="str">
        <f>D18</f>
        <v xml:space="preserve"> Jawhara Sousse</v>
      </c>
    </row>
    <row r="61" spans="1:10" ht="33" customHeight="1" x14ac:dyDescent="0.25">
      <c r="A61" s="207" t="s">
        <v>383</v>
      </c>
      <c r="B61" s="265">
        <f>'A1 Exploitation'!D97</f>
        <v>0.86</v>
      </c>
      <c r="C61" s="265"/>
      <c r="D61" s="199"/>
      <c r="E61" s="199"/>
      <c r="F61" s="199"/>
      <c r="G61" s="199"/>
      <c r="H61" s="199"/>
      <c r="I61" s="199"/>
    </row>
    <row r="62" spans="1:10" ht="33" customHeight="1" x14ac:dyDescent="0.25">
      <c r="A62" s="206" t="s">
        <v>384</v>
      </c>
      <c r="B62" s="265">
        <f>'A2 Exploitation'!D97</f>
        <v>0.78846153846153844</v>
      </c>
      <c r="C62" s="265"/>
      <c r="D62" s="199"/>
      <c r="E62" s="199"/>
      <c r="F62" s="199"/>
      <c r="G62" s="199"/>
      <c r="H62" s="199"/>
      <c r="I62" s="199"/>
    </row>
    <row r="63" spans="1:10" ht="33" customHeight="1" x14ac:dyDescent="0.25">
      <c r="A63" s="207" t="s">
        <v>385</v>
      </c>
      <c r="B63" s="265">
        <f>'A3 Exploitation'!D97</f>
        <v>0.90625</v>
      </c>
      <c r="C63" s="265"/>
      <c r="D63" s="199"/>
      <c r="E63" s="199"/>
      <c r="F63" s="199"/>
      <c r="G63" s="199"/>
      <c r="H63" s="199"/>
      <c r="I63" s="199"/>
    </row>
    <row r="64" spans="1:10" ht="33" customHeight="1" x14ac:dyDescent="0.25">
      <c r="A64" s="207" t="s">
        <v>386</v>
      </c>
      <c r="B64" s="265">
        <f>'A4 Exploitation'!D97</f>
        <v>0.98571428571428577</v>
      </c>
      <c r="C64" s="265"/>
      <c r="D64" s="199"/>
      <c r="E64" s="199"/>
      <c r="F64" s="199"/>
      <c r="G64" s="199"/>
      <c r="H64" s="199"/>
      <c r="I64" s="199"/>
    </row>
    <row r="65" spans="1:10" ht="33" customHeight="1" x14ac:dyDescent="0.25">
      <c r="A65" s="206" t="s">
        <v>387</v>
      </c>
      <c r="B65" s="265">
        <f>'A5 Exploitation'!D97</f>
        <v>0</v>
      </c>
      <c r="C65" s="265"/>
      <c r="D65" s="199"/>
      <c r="E65" s="199"/>
      <c r="F65" s="199"/>
      <c r="G65" s="199"/>
      <c r="H65" s="199"/>
      <c r="I65" s="199"/>
    </row>
    <row r="66" spans="1:10" ht="33" customHeight="1" x14ac:dyDescent="0.25">
      <c r="A66" s="206" t="s">
        <v>388</v>
      </c>
      <c r="B66" s="265">
        <f>'A6 Exploitation'!D97</f>
        <v>0</v>
      </c>
      <c r="C66" s="265"/>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6" t="s">
        <v>393</v>
      </c>
      <c r="C69" s="266"/>
      <c r="D69" s="199"/>
      <c r="E69" s="199"/>
      <c r="F69" s="199"/>
      <c r="G69" s="199"/>
      <c r="H69" s="199"/>
      <c r="I69" s="199"/>
      <c r="J69" s="198" t="str">
        <f>D18</f>
        <v xml:space="preserve"> Jawhara Sousse</v>
      </c>
    </row>
    <row r="70" spans="1:10" ht="33" customHeight="1" x14ac:dyDescent="0.25">
      <c r="A70" s="207" t="s">
        <v>383</v>
      </c>
      <c r="B70" s="265">
        <f>'A1 Exploitation'!D150</f>
        <v>0.96296296296296291</v>
      </c>
      <c r="C70" s="265"/>
      <c r="D70" s="199"/>
      <c r="E70" s="199"/>
      <c r="F70" s="199"/>
      <c r="G70" s="199"/>
      <c r="H70" s="199"/>
      <c r="I70" s="199"/>
    </row>
    <row r="71" spans="1:10" ht="33" customHeight="1" x14ac:dyDescent="0.25">
      <c r="A71" s="206" t="s">
        <v>384</v>
      </c>
      <c r="B71" s="265">
        <f>'A2 Exploitation'!D150</f>
        <v>0.73529411764705888</v>
      </c>
      <c r="C71" s="265"/>
      <c r="D71" s="199"/>
      <c r="E71" s="199"/>
      <c r="F71" s="199"/>
      <c r="G71" s="199"/>
      <c r="H71" s="199"/>
      <c r="I71" s="199"/>
    </row>
    <row r="72" spans="1:10" ht="33" customHeight="1" x14ac:dyDescent="0.25">
      <c r="A72" s="207" t="s">
        <v>385</v>
      </c>
      <c r="B72" s="265">
        <f>'A3 Exploitation'!D150</f>
        <v>1</v>
      </c>
      <c r="C72" s="265"/>
      <c r="D72" s="199"/>
      <c r="E72" s="199"/>
      <c r="F72" s="199"/>
      <c r="G72" s="199"/>
      <c r="H72" s="199"/>
      <c r="I72" s="199"/>
    </row>
    <row r="73" spans="1:10" ht="33" customHeight="1" x14ac:dyDescent="0.25">
      <c r="A73" s="207" t="s">
        <v>386</v>
      </c>
      <c r="B73" s="265">
        <f>'A4 Exploitation'!D150</f>
        <v>1</v>
      </c>
      <c r="C73" s="265"/>
      <c r="D73" s="199"/>
      <c r="E73" s="199"/>
      <c r="F73" s="199"/>
      <c r="G73" s="199"/>
      <c r="H73" s="199"/>
      <c r="I73" s="199"/>
    </row>
    <row r="74" spans="1:10" ht="33" customHeight="1" x14ac:dyDescent="0.25">
      <c r="A74" s="206" t="s">
        <v>387</v>
      </c>
      <c r="B74" s="265">
        <f>'A5 Exploitation'!D150</f>
        <v>0</v>
      </c>
      <c r="C74" s="265"/>
      <c r="D74" s="199"/>
      <c r="E74" s="199"/>
      <c r="F74" s="199"/>
      <c r="G74" s="199"/>
      <c r="H74" s="199"/>
      <c r="I74" s="199"/>
    </row>
    <row r="75" spans="1:10" ht="33" customHeight="1" x14ac:dyDescent="0.25">
      <c r="A75" s="206" t="s">
        <v>388</v>
      </c>
      <c r="B75" s="265">
        <f>'A6 Exploitation'!D150</f>
        <v>0</v>
      </c>
      <c r="C75" s="265"/>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6" t="s">
        <v>394</v>
      </c>
      <c r="C78" s="266"/>
      <c r="D78" s="199"/>
      <c r="E78" s="199"/>
      <c r="F78" s="199"/>
      <c r="G78" s="199"/>
      <c r="H78" s="199"/>
      <c r="I78" s="199"/>
      <c r="J78" s="198" t="str">
        <f>D18</f>
        <v xml:space="preserve"> Jawhara Sousse</v>
      </c>
    </row>
    <row r="79" spans="1:10" ht="33" customHeight="1" x14ac:dyDescent="0.25">
      <c r="A79" s="207" t="s">
        <v>383</v>
      </c>
      <c r="B79" s="265">
        <f>'A1 Exploitation'!D190</f>
        <v>0.91304347826086951</v>
      </c>
      <c r="C79" s="265"/>
      <c r="D79" s="199"/>
      <c r="E79" s="199"/>
      <c r="F79" s="199"/>
      <c r="G79" s="199"/>
      <c r="H79" s="199"/>
      <c r="I79" s="199"/>
    </row>
    <row r="80" spans="1:10" ht="33" customHeight="1" x14ac:dyDescent="0.25">
      <c r="A80" s="206" t="s">
        <v>384</v>
      </c>
      <c r="B80" s="265">
        <f>'A2 Exploitation'!D190</f>
        <v>0.78846153846153844</v>
      </c>
      <c r="C80" s="265"/>
      <c r="D80" s="199"/>
      <c r="E80" s="199"/>
      <c r="F80" s="199"/>
      <c r="G80" s="199"/>
      <c r="H80" s="199"/>
      <c r="I80" s="199"/>
    </row>
    <row r="81" spans="1:10" ht="33" customHeight="1" x14ac:dyDescent="0.25">
      <c r="A81" s="207" t="s">
        <v>385</v>
      </c>
      <c r="B81" s="265">
        <f>'A3 Exploitation'!D190</f>
        <v>0.96</v>
      </c>
      <c r="C81" s="265"/>
      <c r="D81" s="199"/>
      <c r="E81" s="199"/>
      <c r="F81" s="199"/>
      <c r="G81" s="199"/>
      <c r="H81" s="199"/>
      <c r="I81" s="199"/>
    </row>
    <row r="82" spans="1:10" ht="33" customHeight="1" x14ac:dyDescent="0.25">
      <c r="A82" s="207" t="s">
        <v>386</v>
      </c>
      <c r="B82" s="265">
        <f>'A4 Exploitation'!D190</f>
        <v>0.96153846153846156</v>
      </c>
      <c r="C82" s="265"/>
      <c r="D82" s="199"/>
      <c r="E82" s="199"/>
      <c r="F82" s="199"/>
      <c r="G82" s="199"/>
      <c r="H82" s="199"/>
      <c r="I82" s="199"/>
    </row>
    <row r="83" spans="1:10" ht="33" customHeight="1" x14ac:dyDescent="0.25">
      <c r="A83" s="206" t="s">
        <v>387</v>
      </c>
      <c r="B83" s="265">
        <f>'A5 Exploitation'!D190</f>
        <v>0</v>
      </c>
      <c r="C83" s="265"/>
      <c r="D83" s="199"/>
      <c r="E83" s="199"/>
      <c r="F83" s="199"/>
      <c r="G83" s="199"/>
      <c r="H83" s="199"/>
      <c r="I83" s="199"/>
    </row>
    <row r="84" spans="1:10" ht="33" customHeight="1" x14ac:dyDescent="0.25">
      <c r="A84" s="206" t="s">
        <v>388</v>
      </c>
      <c r="B84" s="265">
        <f>'A6 Exploitation'!D190</f>
        <v>0</v>
      </c>
      <c r="C84" s="265"/>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6" t="s">
        <v>395</v>
      </c>
      <c r="C87" s="266"/>
      <c r="D87" s="199"/>
      <c r="E87" s="199"/>
      <c r="F87" s="199"/>
      <c r="G87" s="199"/>
      <c r="H87" s="199"/>
      <c r="I87" s="199"/>
      <c r="J87" s="198" t="str">
        <f>D18</f>
        <v xml:space="preserve"> Jawhara Sousse</v>
      </c>
    </row>
    <row r="88" spans="1:10" ht="33" customHeight="1" x14ac:dyDescent="0.25">
      <c r="A88" s="207" t="s">
        <v>383</v>
      </c>
      <c r="B88" s="265">
        <f>'A1 Exploitation'!D246</f>
        <v>0.95714285714285718</v>
      </c>
      <c r="C88" s="265"/>
      <c r="D88" s="199"/>
      <c r="E88" s="199"/>
      <c r="F88" s="199"/>
      <c r="G88" s="199"/>
      <c r="H88" s="199"/>
      <c r="I88" s="199"/>
    </row>
    <row r="89" spans="1:10" ht="33" customHeight="1" x14ac:dyDescent="0.25">
      <c r="A89" s="206" t="s">
        <v>384</v>
      </c>
      <c r="B89" s="265">
        <f>'A2 Exploitation'!D246</f>
        <v>0.94444444444444442</v>
      </c>
      <c r="C89" s="265"/>
      <c r="D89" s="199"/>
      <c r="E89" s="199"/>
      <c r="F89" s="199"/>
      <c r="G89" s="199"/>
      <c r="H89" s="199"/>
      <c r="I89" s="199"/>
    </row>
    <row r="90" spans="1:10" ht="33" customHeight="1" x14ac:dyDescent="0.25">
      <c r="A90" s="207" t="s">
        <v>385</v>
      </c>
      <c r="B90" s="265">
        <f>'A3 Exploitation'!D246</f>
        <v>0.95833333333333337</v>
      </c>
      <c r="C90" s="265"/>
      <c r="D90" s="199"/>
      <c r="E90" s="199"/>
      <c r="F90" s="199"/>
      <c r="G90" s="199"/>
      <c r="H90" s="199"/>
      <c r="I90" s="199"/>
    </row>
    <row r="91" spans="1:10" ht="33" customHeight="1" x14ac:dyDescent="0.25">
      <c r="A91" s="207" t="s">
        <v>386</v>
      </c>
      <c r="B91" s="265">
        <f>'A4 Exploitation'!D246</f>
        <v>0.95945945945945943</v>
      </c>
      <c r="C91" s="265"/>
      <c r="D91" s="199"/>
      <c r="E91" s="199"/>
      <c r="F91" s="199"/>
      <c r="G91" s="199"/>
      <c r="H91" s="199"/>
      <c r="I91" s="199"/>
    </row>
    <row r="92" spans="1:10" ht="33" customHeight="1" x14ac:dyDescent="0.25">
      <c r="A92" s="206" t="s">
        <v>387</v>
      </c>
      <c r="B92" s="265">
        <f>'A5 Exploitation'!D246</f>
        <v>0</v>
      </c>
      <c r="C92" s="265"/>
      <c r="D92" s="199"/>
      <c r="E92" s="199"/>
      <c r="F92" s="199"/>
      <c r="G92" s="199"/>
      <c r="H92" s="199"/>
      <c r="I92" s="199"/>
    </row>
    <row r="93" spans="1:10" ht="33" customHeight="1" x14ac:dyDescent="0.25">
      <c r="A93" s="206" t="s">
        <v>388</v>
      </c>
      <c r="B93" s="265">
        <f>'A6 Exploitation'!D246</f>
        <v>0</v>
      </c>
      <c r="C93" s="265"/>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6" t="s">
        <v>396</v>
      </c>
      <c r="C96" s="266"/>
      <c r="D96" s="199"/>
      <c r="E96" s="199"/>
      <c r="F96" s="199"/>
      <c r="G96" s="199"/>
      <c r="H96" s="199"/>
      <c r="I96" s="199"/>
      <c r="J96" s="198" t="str">
        <f>D18</f>
        <v xml:space="preserve"> Jawhara Sousse</v>
      </c>
    </row>
    <row r="97" spans="1:10" ht="33" customHeight="1" x14ac:dyDescent="0.25">
      <c r="A97" s="207" t="s">
        <v>383</v>
      </c>
      <c r="B97" s="265">
        <f>'A1 Exploitation'!D289</f>
        <v>0.9285714285714286</v>
      </c>
      <c r="C97" s="265"/>
      <c r="D97" s="199"/>
      <c r="E97" s="199"/>
      <c r="F97" s="199"/>
      <c r="G97" s="199"/>
      <c r="H97" s="199"/>
      <c r="I97" s="199"/>
    </row>
    <row r="98" spans="1:10" ht="33" customHeight="1" x14ac:dyDescent="0.25">
      <c r="A98" s="206" t="s">
        <v>384</v>
      </c>
      <c r="B98" s="265">
        <f>'A2 Exploitation'!D289</f>
        <v>1</v>
      </c>
      <c r="C98" s="265"/>
      <c r="D98" s="199"/>
      <c r="E98" s="199"/>
      <c r="F98" s="199"/>
      <c r="G98" s="199"/>
      <c r="H98" s="199"/>
      <c r="I98" s="199"/>
    </row>
    <row r="99" spans="1:10" ht="33" customHeight="1" x14ac:dyDescent="0.25">
      <c r="A99" s="207" t="s">
        <v>385</v>
      </c>
      <c r="B99" s="265">
        <f>'A3 Exploitation'!D289</f>
        <v>0.94827586206896552</v>
      </c>
      <c r="C99" s="265"/>
      <c r="D99" s="199"/>
      <c r="E99" s="199"/>
      <c r="F99" s="199"/>
      <c r="G99" s="199"/>
      <c r="H99" s="199"/>
      <c r="I99" s="199"/>
    </row>
    <row r="100" spans="1:10" ht="33" customHeight="1" x14ac:dyDescent="0.25">
      <c r="A100" s="207" t="s">
        <v>386</v>
      </c>
      <c r="B100" s="265">
        <f>'A4 Exploitation'!D289</f>
        <v>0.98275862068965514</v>
      </c>
      <c r="C100" s="265"/>
      <c r="D100" s="199"/>
      <c r="E100" s="199"/>
      <c r="F100" s="199"/>
      <c r="G100" s="199"/>
      <c r="H100" s="199"/>
      <c r="I100" s="199"/>
    </row>
    <row r="101" spans="1:10" ht="33" customHeight="1" x14ac:dyDescent="0.25">
      <c r="A101" s="206" t="s">
        <v>387</v>
      </c>
      <c r="B101" s="265">
        <f>'A5 Exploitation'!D289</f>
        <v>0</v>
      </c>
      <c r="C101" s="265"/>
      <c r="D101" s="199"/>
      <c r="E101" s="199"/>
      <c r="F101" s="199"/>
      <c r="G101" s="199"/>
      <c r="H101" s="199"/>
      <c r="I101" s="199"/>
    </row>
    <row r="102" spans="1:10" ht="33" customHeight="1" x14ac:dyDescent="0.25">
      <c r="A102" s="206" t="s">
        <v>388</v>
      </c>
      <c r="B102" s="265">
        <f>'A6 Exploitation'!D289</f>
        <v>0</v>
      </c>
      <c r="C102" s="265"/>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6" t="s">
        <v>397</v>
      </c>
      <c r="C105" s="266"/>
      <c r="D105" s="199"/>
      <c r="E105" s="199"/>
      <c r="F105" s="199"/>
      <c r="G105" s="199"/>
      <c r="H105" s="199"/>
      <c r="I105" s="199"/>
      <c r="J105" s="198" t="str">
        <f>D18</f>
        <v xml:space="preserve"> Jawhara Sousse</v>
      </c>
    </row>
    <row r="106" spans="1:10" ht="33" customHeight="1" x14ac:dyDescent="0.25">
      <c r="A106" s="207" t="s">
        <v>383</v>
      </c>
      <c r="B106" s="265">
        <f>'A1 Exploitation'!D322</f>
        <v>0.8928571428571429</v>
      </c>
      <c r="C106" s="265"/>
      <c r="D106" s="199"/>
      <c r="E106" s="199"/>
      <c r="F106" s="199"/>
      <c r="G106" s="199"/>
      <c r="H106" s="199"/>
      <c r="I106" s="199"/>
    </row>
    <row r="107" spans="1:10" ht="33" customHeight="1" x14ac:dyDescent="0.25">
      <c r="A107" s="206" t="s">
        <v>384</v>
      </c>
      <c r="B107" s="265">
        <f>'A2 Exploitation'!D322</f>
        <v>0.96875</v>
      </c>
      <c r="C107" s="265"/>
      <c r="D107" s="199"/>
      <c r="E107" s="199"/>
      <c r="F107" s="199"/>
      <c r="G107" s="199"/>
      <c r="H107" s="199"/>
      <c r="I107" s="199"/>
    </row>
    <row r="108" spans="1:10" ht="33" customHeight="1" x14ac:dyDescent="0.25">
      <c r="A108" s="207" t="s">
        <v>385</v>
      </c>
      <c r="B108" s="265">
        <f>'A3 Exploitation'!D322</f>
        <v>0.97368421052631582</v>
      </c>
      <c r="C108" s="265"/>
      <c r="D108" s="199"/>
      <c r="E108" s="199"/>
      <c r="F108" s="199"/>
      <c r="G108" s="199"/>
      <c r="H108" s="199"/>
      <c r="I108" s="199"/>
    </row>
    <row r="109" spans="1:10" ht="33" customHeight="1" x14ac:dyDescent="0.25">
      <c r="A109" s="207" t="s">
        <v>386</v>
      </c>
      <c r="B109" s="265">
        <f>'A4 Exploitation'!D322</f>
        <v>0.97368421052631582</v>
      </c>
      <c r="C109" s="265"/>
      <c r="D109" s="199"/>
      <c r="E109" s="199"/>
      <c r="F109" s="199"/>
      <c r="G109" s="199"/>
      <c r="H109" s="199"/>
      <c r="I109" s="199"/>
    </row>
    <row r="110" spans="1:10" ht="33" customHeight="1" x14ac:dyDescent="0.25">
      <c r="A110" s="206" t="s">
        <v>387</v>
      </c>
      <c r="B110" s="265">
        <f>'A5 Exploitation'!D322</f>
        <v>0</v>
      </c>
      <c r="C110" s="265"/>
      <c r="D110" s="199"/>
      <c r="E110" s="199"/>
      <c r="F110" s="199"/>
      <c r="G110" s="199"/>
      <c r="H110" s="199"/>
      <c r="I110" s="199"/>
    </row>
    <row r="111" spans="1:10" ht="33" customHeight="1" x14ac:dyDescent="0.25">
      <c r="A111" s="206" t="s">
        <v>388</v>
      </c>
      <c r="B111" s="265">
        <f>'A6 Exploitation'!D322</f>
        <v>0</v>
      </c>
      <c r="C111" s="265"/>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6" t="s">
        <v>398</v>
      </c>
      <c r="C114" s="266"/>
      <c r="D114" s="199"/>
      <c r="E114" s="199"/>
      <c r="F114" s="199"/>
      <c r="G114" s="199"/>
      <c r="H114" s="199"/>
      <c r="I114" s="199"/>
      <c r="J114" s="198" t="str">
        <f>D18</f>
        <v xml:space="preserve"> Jawhara Sousse</v>
      </c>
    </row>
    <row r="115" spans="1:10" ht="33" customHeight="1" x14ac:dyDescent="0.25">
      <c r="A115" s="207" t="s">
        <v>383</v>
      </c>
      <c r="B115" s="265">
        <f>'A1 Exploitation'!D350</f>
        <v>0.8214285714285714</v>
      </c>
      <c r="C115" s="265"/>
      <c r="D115" s="199"/>
      <c r="E115" s="199"/>
      <c r="F115" s="199"/>
      <c r="G115" s="199"/>
      <c r="H115" s="199"/>
      <c r="I115" s="199"/>
    </row>
    <row r="116" spans="1:10" ht="33" customHeight="1" x14ac:dyDescent="0.25">
      <c r="A116" s="206" t="s">
        <v>384</v>
      </c>
      <c r="B116" s="265">
        <f>'A2 Exploitation'!D350</f>
        <v>0.7</v>
      </c>
      <c r="C116" s="265"/>
      <c r="D116" s="199"/>
      <c r="E116" s="199"/>
      <c r="F116" s="199"/>
      <c r="G116" s="199"/>
      <c r="H116" s="199"/>
      <c r="I116" s="199"/>
    </row>
    <row r="117" spans="1:10" ht="33" customHeight="1" x14ac:dyDescent="0.25">
      <c r="A117" s="207" t="s">
        <v>385</v>
      </c>
      <c r="B117" s="265">
        <f>'A3 Exploitation'!D350</f>
        <v>1</v>
      </c>
      <c r="C117" s="265"/>
      <c r="D117" s="199"/>
      <c r="E117" s="199"/>
      <c r="F117" s="199"/>
      <c r="G117" s="199"/>
      <c r="H117" s="199"/>
      <c r="I117" s="199"/>
    </row>
    <row r="118" spans="1:10" ht="33" customHeight="1" x14ac:dyDescent="0.25">
      <c r="A118" s="207" t="s">
        <v>386</v>
      </c>
      <c r="B118" s="265">
        <f>'A4 Exploitation'!D350</f>
        <v>0.6333333333333333</v>
      </c>
      <c r="C118" s="265"/>
      <c r="D118" s="199"/>
      <c r="E118" s="199"/>
      <c r="F118" s="199"/>
      <c r="G118" s="199"/>
      <c r="H118" s="199"/>
      <c r="I118" s="199"/>
    </row>
    <row r="119" spans="1:10" ht="33" customHeight="1" x14ac:dyDescent="0.25">
      <c r="A119" s="206" t="s">
        <v>387</v>
      </c>
      <c r="B119" s="265">
        <f>'A5 Exploitation'!D350</f>
        <v>0</v>
      </c>
      <c r="C119" s="265"/>
      <c r="D119" s="199"/>
      <c r="E119" s="199"/>
      <c r="F119" s="199"/>
      <c r="G119" s="199"/>
      <c r="H119" s="199"/>
      <c r="I119" s="199"/>
    </row>
    <row r="120" spans="1:10" ht="33" customHeight="1" x14ac:dyDescent="0.25">
      <c r="A120" s="206" t="s">
        <v>388</v>
      </c>
      <c r="B120" s="265">
        <f>'A6 Exploitation'!D350</f>
        <v>0</v>
      </c>
      <c r="C120" s="265"/>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6" t="s">
        <v>399</v>
      </c>
      <c r="C123" s="266"/>
      <c r="D123" s="199"/>
      <c r="E123" s="199"/>
      <c r="F123" s="199"/>
      <c r="G123" s="199"/>
      <c r="H123" s="199"/>
      <c r="I123" s="199"/>
      <c r="J123" s="198" t="str">
        <f>D18</f>
        <v xml:space="preserve"> Jawhara Sousse</v>
      </c>
    </row>
    <row r="124" spans="1:10" ht="33" customHeight="1" x14ac:dyDescent="0.25">
      <c r="A124" s="207" t="s">
        <v>383</v>
      </c>
      <c r="B124" s="265">
        <f>'A1 Exploitation'!D403</f>
        <v>1</v>
      </c>
      <c r="C124" s="265"/>
      <c r="D124" s="199"/>
      <c r="E124" s="199"/>
      <c r="F124" s="199"/>
      <c r="G124" s="199"/>
      <c r="H124" s="199"/>
      <c r="I124" s="199"/>
    </row>
    <row r="125" spans="1:10" ht="33" customHeight="1" x14ac:dyDescent="0.25">
      <c r="A125" s="206" t="s">
        <v>384</v>
      </c>
      <c r="B125" s="265">
        <f>'A2 Exploitation'!D403</f>
        <v>1</v>
      </c>
      <c r="C125" s="265"/>
      <c r="D125" s="199"/>
      <c r="E125" s="199"/>
      <c r="F125" s="199"/>
      <c r="G125" s="199"/>
      <c r="H125" s="199"/>
      <c r="I125" s="199"/>
    </row>
    <row r="126" spans="1:10" ht="33" customHeight="1" x14ac:dyDescent="0.25">
      <c r="A126" s="207" t="s">
        <v>385</v>
      </c>
      <c r="B126" s="265">
        <f>'A3 Exploitation'!D403</f>
        <v>1</v>
      </c>
      <c r="C126" s="265"/>
      <c r="D126" s="199"/>
      <c r="E126" s="199"/>
      <c r="F126" s="199"/>
      <c r="G126" s="199"/>
      <c r="H126" s="199"/>
      <c r="I126" s="199"/>
    </row>
    <row r="127" spans="1:10" ht="33" customHeight="1" x14ac:dyDescent="0.25">
      <c r="A127" s="207" t="s">
        <v>386</v>
      </c>
      <c r="B127" s="265">
        <f>'A4 Exploitation'!D403</f>
        <v>1</v>
      </c>
      <c r="C127" s="265"/>
      <c r="D127" s="199"/>
      <c r="E127" s="199"/>
      <c r="F127" s="199"/>
      <c r="G127" s="199"/>
      <c r="H127" s="199"/>
      <c r="I127" s="199"/>
    </row>
    <row r="128" spans="1:10" ht="33" customHeight="1" x14ac:dyDescent="0.25">
      <c r="A128" s="206" t="s">
        <v>387</v>
      </c>
      <c r="B128" s="265">
        <f>'A5 Exploitation'!D403</f>
        <v>0</v>
      </c>
      <c r="C128" s="265"/>
      <c r="D128" s="199"/>
      <c r="E128" s="199"/>
      <c r="F128" s="199"/>
      <c r="G128" s="199"/>
      <c r="H128" s="199"/>
      <c r="I128" s="199"/>
    </row>
    <row r="129" spans="1:10" ht="33" customHeight="1" x14ac:dyDescent="0.25">
      <c r="A129" s="206" t="s">
        <v>388</v>
      </c>
      <c r="B129" s="265">
        <f>'A6 Exploitation'!D403</f>
        <v>0</v>
      </c>
      <c r="C129" s="265"/>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6" t="s">
        <v>400</v>
      </c>
      <c r="C132" s="266"/>
      <c r="D132" s="199"/>
      <c r="E132" s="199"/>
      <c r="F132" s="199"/>
      <c r="G132" s="199"/>
      <c r="H132" s="199"/>
      <c r="I132" s="199"/>
      <c r="J132" s="198" t="str">
        <f>D18</f>
        <v xml:space="preserve"> Jawhara Sousse</v>
      </c>
    </row>
    <row r="133" spans="1:10" ht="33" customHeight="1" x14ac:dyDescent="0.25">
      <c r="A133" s="207" t="s">
        <v>383</v>
      </c>
      <c r="B133" s="265">
        <f>'A1 Exploitation'!D433</f>
        <v>0.9375</v>
      </c>
      <c r="C133" s="265"/>
      <c r="D133" s="199"/>
      <c r="E133" s="199"/>
      <c r="F133" s="199"/>
      <c r="G133" s="199"/>
      <c r="H133" s="199"/>
      <c r="I133" s="199"/>
    </row>
    <row r="134" spans="1:10" ht="33" customHeight="1" x14ac:dyDescent="0.25">
      <c r="A134" s="206" t="s">
        <v>384</v>
      </c>
      <c r="B134" s="265">
        <f>'A2 Exploitation'!D433</f>
        <v>0.73529411764705888</v>
      </c>
      <c r="C134" s="265"/>
      <c r="D134" s="199"/>
      <c r="E134" s="199"/>
      <c r="F134" s="199"/>
      <c r="G134" s="199"/>
      <c r="H134" s="199"/>
      <c r="I134" s="199"/>
    </row>
    <row r="135" spans="1:10" ht="33" customHeight="1" x14ac:dyDescent="0.25">
      <c r="A135" s="207" t="s">
        <v>385</v>
      </c>
      <c r="B135" s="265">
        <f>'A3 Exploitation'!D433</f>
        <v>1</v>
      </c>
      <c r="C135" s="265"/>
      <c r="D135" s="199"/>
      <c r="E135" s="199"/>
      <c r="F135" s="199"/>
      <c r="G135" s="199"/>
      <c r="H135" s="199"/>
      <c r="I135" s="199"/>
    </row>
    <row r="136" spans="1:10" ht="33" customHeight="1" x14ac:dyDescent="0.25">
      <c r="A136" s="207" t="s">
        <v>386</v>
      </c>
      <c r="B136" s="265">
        <f>'A4 Exploitation'!D433</f>
        <v>0.9375</v>
      </c>
      <c r="C136" s="265"/>
      <c r="D136" s="199"/>
      <c r="E136" s="199"/>
      <c r="F136" s="199"/>
      <c r="G136" s="199"/>
      <c r="H136" s="199"/>
      <c r="I136" s="199"/>
    </row>
    <row r="137" spans="1:10" ht="33" customHeight="1" x14ac:dyDescent="0.25">
      <c r="A137" s="206" t="s">
        <v>387</v>
      </c>
      <c r="B137" s="265">
        <f>'A5 Exploitation'!D433</f>
        <v>0</v>
      </c>
      <c r="C137" s="265"/>
      <c r="D137" s="199"/>
      <c r="E137" s="199"/>
      <c r="F137" s="199"/>
      <c r="G137" s="199"/>
      <c r="H137" s="199"/>
      <c r="I137" s="199"/>
    </row>
    <row r="138" spans="1:10" ht="33" customHeight="1" x14ac:dyDescent="0.25">
      <c r="A138" s="206" t="s">
        <v>388</v>
      </c>
      <c r="B138" s="265">
        <f>'A6 Exploitation'!D433</f>
        <v>0</v>
      </c>
      <c r="C138" s="265"/>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6" t="s">
        <v>401</v>
      </c>
      <c r="C141" s="266"/>
      <c r="D141" s="199"/>
      <c r="E141" s="199"/>
      <c r="F141" s="199"/>
      <c r="G141" s="199"/>
      <c r="H141" s="199"/>
      <c r="I141" s="199"/>
      <c r="J141" s="198" t="str">
        <f>D18</f>
        <v xml:space="preserve"> Jawhara Sousse</v>
      </c>
    </row>
    <row r="142" spans="1:10" ht="33" customHeight="1" x14ac:dyDescent="0.25">
      <c r="A142" s="207" t="s">
        <v>383</v>
      </c>
      <c r="B142" s="265">
        <f>'A1 Exploitation'!D452</f>
        <v>1</v>
      </c>
      <c r="C142" s="265"/>
      <c r="D142" s="199"/>
      <c r="E142" s="199"/>
      <c r="F142" s="199"/>
      <c r="G142" s="199"/>
      <c r="H142" s="199"/>
      <c r="I142" s="199"/>
    </row>
    <row r="143" spans="1:10" ht="33" customHeight="1" x14ac:dyDescent="0.25">
      <c r="A143" s="206" t="s">
        <v>384</v>
      </c>
      <c r="B143" s="265">
        <f>'A2 Exploitation'!D452</f>
        <v>1</v>
      </c>
      <c r="C143" s="265"/>
      <c r="D143" s="199"/>
      <c r="E143" s="199"/>
      <c r="F143" s="199"/>
      <c r="G143" s="199"/>
      <c r="H143" s="199"/>
      <c r="I143" s="199"/>
    </row>
    <row r="144" spans="1:10" ht="33" customHeight="1" x14ac:dyDescent="0.25">
      <c r="A144" s="207" t="s">
        <v>385</v>
      </c>
      <c r="B144" s="265">
        <f>'A3 Exploitation'!D452</f>
        <v>1</v>
      </c>
      <c r="C144" s="265"/>
      <c r="D144" s="199"/>
      <c r="E144" s="199"/>
      <c r="F144" s="199"/>
      <c r="G144" s="199"/>
      <c r="H144" s="199"/>
      <c r="I144" s="199"/>
    </row>
    <row r="145" spans="1:10" ht="33" customHeight="1" x14ac:dyDescent="0.25">
      <c r="A145" s="207" t="s">
        <v>386</v>
      </c>
      <c r="B145" s="265">
        <f>'A4 Exploitation'!D452</f>
        <v>0.83333333333333337</v>
      </c>
      <c r="C145" s="265"/>
      <c r="D145" s="199"/>
      <c r="E145" s="199"/>
      <c r="F145" s="199"/>
      <c r="G145" s="199"/>
      <c r="H145" s="199"/>
      <c r="I145" s="199"/>
    </row>
    <row r="146" spans="1:10" ht="33" customHeight="1" x14ac:dyDescent="0.25">
      <c r="A146" s="206" t="s">
        <v>387</v>
      </c>
      <c r="B146" s="265">
        <f>'A5 Exploitation'!D452</f>
        <v>0</v>
      </c>
      <c r="C146" s="265"/>
      <c r="D146" s="199"/>
      <c r="E146" s="199"/>
      <c r="F146" s="199"/>
      <c r="G146" s="199"/>
      <c r="H146" s="199"/>
      <c r="I146" s="199"/>
    </row>
    <row r="147" spans="1:10" ht="33" customHeight="1" x14ac:dyDescent="0.25">
      <c r="A147" s="206" t="s">
        <v>388</v>
      </c>
      <c r="B147" s="265">
        <f>'A6 Exploitation'!D452</f>
        <v>0</v>
      </c>
      <c r="C147" s="265"/>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6" t="s">
        <v>402</v>
      </c>
      <c r="C150" s="266"/>
      <c r="D150" s="199"/>
      <c r="E150" s="199"/>
      <c r="F150" s="199"/>
      <c r="G150" s="199"/>
      <c r="H150" s="199"/>
      <c r="I150" s="199"/>
      <c r="J150" s="198" t="str">
        <f>D18</f>
        <v xml:space="preserve"> Jawhara Sousse</v>
      </c>
    </row>
    <row r="151" spans="1:10" ht="33" customHeight="1" x14ac:dyDescent="0.25">
      <c r="A151" s="207" t="s">
        <v>383</v>
      </c>
      <c r="B151" s="265">
        <f>'A1 Exploitation'!D462</f>
        <v>1</v>
      </c>
      <c r="C151" s="265"/>
      <c r="D151" s="199"/>
      <c r="E151" s="199"/>
      <c r="F151" s="199"/>
      <c r="G151" s="199"/>
      <c r="H151" s="199"/>
      <c r="I151" s="199"/>
    </row>
    <row r="152" spans="1:10" ht="33" customHeight="1" x14ac:dyDescent="0.25">
      <c r="A152" s="206" t="s">
        <v>384</v>
      </c>
      <c r="B152" s="265">
        <f>'A2 Exploitation'!D462</f>
        <v>1</v>
      </c>
      <c r="C152" s="265"/>
      <c r="D152" s="199"/>
      <c r="E152" s="199"/>
      <c r="F152" s="199"/>
      <c r="G152" s="199"/>
      <c r="H152" s="199"/>
      <c r="I152" s="199"/>
    </row>
    <row r="153" spans="1:10" ht="33" customHeight="1" x14ac:dyDescent="0.25">
      <c r="A153" s="207" t="s">
        <v>385</v>
      </c>
      <c r="B153" s="265">
        <f>'A3 Exploitation'!D462</f>
        <v>1</v>
      </c>
      <c r="C153" s="265"/>
      <c r="D153" s="199"/>
      <c r="E153" s="199"/>
      <c r="F153" s="199"/>
      <c r="G153" s="199"/>
      <c r="H153" s="199"/>
      <c r="I153" s="199"/>
    </row>
    <row r="154" spans="1:10" ht="33" customHeight="1" x14ac:dyDescent="0.25">
      <c r="A154" s="207" t="s">
        <v>386</v>
      </c>
      <c r="B154" s="265">
        <f>'A4 Exploitation'!D462</f>
        <v>1</v>
      </c>
      <c r="C154" s="265"/>
      <c r="D154" s="199"/>
      <c r="E154" s="199"/>
      <c r="F154" s="199"/>
      <c r="G154" s="199"/>
      <c r="H154" s="199"/>
      <c r="I154" s="199"/>
    </row>
    <row r="155" spans="1:10" ht="33" customHeight="1" x14ac:dyDescent="0.25">
      <c r="A155" s="206" t="s">
        <v>387</v>
      </c>
      <c r="B155" s="265">
        <f>'A5 Exploitation'!D462</f>
        <v>0</v>
      </c>
      <c r="C155" s="265"/>
      <c r="D155" s="199"/>
      <c r="E155" s="199"/>
      <c r="F155" s="199"/>
      <c r="G155" s="199"/>
      <c r="H155" s="199"/>
      <c r="I155" s="199"/>
    </row>
    <row r="156" spans="1:10" ht="33" customHeight="1" x14ac:dyDescent="0.25">
      <c r="A156" s="206" t="s">
        <v>388</v>
      </c>
      <c r="B156" s="265">
        <f>'A6 Exploitation'!D462</f>
        <v>0</v>
      </c>
      <c r="C156" s="265"/>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6" t="s">
        <v>403</v>
      </c>
      <c r="C159" s="266"/>
      <c r="D159" s="199"/>
      <c r="E159" s="199"/>
      <c r="F159" s="199"/>
      <c r="G159" s="199"/>
      <c r="H159" s="199"/>
      <c r="I159" s="199"/>
      <c r="J159" s="198" t="str">
        <f>D18</f>
        <v xml:space="preserve"> Jawhara Sousse</v>
      </c>
    </row>
    <row r="160" spans="1:10" ht="33" customHeight="1" x14ac:dyDescent="0.25">
      <c r="A160" s="207" t="s">
        <v>383</v>
      </c>
      <c r="B160" s="265">
        <f>'A1 Exploitation'!D471</f>
        <v>1</v>
      </c>
      <c r="C160" s="265"/>
      <c r="D160" s="199"/>
      <c r="E160" s="199"/>
      <c r="F160" s="199"/>
      <c r="G160" s="199"/>
      <c r="H160" s="199"/>
      <c r="I160" s="199"/>
    </row>
    <row r="161" spans="1:10" ht="33" customHeight="1" x14ac:dyDescent="0.25">
      <c r="A161" s="206" t="s">
        <v>384</v>
      </c>
      <c r="B161" s="265">
        <f>'A2 Exploitation'!D471</f>
        <v>1</v>
      </c>
      <c r="C161" s="265"/>
      <c r="D161" s="199"/>
      <c r="E161" s="199"/>
      <c r="F161" s="199"/>
      <c r="G161" s="199"/>
      <c r="H161" s="199"/>
      <c r="I161" s="199"/>
    </row>
    <row r="162" spans="1:10" ht="33" customHeight="1" x14ac:dyDescent="0.25">
      <c r="A162" s="207" t="s">
        <v>385</v>
      </c>
      <c r="B162" s="265">
        <f>'A3 Exploitation'!D471</f>
        <v>1</v>
      </c>
      <c r="C162" s="265"/>
      <c r="D162" s="199"/>
      <c r="E162" s="199"/>
      <c r="F162" s="199"/>
      <c r="G162" s="199"/>
      <c r="H162" s="199"/>
      <c r="I162" s="199"/>
    </row>
    <row r="163" spans="1:10" ht="33" customHeight="1" x14ac:dyDescent="0.25">
      <c r="A163" s="207" t="s">
        <v>386</v>
      </c>
      <c r="B163" s="265">
        <f>'A4 Exploitation'!D471</f>
        <v>1</v>
      </c>
      <c r="C163" s="265"/>
      <c r="D163" s="199"/>
      <c r="E163" s="199"/>
      <c r="F163" s="199"/>
      <c r="G163" s="199"/>
      <c r="H163" s="199"/>
      <c r="I163" s="199"/>
    </row>
    <row r="164" spans="1:10" ht="33" customHeight="1" x14ac:dyDescent="0.25">
      <c r="A164" s="206" t="s">
        <v>387</v>
      </c>
      <c r="B164" s="265">
        <f>'A5 Exploitation'!D471</f>
        <v>0</v>
      </c>
      <c r="C164" s="265"/>
      <c r="D164" s="199"/>
      <c r="E164" s="199"/>
      <c r="F164" s="199"/>
      <c r="G164" s="199"/>
      <c r="H164" s="199"/>
      <c r="I164" s="199"/>
    </row>
    <row r="165" spans="1:10" ht="33" customHeight="1" x14ac:dyDescent="0.25">
      <c r="A165" s="206" t="s">
        <v>388</v>
      </c>
      <c r="B165" s="265">
        <f>'A6 Exploitation'!D471</f>
        <v>0</v>
      </c>
      <c r="C165" s="265"/>
      <c r="D165" s="199"/>
      <c r="E165" s="199"/>
      <c r="F165" s="199"/>
      <c r="G165" s="199"/>
      <c r="H165" s="199"/>
      <c r="I165" s="199"/>
    </row>
    <row r="166" spans="1:10" ht="18" x14ac:dyDescent="0.25">
      <c r="A166" s="209"/>
      <c r="B166" s="267"/>
      <c r="C166" s="267"/>
      <c r="D166" s="199"/>
      <c r="E166" s="199"/>
      <c r="F166" s="199"/>
      <c r="G166" s="199"/>
      <c r="H166" s="199"/>
      <c r="I166" s="199"/>
    </row>
    <row r="167" spans="1:10" ht="18" x14ac:dyDescent="0.25">
      <c r="A167" s="209"/>
      <c r="B167" s="267"/>
      <c r="C167" s="267"/>
      <c r="D167" s="199"/>
      <c r="E167" s="199"/>
      <c r="F167" s="199"/>
      <c r="G167" s="199"/>
      <c r="H167" s="199"/>
      <c r="I167" s="199"/>
    </row>
    <row r="168" spans="1:10" ht="33" customHeight="1" x14ac:dyDescent="0.25">
      <c r="A168" s="206" t="s">
        <v>381</v>
      </c>
      <c r="B168" s="266" t="s">
        <v>404</v>
      </c>
      <c r="C168" s="266"/>
      <c r="D168" s="199"/>
      <c r="E168" s="199"/>
      <c r="F168" s="199"/>
      <c r="G168" s="199"/>
      <c r="H168" s="199"/>
      <c r="I168" s="199"/>
      <c r="J168" s="198" t="str">
        <f>D18</f>
        <v xml:space="preserve"> Jawhara Sousse</v>
      </c>
    </row>
    <row r="169" spans="1:10" ht="33" customHeight="1" x14ac:dyDescent="0.25">
      <c r="A169" s="207" t="s">
        <v>383</v>
      </c>
      <c r="B169" s="265">
        <f>'A1 Exploitation'!D492</f>
        <v>1</v>
      </c>
      <c r="C169" s="265"/>
      <c r="D169" s="199"/>
      <c r="E169" s="199"/>
      <c r="F169" s="199"/>
      <c r="G169" s="199"/>
      <c r="H169" s="199"/>
      <c r="I169" s="199"/>
    </row>
    <row r="170" spans="1:10" ht="33" customHeight="1" x14ac:dyDescent="0.25">
      <c r="A170" s="206" t="s">
        <v>384</v>
      </c>
      <c r="B170" s="265">
        <f>'A2 Exploitation'!D492</f>
        <v>1</v>
      </c>
      <c r="C170" s="265"/>
      <c r="D170" s="199"/>
      <c r="E170" s="199"/>
      <c r="F170" s="199"/>
      <c r="G170" s="199"/>
      <c r="H170" s="199"/>
      <c r="I170" s="199"/>
    </row>
    <row r="171" spans="1:10" ht="33" customHeight="1" x14ac:dyDescent="0.25">
      <c r="A171" s="207" t="s">
        <v>385</v>
      </c>
      <c r="B171" s="265">
        <f>'A3 Exploitation'!D492</f>
        <v>1</v>
      </c>
      <c r="C171" s="265"/>
      <c r="D171" s="199"/>
      <c r="E171" s="199"/>
      <c r="F171" s="199"/>
      <c r="G171" s="199"/>
      <c r="H171" s="199"/>
      <c r="I171" s="199"/>
    </row>
    <row r="172" spans="1:10" ht="33" customHeight="1" x14ac:dyDescent="0.25">
      <c r="A172" s="207" t="s">
        <v>386</v>
      </c>
      <c r="B172" s="265">
        <f>'A4 Exploitation'!D492</f>
        <v>0.96153846153846156</v>
      </c>
      <c r="C172" s="265"/>
    </row>
    <row r="173" spans="1:10" ht="33" customHeight="1" x14ac:dyDescent="0.25">
      <c r="A173" s="206" t="s">
        <v>387</v>
      </c>
      <c r="B173" s="265">
        <f>'A5 Exploitation'!D492</f>
        <v>0</v>
      </c>
      <c r="C173" s="265"/>
    </row>
    <row r="174" spans="1:10" ht="33" customHeight="1" x14ac:dyDescent="0.25">
      <c r="A174" s="206" t="s">
        <v>388</v>
      </c>
      <c r="B174" s="265">
        <f>'A6 Exploitation'!D492</f>
        <v>0</v>
      </c>
      <c r="C174" s="265"/>
    </row>
    <row r="175" spans="1:10" ht="18.75" x14ac:dyDescent="0.25">
      <c r="A175" s="210"/>
      <c r="B175" s="203"/>
      <c r="C175" s="203"/>
    </row>
    <row r="176" spans="1:10" ht="18.75" x14ac:dyDescent="0.25">
      <c r="A176" s="210"/>
      <c r="B176" s="203"/>
      <c r="C176" s="203"/>
    </row>
    <row r="177" spans="1:10" ht="33" customHeight="1" x14ac:dyDescent="0.25">
      <c r="A177" s="206" t="s">
        <v>381</v>
      </c>
      <c r="B177" s="266" t="s">
        <v>405</v>
      </c>
      <c r="C177" s="266"/>
      <c r="J177" s="198" t="str">
        <f>D18</f>
        <v xml:space="preserve"> Jawhara Sousse</v>
      </c>
    </row>
    <row r="178" spans="1:10" ht="33" customHeight="1" x14ac:dyDescent="0.25">
      <c r="A178" s="207" t="s">
        <v>383</v>
      </c>
      <c r="B178" s="265">
        <f>'A1 Exploitation'!D501</f>
        <v>1</v>
      </c>
      <c r="C178" s="265"/>
    </row>
    <row r="179" spans="1:10" ht="33" customHeight="1" x14ac:dyDescent="0.25">
      <c r="A179" s="206" t="s">
        <v>384</v>
      </c>
      <c r="B179" s="265">
        <f>'A2 Exploitation'!D501</f>
        <v>1</v>
      </c>
      <c r="C179" s="265"/>
    </row>
    <row r="180" spans="1:10" ht="33" customHeight="1" x14ac:dyDescent="0.25">
      <c r="A180" s="207" t="s">
        <v>385</v>
      </c>
      <c r="B180" s="265">
        <f>'A3 Exploitation'!D501</f>
        <v>1</v>
      </c>
      <c r="C180" s="265"/>
    </row>
    <row r="181" spans="1:10" ht="33" customHeight="1" x14ac:dyDescent="0.25">
      <c r="A181" s="207" t="s">
        <v>386</v>
      </c>
      <c r="B181" s="265">
        <f>'A4 Exploitation'!D501</f>
        <v>0.83333333333333337</v>
      </c>
      <c r="C181" s="265"/>
    </row>
    <row r="182" spans="1:10" ht="33" customHeight="1" x14ac:dyDescent="0.25">
      <c r="A182" s="206" t="s">
        <v>387</v>
      </c>
      <c r="B182" s="265">
        <f>'A5 Exploitation'!D501</f>
        <v>0</v>
      </c>
      <c r="C182" s="265"/>
    </row>
    <row r="183" spans="1:10" ht="33" customHeight="1" x14ac:dyDescent="0.25">
      <c r="A183" s="206" t="s">
        <v>388</v>
      </c>
      <c r="B183" s="265">
        <f>'A6 Exploitation'!D501</f>
        <v>0</v>
      </c>
      <c r="C183" s="265"/>
    </row>
    <row r="184" spans="1:10" ht="18.75" x14ac:dyDescent="0.25">
      <c r="A184" s="210"/>
      <c r="B184" s="203"/>
      <c r="C184" s="203"/>
    </row>
    <row r="185" spans="1:10" ht="18.75" x14ac:dyDescent="0.25">
      <c r="A185" s="210"/>
      <c r="B185" s="203"/>
      <c r="C185" s="203"/>
    </row>
    <row r="186" spans="1:10" ht="33" customHeight="1" x14ac:dyDescent="0.25">
      <c r="A186" s="206" t="s">
        <v>381</v>
      </c>
      <c r="B186" s="266" t="s">
        <v>406</v>
      </c>
      <c r="C186" s="266"/>
      <c r="J186" s="198" t="str">
        <f>D18</f>
        <v xml:space="preserve"> Jawhara Sousse</v>
      </c>
    </row>
    <row r="187" spans="1:10" ht="33" customHeight="1" x14ac:dyDescent="0.25">
      <c r="A187" s="207" t="s">
        <v>383</v>
      </c>
      <c r="B187" s="265">
        <f>'A1 Technique'!D198</f>
        <v>0.84259259259259256</v>
      </c>
      <c r="C187" s="265"/>
    </row>
    <row r="188" spans="1:10" ht="33" customHeight="1" x14ac:dyDescent="0.25">
      <c r="A188" s="206" t="s">
        <v>384</v>
      </c>
      <c r="B188" s="265">
        <f>'A2 Technique'!D198</f>
        <v>0.8165137614678899</v>
      </c>
      <c r="C188" s="265"/>
    </row>
    <row r="189" spans="1:10" ht="33" customHeight="1" x14ac:dyDescent="0.25">
      <c r="A189" s="207" t="s">
        <v>385</v>
      </c>
      <c r="B189" s="265">
        <f>'A3 Technique'!D198</f>
        <v>0.92592592592592593</v>
      </c>
      <c r="C189" s="265"/>
    </row>
    <row r="190" spans="1:10" ht="33" customHeight="1" x14ac:dyDescent="0.25">
      <c r="A190" s="207" t="s">
        <v>386</v>
      </c>
      <c r="B190" s="265">
        <f>'A4 Technique'!D198</f>
        <v>0.9336283185840708</v>
      </c>
      <c r="C190" s="265"/>
    </row>
    <row r="191" spans="1:10" ht="33" customHeight="1" x14ac:dyDescent="0.25">
      <c r="A191" s="206" t="s">
        <v>387</v>
      </c>
      <c r="B191" s="265">
        <f>'A5 Technique'!D198</f>
        <v>0</v>
      </c>
      <c r="C191" s="265"/>
    </row>
    <row r="192" spans="1:10" ht="33" customHeight="1" x14ac:dyDescent="0.25">
      <c r="A192" s="206" t="s">
        <v>388</v>
      </c>
      <c r="B192" s="265">
        <f>'A6 Technique'!D198</f>
        <v>0</v>
      </c>
      <c r="C192" s="265"/>
    </row>
  </sheetData>
  <sheetProtection algorithmName="SHA-512" hashValue="wea2++JDNAnWdoj88F/+BePluN8ioe1MOhCGNSJS8UDTRssI+YHvBiOsqzdhJuXHASukwbBNetB/IL2RSRLf4w==" saltValue="AAIbnb48/aYDofuEpSiP5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0"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5">
      <c r="A8" s="288" t="str">
        <f>'Page de garde'!D18</f>
        <v xml:space="preserve"> Jawhara Sousse</v>
      </c>
      <c r="B8" s="288"/>
      <c r="C8" s="288"/>
      <c r="D8" s="288"/>
      <c r="E8" s="288"/>
      <c r="F8" s="288"/>
      <c r="G8" s="216"/>
      <c r="H8" s="216"/>
      <c r="I8" s="213"/>
    </row>
    <row r="9" spans="1:9" ht="24.75" x14ac:dyDescent="0.5">
      <c r="A9" s="38" t="s">
        <v>44</v>
      </c>
      <c r="B9" s="289"/>
      <c r="C9" s="289"/>
      <c r="D9" s="289"/>
      <c r="E9" s="289"/>
      <c r="F9" s="289"/>
      <c r="G9" s="216"/>
      <c r="H9" s="216"/>
      <c r="I9" s="213"/>
    </row>
    <row r="10" spans="1:9" ht="24.75" x14ac:dyDescent="0.5">
      <c r="A10" s="39" t="s">
        <v>46</v>
      </c>
      <c r="B10" s="290"/>
      <c r="C10" s="290"/>
      <c r="D10" s="290"/>
      <c r="E10" s="290"/>
      <c r="F10" s="290"/>
      <c r="G10" s="216"/>
      <c r="H10" s="216"/>
      <c r="I10" s="213"/>
    </row>
    <row r="11" spans="1:9" ht="24.75" x14ac:dyDescent="0.5">
      <c r="A11" s="38" t="s">
        <v>45</v>
      </c>
      <c r="B11" s="285"/>
      <c r="C11" s="285"/>
      <c r="D11" s="285"/>
      <c r="E11" s="285"/>
      <c r="F11" s="285"/>
      <c r="G11" s="216"/>
      <c r="H11" s="216"/>
      <c r="I11" s="213"/>
    </row>
    <row r="12" spans="1:9" ht="24.75" x14ac:dyDescent="0.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A/i/6gRgX1F4PgRffckUhtEfdO3NRZLsPKmArHu5twxvomV9C46jBpFYj/faL/2iJuTqQCWoU1PH4nJPP0u/rQ==" saltValue="iJc7alUF3JIPWJkSM6N1uA=="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7" t="s">
        <v>52</v>
      </c>
      <c r="B6" s="287"/>
      <c r="C6" s="287"/>
      <c r="D6" s="287"/>
      <c r="E6" s="287"/>
      <c r="F6" s="287"/>
      <c r="G6" s="216"/>
      <c r="H6" s="216"/>
      <c r="I6" s="216"/>
    </row>
    <row r="7" spans="1:9" s="36" customFormat="1" ht="21.75" customHeight="1" x14ac:dyDescent="0.5">
      <c r="A7" s="288" t="str">
        <f>'A1 Exploitation'!A8:F8</f>
        <v xml:space="preserve"> Jawhara Sousse</v>
      </c>
      <c r="B7" s="288"/>
      <c r="C7" s="288"/>
      <c r="D7" s="288"/>
      <c r="E7" s="288"/>
      <c r="F7" s="288"/>
      <c r="G7" s="216"/>
      <c r="H7" s="216"/>
      <c r="I7" s="216"/>
    </row>
    <row r="8" spans="1:9" s="36" customFormat="1" ht="24.75" x14ac:dyDescent="0.5">
      <c r="A8" s="38" t="s">
        <v>44</v>
      </c>
      <c r="B8" s="304">
        <f>'A5 Exploitation'!B9:F9</f>
        <v>0</v>
      </c>
      <c r="C8" s="304"/>
      <c r="D8" s="304"/>
      <c r="E8" s="304"/>
      <c r="F8" s="304"/>
      <c r="G8" s="216"/>
      <c r="H8" s="216"/>
      <c r="I8" s="216"/>
    </row>
    <row r="9" spans="1:9" s="36" customFormat="1" ht="24.75" x14ac:dyDescent="0.5">
      <c r="A9" s="39" t="s">
        <v>46</v>
      </c>
      <c r="B9" s="305">
        <f>'A5 Exploitation'!B10:F10</f>
        <v>0</v>
      </c>
      <c r="C9" s="305"/>
      <c r="D9" s="305"/>
      <c r="E9" s="305"/>
      <c r="F9" s="305"/>
      <c r="G9" s="216"/>
      <c r="H9" s="216"/>
      <c r="I9" s="216"/>
    </row>
    <row r="10" spans="1:9" s="36" customFormat="1" ht="24.75" x14ac:dyDescent="0.5">
      <c r="A10" s="38" t="s">
        <v>45</v>
      </c>
      <c r="B10" s="302">
        <f>'A5 Exploitation'!B11:F11</f>
        <v>0</v>
      </c>
      <c r="C10" s="302"/>
      <c r="D10" s="302"/>
      <c r="E10" s="302"/>
      <c r="F10" s="302"/>
      <c r="G10" s="216"/>
      <c r="H10" s="216"/>
      <c r="I10" s="216"/>
    </row>
    <row r="11" spans="1:9" s="36" customFormat="1" ht="24.75" x14ac:dyDescent="0.5">
      <c r="A11" s="38" t="s">
        <v>341</v>
      </c>
      <c r="B11" s="306">
        <f>D198</f>
        <v>0</v>
      </c>
      <c r="C11" s="306"/>
      <c r="D11" s="306"/>
      <c r="E11" s="306"/>
      <c r="F11" s="306"/>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296"/>
      <c r="C22" s="297"/>
      <c r="D22" s="215">
        <f>SUM(B17:C21)</f>
        <v>0</v>
      </c>
    </row>
    <row r="23" spans="1:6" x14ac:dyDescent="0.3">
      <c r="A23" s="293" t="s">
        <v>342</v>
      </c>
      <c r="B23" s="294"/>
      <c r="C23" s="295"/>
      <c r="D23" s="65">
        <f>D22/(COUNT(B17:C21)*2)</f>
        <v>0</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3" t="s">
        <v>38</v>
      </c>
      <c r="B32" s="294"/>
      <c r="C32" s="295"/>
      <c r="D32" s="214">
        <f>SUM(B26:C31)</f>
        <v>0</v>
      </c>
    </row>
    <row r="33" spans="1:6" x14ac:dyDescent="0.3">
      <c r="A33" s="293" t="s">
        <v>342</v>
      </c>
      <c r="B33" s="294"/>
      <c r="C33" s="295"/>
      <c r="D33" s="65">
        <f>D32/(COUNT(B26:C31)*2)</f>
        <v>0</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3" t="s">
        <v>38</v>
      </c>
      <c r="B41" s="294"/>
      <c r="C41" s="295"/>
      <c r="D41" s="214">
        <f>SUM(B36:C40)</f>
        <v>0</v>
      </c>
      <c r="E41" s="37"/>
      <c r="F41" s="37"/>
    </row>
    <row r="42" spans="1:6" s="50" customFormat="1" x14ac:dyDescent="0.3">
      <c r="A42" s="293" t="s">
        <v>342</v>
      </c>
      <c r="B42" s="294"/>
      <c r="C42" s="295"/>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3" t="s">
        <v>38</v>
      </c>
      <c r="B51" s="294"/>
      <c r="C51" s="295"/>
      <c r="D51" s="214">
        <f>SUM(B45:C50)</f>
        <v>0</v>
      </c>
    </row>
    <row r="52" spans="1:6" x14ac:dyDescent="0.3">
      <c r="A52" s="293" t="s">
        <v>342</v>
      </c>
      <c r="B52" s="294"/>
      <c r="C52" s="295"/>
      <c r="D52" s="65">
        <f>D51/(COUNT(B45:C50)*2)</f>
        <v>0</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3" t="s">
        <v>38</v>
      </c>
      <c r="B62" s="294"/>
      <c r="C62" s="295"/>
      <c r="D62" s="214">
        <f>SUM(B55:C61)</f>
        <v>0</v>
      </c>
    </row>
    <row r="63" spans="1:6" x14ac:dyDescent="0.3">
      <c r="A63" s="293" t="s">
        <v>342</v>
      </c>
      <c r="B63" s="294"/>
      <c r="C63" s="295"/>
      <c r="D63" s="65">
        <f>D62/(COUNT(B55:C61)*2)</f>
        <v>0</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3" t="s">
        <v>38</v>
      </c>
      <c r="B83" s="294"/>
      <c r="C83" s="295"/>
      <c r="D83" s="214">
        <f>SUM(B66:C82)</f>
        <v>0</v>
      </c>
    </row>
    <row r="84" spans="1:6" x14ac:dyDescent="0.3">
      <c r="A84" s="293" t="s">
        <v>342</v>
      </c>
      <c r="B84" s="294"/>
      <c r="C84" s="295"/>
      <c r="D84" s="65">
        <f>D83/(COUNT(B66:C82)*2)</f>
        <v>0</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3" t="s">
        <v>38</v>
      </c>
      <c r="B101" s="294"/>
      <c r="C101" s="295"/>
      <c r="D101" s="214">
        <f>SUM(B87:C100)</f>
        <v>0</v>
      </c>
    </row>
    <row r="102" spans="1:6" x14ac:dyDescent="0.3">
      <c r="A102" s="293" t="s">
        <v>342</v>
      </c>
      <c r="B102" s="294"/>
      <c r="C102" s="29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3" t="s">
        <v>38</v>
      </c>
      <c r="B117" s="294"/>
      <c r="C117" s="295"/>
      <c r="D117" s="214">
        <f>SUM(B106:C116)</f>
        <v>0</v>
      </c>
      <c r="E117" s="37"/>
      <c r="F117" s="37"/>
    </row>
    <row r="118" spans="1:6" s="50" customFormat="1" x14ac:dyDescent="0.3">
      <c r="A118" s="293" t="s">
        <v>342</v>
      </c>
      <c r="B118" s="294"/>
      <c r="C118" s="295"/>
      <c r="D118" s="65">
        <f>D117/(COUNT(B106:C116)*2)</f>
        <v>0</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3" t="s">
        <v>38</v>
      </c>
      <c r="B132" s="294"/>
      <c r="C132" s="295"/>
      <c r="D132" s="214">
        <f>SUM(B121:C131)</f>
        <v>0</v>
      </c>
    </row>
    <row r="133" spans="1:6" x14ac:dyDescent="0.3">
      <c r="A133" s="293" t="s">
        <v>342</v>
      </c>
      <c r="B133" s="294"/>
      <c r="C133" s="295"/>
      <c r="D133" s="63">
        <f>D132/(COUNT(B121:C131)*2)</f>
        <v>0</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3" t="s">
        <v>38</v>
      </c>
      <c r="B148" s="294"/>
      <c r="C148" s="295"/>
      <c r="D148" s="214">
        <f>SUM(B136:C147)</f>
        <v>0</v>
      </c>
    </row>
    <row r="149" spans="1:6" x14ac:dyDescent="0.3">
      <c r="A149" s="293" t="s">
        <v>342</v>
      </c>
      <c r="B149" s="294"/>
      <c r="C149" s="295"/>
      <c r="D149" s="65">
        <f>D148/(COUNT(B136:C147)*2)</f>
        <v>0</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3" t="s">
        <v>38</v>
      </c>
      <c r="B160" s="296"/>
      <c r="C160" s="297"/>
      <c r="D160" s="215">
        <f>SUM(B152:C159)</f>
        <v>0</v>
      </c>
    </row>
    <row r="161" spans="1:6" x14ac:dyDescent="0.3">
      <c r="A161" s="293" t="s">
        <v>342</v>
      </c>
      <c r="B161" s="294"/>
      <c r="C161" s="295"/>
      <c r="D161" s="65">
        <f>D160/(COUNT(B152:C159)*2)</f>
        <v>0</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3" t="s">
        <v>38</v>
      </c>
      <c r="B168" s="294"/>
      <c r="C168" s="295"/>
      <c r="D168" s="214">
        <f>SUM(B164:C167)</f>
        <v>0</v>
      </c>
    </row>
    <row r="169" spans="1:6" x14ac:dyDescent="0.3">
      <c r="A169" s="293" t="s">
        <v>342</v>
      </c>
      <c r="B169" s="294"/>
      <c r="C169" s="295"/>
      <c r="D169" s="65">
        <f>D168/(COUNT(B164:C167)*2)</f>
        <v>0</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3" t="s">
        <v>38</v>
      </c>
      <c r="B176" s="294"/>
      <c r="C176" s="295"/>
      <c r="D176" s="214">
        <f>SUM(B172:C175)</f>
        <v>0</v>
      </c>
    </row>
    <row r="177" spans="1:6" x14ac:dyDescent="0.3">
      <c r="A177" s="293" t="s">
        <v>342</v>
      </c>
      <c r="B177" s="294"/>
      <c r="C177" s="295"/>
      <c r="D177" s="65">
        <f>D176/(COUNT(B172:C175)*2)</f>
        <v>0</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3" t="s">
        <v>38</v>
      </c>
      <c r="B185" s="294"/>
      <c r="C185" s="295"/>
      <c r="D185" s="214">
        <f>SUM(B180:C184)</f>
        <v>0</v>
      </c>
    </row>
    <row r="186" spans="1:6" x14ac:dyDescent="0.3">
      <c r="A186" s="293" t="s">
        <v>342</v>
      </c>
      <c r="B186" s="294"/>
      <c r="C186" s="295"/>
      <c r="D186" s="65">
        <f>D185/(COUNT(B180:C184)*2)</f>
        <v>0</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3" t="s">
        <v>38</v>
      </c>
      <c r="B193" s="294"/>
      <c r="C193" s="295"/>
      <c r="D193" s="97">
        <f>SUM(B189:C192)</f>
        <v>0</v>
      </c>
    </row>
    <row r="194" spans="1:4" x14ac:dyDescent="0.3">
      <c r="A194" s="293" t="s">
        <v>342</v>
      </c>
      <c r="B194" s="294"/>
      <c r="C194" s="29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76"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5">
      <c r="A8" s="288" t="str">
        <f>'Page de garde'!D18</f>
        <v xml:space="preserve"> Jawhara Sousse</v>
      </c>
      <c r="B8" s="288"/>
      <c r="C8" s="288"/>
      <c r="D8" s="288"/>
      <c r="E8" s="288"/>
      <c r="F8" s="288"/>
      <c r="G8" s="216"/>
      <c r="H8" s="216"/>
      <c r="I8" s="213"/>
    </row>
    <row r="9" spans="1:9" ht="24.75" x14ac:dyDescent="0.5">
      <c r="A9" s="38" t="s">
        <v>44</v>
      </c>
      <c r="B9" s="289"/>
      <c r="C9" s="289"/>
      <c r="D9" s="289"/>
      <c r="E9" s="289"/>
      <c r="F9" s="289"/>
      <c r="G9" s="216"/>
      <c r="H9" s="216"/>
      <c r="I9" s="213"/>
    </row>
    <row r="10" spans="1:9" ht="24.75" x14ac:dyDescent="0.5">
      <c r="A10" s="39" t="s">
        <v>46</v>
      </c>
      <c r="B10" s="290"/>
      <c r="C10" s="290"/>
      <c r="D10" s="290"/>
      <c r="E10" s="290"/>
      <c r="F10" s="290"/>
      <c r="G10" s="216"/>
      <c r="H10" s="216"/>
      <c r="I10" s="213"/>
    </row>
    <row r="11" spans="1:9" ht="24.75" x14ac:dyDescent="0.5">
      <c r="A11" s="38" t="s">
        <v>45</v>
      </c>
      <c r="B11" s="285"/>
      <c r="C11" s="285"/>
      <c r="D11" s="285"/>
      <c r="E11" s="285"/>
      <c r="F11" s="285"/>
      <c r="G11" s="216"/>
      <c r="H11" s="216"/>
      <c r="I11" s="213"/>
    </row>
    <row r="12" spans="1:9" ht="24.75" x14ac:dyDescent="0.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rsTp/qsUa5PCfZVyKnIMuE0wtFenxxeMScXxVHNpVWV/ick72aCcXmWTEm7S/7jOomb/UvTaiqG/JRStYLL2LA==" saltValue="UFrRYcoRIm6rQCTIr+1qWA=="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7" t="s">
        <v>52</v>
      </c>
      <c r="B6" s="287"/>
      <c r="C6" s="287"/>
      <c r="D6" s="287"/>
      <c r="E6" s="287"/>
      <c r="F6" s="287"/>
      <c r="G6" s="216"/>
      <c r="H6" s="216"/>
      <c r="I6" s="216"/>
    </row>
    <row r="7" spans="1:9" s="36" customFormat="1" ht="21.75" customHeight="1" x14ac:dyDescent="0.5">
      <c r="A7" s="288" t="str">
        <f>'A1 Exploitation'!A8:F8</f>
        <v xml:space="preserve"> Jawhara Sousse</v>
      </c>
      <c r="B7" s="288"/>
      <c r="C7" s="288"/>
      <c r="D7" s="288"/>
      <c r="E7" s="288"/>
      <c r="F7" s="288"/>
      <c r="G7" s="216"/>
      <c r="H7" s="216"/>
      <c r="I7" s="216"/>
    </row>
    <row r="8" spans="1:9" s="36" customFormat="1" ht="24.75" x14ac:dyDescent="0.5">
      <c r="A8" s="38" t="s">
        <v>44</v>
      </c>
      <c r="B8" s="304">
        <f>'A6 Exploitation'!B9:F9</f>
        <v>0</v>
      </c>
      <c r="C8" s="304"/>
      <c r="D8" s="304"/>
      <c r="E8" s="304"/>
      <c r="F8" s="304"/>
      <c r="G8" s="216"/>
      <c r="H8" s="216"/>
      <c r="I8" s="216"/>
    </row>
    <row r="9" spans="1:9" s="36" customFormat="1" ht="24.75" x14ac:dyDescent="0.5">
      <c r="A9" s="39" t="s">
        <v>46</v>
      </c>
      <c r="B9" s="305">
        <f>'A6 Exploitation'!B10:F10</f>
        <v>0</v>
      </c>
      <c r="C9" s="305"/>
      <c r="D9" s="305"/>
      <c r="E9" s="305"/>
      <c r="F9" s="305"/>
      <c r="G9" s="216"/>
      <c r="H9" s="216"/>
      <c r="I9" s="216"/>
    </row>
    <row r="10" spans="1:9" s="36" customFormat="1" ht="24.75" x14ac:dyDescent="0.5">
      <c r="A10" s="38" t="s">
        <v>45</v>
      </c>
      <c r="B10" s="302">
        <f>'A6 Exploitation'!B11:F11</f>
        <v>0</v>
      </c>
      <c r="C10" s="302"/>
      <c r="D10" s="302"/>
      <c r="E10" s="302"/>
      <c r="F10" s="302"/>
      <c r="G10" s="216"/>
      <c r="H10" s="216"/>
      <c r="I10" s="216"/>
    </row>
    <row r="11" spans="1:9" s="36" customFormat="1" ht="24.75" x14ac:dyDescent="0.5">
      <c r="A11" s="38" t="s">
        <v>341</v>
      </c>
      <c r="B11" s="306">
        <f>D198</f>
        <v>0</v>
      </c>
      <c r="C11" s="306"/>
      <c r="D11" s="306"/>
      <c r="E11" s="306"/>
      <c r="F11" s="306"/>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296"/>
      <c r="C22" s="297"/>
      <c r="D22" s="215">
        <f>SUM(B17:C21)</f>
        <v>0</v>
      </c>
    </row>
    <row r="23" spans="1:6" x14ac:dyDescent="0.3">
      <c r="A23" s="293" t="s">
        <v>342</v>
      </c>
      <c r="B23" s="294"/>
      <c r="C23" s="295"/>
      <c r="D23" s="65">
        <f>D22/(COUNT(B17:C21)*2)</f>
        <v>0</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3" t="s">
        <v>38</v>
      </c>
      <c r="B32" s="294"/>
      <c r="C32" s="295"/>
      <c r="D32" s="214">
        <f>SUM(B26:C31)</f>
        <v>0</v>
      </c>
    </row>
    <row r="33" spans="1:6" x14ac:dyDescent="0.3">
      <c r="A33" s="293" t="s">
        <v>342</v>
      </c>
      <c r="B33" s="294"/>
      <c r="C33" s="295"/>
      <c r="D33" s="65">
        <f>D32/(COUNT(B26:C31)*2)</f>
        <v>0</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3" t="s">
        <v>38</v>
      </c>
      <c r="B41" s="294"/>
      <c r="C41" s="295"/>
      <c r="D41" s="214">
        <f>SUM(B36:C40)</f>
        <v>0</v>
      </c>
      <c r="E41" s="37"/>
      <c r="F41" s="37"/>
    </row>
    <row r="42" spans="1:6" s="50" customFormat="1" x14ac:dyDescent="0.3">
      <c r="A42" s="293" t="s">
        <v>342</v>
      </c>
      <c r="B42" s="294"/>
      <c r="C42" s="295"/>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3" t="s">
        <v>38</v>
      </c>
      <c r="B51" s="294"/>
      <c r="C51" s="295"/>
      <c r="D51" s="214">
        <f>SUM(B45:C50)</f>
        <v>0</v>
      </c>
    </row>
    <row r="52" spans="1:6" x14ac:dyDescent="0.3">
      <c r="A52" s="293" t="s">
        <v>342</v>
      </c>
      <c r="B52" s="294"/>
      <c r="C52" s="295"/>
      <c r="D52" s="65">
        <f>D51/(COUNT(B45:C50)*2)</f>
        <v>0</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3" t="s">
        <v>38</v>
      </c>
      <c r="B62" s="294"/>
      <c r="C62" s="295"/>
      <c r="D62" s="214">
        <f>SUM(B55:C61)</f>
        <v>0</v>
      </c>
    </row>
    <row r="63" spans="1:6" x14ac:dyDescent="0.3">
      <c r="A63" s="293" t="s">
        <v>342</v>
      </c>
      <c r="B63" s="294"/>
      <c r="C63" s="295"/>
      <c r="D63" s="65">
        <f>D62/(COUNT(B55:C61)*2)</f>
        <v>0</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3" t="s">
        <v>38</v>
      </c>
      <c r="B83" s="294"/>
      <c r="C83" s="295"/>
      <c r="D83" s="214">
        <f>SUM(B66:C82)</f>
        <v>0</v>
      </c>
    </row>
    <row r="84" spans="1:6" x14ac:dyDescent="0.3">
      <c r="A84" s="293" t="s">
        <v>342</v>
      </c>
      <c r="B84" s="294"/>
      <c r="C84" s="295"/>
      <c r="D84" s="65">
        <f>D83/(COUNT(B66:C82)*2)</f>
        <v>0</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3" t="s">
        <v>38</v>
      </c>
      <c r="B101" s="294"/>
      <c r="C101" s="295"/>
      <c r="D101" s="214">
        <f>SUM(B87:C100)</f>
        <v>0</v>
      </c>
    </row>
    <row r="102" spans="1:6" x14ac:dyDescent="0.3">
      <c r="A102" s="293" t="s">
        <v>342</v>
      </c>
      <c r="B102" s="294"/>
      <c r="C102" s="29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3" t="s">
        <v>38</v>
      </c>
      <c r="B117" s="294"/>
      <c r="C117" s="295"/>
      <c r="D117" s="214">
        <f>SUM(B106:C116)</f>
        <v>0</v>
      </c>
      <c r="E117" s="37"/>
      <c r="F117" s="37"/>
    </row>
    <row r="118" spans="1:6" s="50" customFormat="1" x14ac:dyDescent="0.3">
      <c r="A118" s="293" t="s">
        <v>342</v>
      </c>
      <c r="B118" s="294"/>
      <c r="C118" s="295"/>
      <c r="D118" s="65">
        <f>D117/(COUNT(B106:C116)*2)</f>
        <v>0</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3" t="s">
        <v>38</v>
      </c>
      <c r="B132" s="294"/>
      <c r="C132" s="295"/>
      <c r="D132" s="214">
        <f>SUM(B121:C131)</f>
        <v>0</v>
      </c>
    </row>
    <row r="133" spans="1:6" x14ac:dyDescent="0.3">
      <c r="A133" s="293" t="s">
        <v>342</v>
      </c>
      <c r="B133" s="294"/>
      <c r="C133" s="295"/>
      <c r="D133" s="63">
        <f>D132/(COUNT(B121:C131)*2)</f>
        <v>0</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3" t="s">
        <v>38</v>
      </c>
      <c r="B148" s="294"/>
      <c r="C148" s="295"/>
      <c r="D148" s="214">
        <f>SUM(B136:C147)</f>
        <v>0</v>
      </c>
    </row>
    <row r="149" spans="1:6" x14ac:dyDescent="0.3">
      <c r="A149" s="293" t="s">
        <v>342</v>
      </c>
      <c r="B149" s="294"/>
      <c r="C149" s="295"/>
      <c r="D149" s="65">
        <f>D148/(COUNT(B136:C147)*2)</f>
        <v>0</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3" t="s">
        <v>38</v>
      </c>
      <c r="B160" s="296"/>
      <c r="C160" s="297"/>
      <c r="D160" s="215">
        <f>SUM(B152:C159)</f>
        <v>0</v>
      </c>
    </row>
    <row r="161" spans="1:6" x14ac:dyDescent="0.3">
      <c r="A161" s="293" t="s">
        <v>342</v>
      </c>
      <c r="B161" s="294"/>
      <c r="C161" s="295"/>
      <c r="D161" s="65">
        <f>D160/(COUNT(B152:C159)*2)</f>
        <v>0</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3" t="s">
        <v>38</v>
      </c>
      <c r="B168" s="294"/>
      <c r="C168" s="295"/>
      <c r="D168" s="214">
        <f>SUM(B164:C167)</f>
        <v>0</v>
      </c>
    </row>
    <row r="169" spans="1:6" x14ac:dyDescent="0.3">
      <c r="A169" s="293" t="s">
        <v>342</v>
      </c>
      <c r="B169" s="294"/>
      <c r="C169" s="295"/>
      <c r="D169" s="65">
        <f>D168/(COUNT(B164:C167)*2)</f>
        <v>0</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3" t="s">
        <v>38</v>
      </c>
      <c r="B176" s="294"/>
      <c r="C176" s="295"/>
      <c r="D176" s="214">
        <f>SUM(B172:C175)</f>
        <v>0</v>
      </c>
    </row>
    <row r="177" spans="1:6" x14ac:dyDescent="0.3">
      <c r="A177" s="293" t="s">
        <v>342</v>
      </c>
      <c r="B177" s="294"/>
      <c r="C177" s="295"/>
      <c r="D177" s="65">
        <f>D176/(COUNT(B172:C175)*2)</f>
        <v>0</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3" t="s">
        <v>38</v>
      </c>
      <c r="B185" s="294"/>
      <c r="C185" s="295"/>
      <c r="D185" s="214">
        <f>SUM(B180:C184)</f>
        <v>0</v>
      </c>
    </row>
    <row r="186" spans="1:6" x14ac:dyDescent="0.3">
      <c r="A186" s="293" t="s">
        <v>342</v>
      </c>
      <c r="B186" s="294"/>
      <c r="C186" s="295"/>
      <c r="D186" s="65">
        <f>D185/(COUNT(B180:C184)*2)</f>
        <v>0</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3" t="s">
        <v>38</v>
      </c>
      <c r="B193" s="294"/>
      <c r="C193" s="295"/>
      <c r="D193" s="97">
        <f>SUM(B189:C192)</f>
        <v>0</v>
      </c>
    </row>
    <row r="194" spans="1:4" x14ac:dyDescent="0.3">
      <c r="A194" s="293" t="s">
        <v>342</v>
      </c>
      <c r="B194" s="294"/>
      <c r="C194" s="29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7" zoomScale="90" zoomScaleNormal="71" zoomScaleSheetLayoutView="90" workbookViewId="0">
      <selection activeCell="D155" sqref="D155"/>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6"/>
      <c r="E1" s="286"/>
      <c r="F1" s="286"/>
      <c r="G1" s="286"/>
      <c r="H1" s="286"/>
      <c r="I1" s="286"/>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7" t="s">
        <v>201</v>
      </c>
      <c r="B7" s="287"/>
      <c r="C7" s="287"/>
      <c r="D7" s="287"/>
      <c r="E7" s="287"/>
      <c r="F7" s="287"/>
      <c r="G7" s="124"/>
      <c r="H7" s="124"/>
      <c r="I7" s="124"/>
    </row>
    <row r="8" spans="1:9" ht="29.25" x14ac:dyDescent="0.45">
      <c r="A8" s="288" t="str">
        <f>'Page de garde'!D18</f>
        <v xml:space="preserve"> Jawhara Sousse</v>
      </c>
      <c r="B8" s="288"/>
      <c r="C8" s="288"/>
      <c r="D8" s="288"/>
      <c r="E8" s="288"/>
      <c r="F8" s="288"/>
      <c r="G8" s="126"/>
      <c r="H8" s="126"/>
      <c r="I8" s="124"/>
    </row>
    <row r="9" spans="1:9" ht="24" x14ac:dyDescent="0.45">
      <c r="A9" s="38" t="s">
        <v>44</v>
      </c>
      <c r="B9" s="289" t="s">
        <v>437</v>
      </c>
      <c r="C9" s="289"/>
      <c r="D9" s="289"/>
      <c r="E9" s="289"/>
      <c r="F9" s="289"/>
      <c r="G9" s="126"/>
      <c r="H9" s="126"/>
      <c r="I9" s="124"/>
    </row>
    <row r="10" spans="1:9" ht="24.75" x14ac:dyDescent="0.5">
      <c r="A10" s="39" t="s">
        <v>46</v>
      </c>
      <c r="B10" s="290" t="s">
        <v>438</v>
      </c>
      <c r="C10" s="290"/>
      <c r="D10" s="290"/>
      <c r="E10" s="290"/>
      <c r="F10" s="290"/>
      <c r="G10" s="126"/>
      <c r="H10" s="126"/>
      <c r="I10" s="124"/>
    </row>
    <row r="11" spans="1:9" ht="24" x14ac:dyDescent="0.45">
      <c r="A11" s="38" t="s">
        <v>45</v>
      </c>
      <c r="B11" s="285">
        <v>42800</v>
      </c>
      <c r="C11" s="285"/>
      <c r="D11" s="285"/>
      <c r="E11" s="285"/>
      <c r="F11" s="285"/>
      <c r="G11" s="126"/>
      <c r="H11" s="126"/>
      <c r="I11" s="124"/>
    </row>
    <row r="12" spans="1:9" ht="24" x14ac:dyDescent="0.45">
      <c r="A12" s="38" t="s">
        <v>276</v>
      </c>
      <c r="B12" s="278">
        <f>D505</f>
        <v>0.94331983805668018</v>
      </c>
      <c r="C12" s="278"/>
      <c r="D12" s="278"/>
      <c r="E12" s="278"/>
      <c r="F12" s="278"/>
      <c r="G12" s="126"/>
      <c r="H12" s="126"/>
      <c r="I12" s="124"/>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42800</v>
      </c>
      <c r="B17" s="36"/>
      <c r="C17" s="36"/>
      <c r="D17" s="36"/>
      <c r="E17" s="36"/>
      <c r="F17" s="36"/>
      <c r="G17" s="36"/>
      <c r="H17" s="36"/>
    </row>
    <row r="18" spans="1:8" ht="18" x14ac:dyDescent="0.25">
      <c r="A18" s="283" t="s">
        <v>1</v>
      </c>
      <c r="B18" s="284"/>
      <c r="C18" s="284"/>
      <c r="D18" s="284"/>
      <c r="E18" s="284"/>
      <c r="F18" s="284"/>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D22" s="172" t="s">
        <v>414</v>
      </c>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4" t="s">
        <v>18</v>
      </c>
      <c r="B26" s="275"/>
      <c r="C26" s="275"/>
      <c r="D26" s="275"/>
      <c r="E26" s="275"/>
      <c r="F26" s="275"/>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t="s">
        <v>439</v>
      </c>
      <c r="E32" s="66"/>
      <c r="F32" s="66"/>
      <c r="G32" s="172"/>
    </row>
    <row r="33" spans="1:7" ht="56.25" customHeight="1" x14ac:dyDescent="0.25">
      <c r="A33" s="99" t="s">
        <v>11</v>
      </c>
      <c r="B33" s="170">
        <v>2</v>
      </c>
      <c r="C33" s="217" t="str">
        <f>IF(B33=0, -5, "0")</f>
        <v>0</v>
      </c>
      <c r="D33" s="129"/>
      <c r="E33" s="66"/>
      <c r="F33" s="66"/>
    </row>
    <row r="34" spans="1:7" x14ac:dyDescent="0.25">
      <c r="A34" s="18" t="s">
        <v>290</v>
      </c>
      <c r="B34" s="170">
        <v>2</v>
      </c>
      <c r="C34" s="171"/>
      <c r="D34" s="156" t="s">
        <v>440</v>
      </c>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3" t="s">
        <v>137</v>
      </c>
      <c r="B43" s="273"/>
      <c r="C43" s="273"/>
      <c r="D43" s="273"/>
      <c r="E43" s="273"/>
      <c r="F43" s="273"/>
    </row>
    <row r="44" spans="1:7" x14ac:dyDescent="0.25">
      <c r="A44" s="183">
        <f>B11</f>
        <v>42800</v>
      </c>
      <c r="B44" s="6"/>
      <c r="C44" s="7"/>
      <c r="D44" s="6"/>
    </row>
    <row r="45" spans="1:7" ht="16.5" x14ac:dyDescent="0.25">
      <c r="A45" s="276" t="s">
        <v>63</v>
      </c>
      <c r="B45" s="277"/>
      <c r="C45" s="277"/>
      <c r="D45" s="277"/>
      <c r="E45" s="277"/>
      <c r="F45" s="277"/>
    </row>
    <row r="46" spans="1:7" x14ac:dyDescent="0.25">
      <c r="A46" s="33" t="s">
        <v>109</v>
      </c>
      <c r="B46" s="137" t="s">
        <v>34</v>
      </c>
      <c r="C46" s="137"/>
      <c r="D46" s="139"/>
      <c r="E46" s="66"/>
      <c r="F46" s="66"/>
    </row>
    <row r="47" spans="1:7" ht="30" customHeight="1" x14ac:dyDescent="0.25">
      <c r="A47" s="43" t="s">
        <v>259</v>
      </c>
      <c r="B47" s="170" t="s">
        <v>34</v>
      </c>
      <c r="C47" s="137"/>
      <c r="D47" s="139"/>
      <c r="E47" s="66"/>
      <c r="F47" s="66"/>
    </row>
    <row r="48" spans="1:7" ht="15.75" customHeight="1" x14ac:dyDescent="0.25">
      <c r="A48" s="33" t="s">
        <v>297</v>
      </c>
      <c r="B48" s="170" t="s">
        <v>34</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t="s">
        <v>34</v>
      </c>
      <c r="C53" s="217" t="str">
        <f>IF(B53=0, -5, "0")</f>
        <v>0</v>
      </c>
      <c r="D53" s="141"/>
      <c r="E53" s="66"/>
      <c r="F53" s="66"/>
    </row>
    <row r="54" spans="1:6" x14ac:dyDescent="0.25">
      <c r="A54" s="19" t="s">
        <v>38</v>
      </c>
      <c r="B54" s="19"/>
      <c r="C54" s="19"/>
      <c r="D54" s="19">
        <f>SUM(B46:C53)</f>
        <v>8</v>
      </c>
    </row>
    <row r="55" spans="1:6" x14ac:dyDescent="0.25">
      <c r="A55" s="19" t="s">
        <v>37</v>
      </c>
      <c r="B55" s="20"/>
      <c r="C55" s="21"/>
      <c r="D55" s="63">
        <f>D54/(COUNT(B46:C53)*2)</f>
        <v>1</v>
      </c>
    </row>
    <row r="56" spans="1:6" x14ac:dyDescent="0.25">
      <c r="A56" s="9"/>
      <c r="B56" s="6"/>
      <c r="C56" s="7"/>
      <c r="D56" s="6"/>
    </row>
    <row r="57" spans="1:6" ht="18" x14ac:dyDescent="0.25">
      <c r="A57" s="274" t="s">
        <v>65</v>
      </c>
      <c r="B57" s="275"/>
      <c r="C57" s="275"/>
      <c r="D57" s="275"/>
      <c r="E57" s="275"/>
      <c r="F57" s="275"/>
    </row>
    <row r="58" spans="1:6" ht="24" customHeight="1" x14ac:dyDescent="0.25">
      <c r="A58" s="169" t="s">
        <v>314</v>
      </c>
      <c r="B58" s="144">
        <v>2</v>
      </c>
      <c r="C58" s="144"/>
      <c r="D58" s="142"/>
      <c r="E58" s="147"/>
      <c r="F58" s="66"/>
    </row>
    <row r="59" spans="1:6" ht="48.75" customHeight="1" x14ac:dyDescent="0.25">
      <c r="A59" s="17" t="s">
        <v>204</v>
      </c>
      <c r="B59" s="170">
        <v>1</v>
      </c>
      <c r="C59" s="145"/>
      <c r="D59" s="162" t="s">
        <v>475</v>
      </c>
      <c r="E59" s="146"/>
      <c r="F59" s="148"/>
    </row>
    <row r="60" spans="1:6" ht="30" x14ac:dyDescent="0.25">
      <c r="A60" s="24" t="s">
        <v>142</v>
      </c>
      <c r="B60" s="170">
        <v>1</v>
      </c>
      <c r="C60" s="144"/>
      <c r="D60" s="143" t="s">
        <v>426</v>
      </c>
      <c r="E60" s="147"/>
      <c r="F60" s="66"/>
    </row>
    <row r="61" spans="1:6" ht="30" x14ac:dyDescent="0.25">
      <c r="A61" s="24" t="s">
        <v>123</v>
      </c>
      <c r="B61" s="170">
        <v>1</v>
      </c>
      <c r="C61" s="144"/>
      <c r="D61" s="143" t="s">
        <v>441</v>
      </c>
      <c r="E61" s="147"/>
      <c r="F61" s="66"/>
    </row>
    <row r="62" spans="1:6" ht="31.5" x14ac:dyDescent="0.35">
      <c r="A62" s="76" t="s">
        <v>67</v>
      </c>
      <c r="B62" s="170">
        <v>2</v>
      </c>
      <c r="C62" s="217" t="str">
        <f>IF(B62=0, -5, "0")</f>
        <v>0</v>
      </c>
      <c r="D62" s="142" t="s">
        <v>442</v>
      </c>
      <c r="E62" s="147"/>
      <c r="F62" s="66"/>
    </row>
    <row r="63" spans="1:6" ht="75" x14ac:dyDescent="0.25">
      <c r="A63" s="17" t="s">
        <v>277</v>
      </c>
      <c r="B63" s="170" t="s">
        <v>34</v>
      </c>
      <c r="C63" s="144"/>
      <c r="D63" s="142" t="s">
        <v>421</v>
      </c>
      <c r="E63" s="147"/>
      <c r="F63" s="66"/>
    </row>
    <row r="64" spans="1:6" ht="36" x14ac:dyDescent="0.25">
      <c r="A64" s="108" t="s">
        <v>272</v>
      </c>
      <c r="B64" s="170" t="s">
        <v>34</v>
      </c>
      <c r="C64" s="217" t="str">
        <f>IF(B64=0, -5, "0")</f>
        <v>0</v>
      </c>
      <c r="D64" s="142"/>
      <c r="E64" s="147"/>
      <c r="F64" s="66"/>
    </row>
    <row r="65" spans="1:7" ht="21" customHeight="1" x14ac:dyDescent="0.3">
      <c r="A65" s="49" t="s">
        <v>271</v>
      </c>
      <c r="B65" s="170">
        <v>2</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t="s">
        <v>423</v>
      </c>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ht="45" x14ac:dyDescent="0.25">
      <c r="A71" s="17" t="s">
        <v>291</v>
      </c>
      <c r="B71" s="170">
        <v>1</v>
      </c>
      <c r="C71" s="145"/>
      <c r="D71" s="152" t="s">
        <v>444</v>
      </c>
      <c r="E71" s="148"/>
      <c r="F71" s="67"/>
    </row>
    <row r="72" spans="1:7" s="31" customFormat="1" ht="16.5" x14ac:dyDescent="0.3">
      <c r="A72" s="49" t="s">
        <v>270</v>
      </c>
      <c r="B72" s="170" t="s">
        <v>34</v>
      </c>
      <c r="C72" s="171"/>
      <c r="D72" s="152"/>
      <c r="E72" s="148"/>
      <c r="F72" s="67"/>
      <c r="G72" s="172"/>
    </row>
    <row r="73" spans="1:7" s="31" customFormat="1" ht="30" x14ac:dyDescent="0.25">
      <c r="A73" s="17" t="s">
        <v>172</v>
      </c>
      <c r="B73" s="170">
        <v>2</v>
      </c>
      <c r="C73" s="145"/>
      <c r="D73" s="150" t="s">
        <v>424</v>
      </c>
      <c r="E73" s="148"/>
      <c r="F73" s="67"/>
      <c r="G73" s="172"/>
    </row>
    <row r="74" spans="1:7" s="31" customFormat="1" ht="30" x14ac:dyDescent="0.25">
      <c r="A74" s="17" t="s">
        <v>188</v>
      </c>
      <c r="B74" s="170">
        <v>0</v>
      </c>
      <c r="C74" s="145"/>
      <c r="D74" s="152" t="s">
        <v>443</v>
      </c>
      <c r="E74" s="146" t="s">
        <v>425</v>
      </c>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ht="30" x14ac:dyDescent="0.25">
      <c r="A77" s="24" t="s">
        <v>83</v>
      </c>
      <c r="B77" s="170">
        <v>2</v>
      </c>
      <c r="C77" s="145"/>
      <c r="D77" s="152" t="s">
        <v>427</v>
      </c>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26</v>
      </c>
    </row>
    <row r="82" spans="1:6" x14ac:dyDescent="0.25">
      <c r="A82" s="19" t="s">
        <v>37</v>
      </c>
      <c r="B82" s="20"/>
      <c r="C82" s="21"/>
      <c r="D82" s="63">
        <f>D81/(COUNT(B58:C80)*2)</f>
        <v>0.8125</v>
      </c>
    </row>
    <row r="83" spans="1:6" ht="15" customHeight="1" x14ac:dyDescent="0.25">
      <c r="A83" s="9"/>
      <c r="B83" s="6"/>
      <c r="C83" s="7"/>
      <c r="D83" s="6"/>
    </row>
    <row r="84" spans="1:6" ht="15" customHeight="1" x14ac:dyDescent="0.25">
      <c r="A84" s="274" t="s">
        <v>25</v>
      </c>
      <c r="B84" s="275"/>
      <c r="C84" s="275"/>
      <c r="D84" s="275"/>
      <c r="E84" s="275"/>
      <c r="F84" s="275"/>
    </row>
    <row r="85" spans="1:6" ht="75.75" customHeight="1" x14ac:dyDescent="0.25">
      <c r="A85" s="17" t="s">
        <v>314</v>
      </c>
      <c r="B85" s="153">
        <v>1</v>
      </c>
      <c r="C85" s="153"/>
      <c r="D85" s="155" t="s">
        <v>495</v>
      </c>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t="s">
        <v>34</v>
      </c>
      <c r="C88" s="153"/>
      <c r="D88" s="157"/>
      <c r="E88" s="66"/>
      <c r="F88" s="66"/>
    </row>
    <row r="89" spans="1:6" x14ac:dyDescent="0.25">
      <c r="A89" s="18" t="s">
        <v>55</v>
      </c>
      <c r="B89" s="170">
        <v>2</v>
      </c>
      <c r="C89" s="153"/>
      <c r="D89" s="158"/>
      <c r="E89" s="66"/>
      <c r="F89" s="66"/>
    </row>
    <row r="90" spans="1:6" x14ac:dyDescent="0.25">
      <c r="A90" s="17" t="s">
        <v>293</v>
      </c>
      <c r="B90" s="170" t="s">
        <v>34</v>
      </c>
      <c r="C90" s="153"/>
      <c r="D90" s="156"/>
      <c r="E90" s="148"/>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9</v>
      </c>
    </row>
    <row r="94" spans="1:6" x14ac:dyDescent="0.25">
      <c r="A94" s="19" t="s">
        <v>37</v>
      </c>
      <c r="B94" s="20"/>
      <c r="C94" s="21"/>
      <c r="D94" s="63">
        <f>D93/(COUNT(B85:C91)*2)</f>
        <v>0.9</v>
      </c>
    </row>
    <row r="95" spans="1:6" x14ac:dyDescent="0.25">
      <c r="A95" s="9"/>
      <c r="B95" s="6"/>
      <c r="C95" s="7"/>
      <c r="D95" s="6"/>
    </row>
    <row r="96" spans="1:6" ht="18" x14ac:dyDescent="0.25">
      <c r="A96" s="78" t="s">
        <v>66</v>
      </c>
      <c r="B96" s="84"/>
      <c r="C96" s="85"/>
      <c r="D96" s="81">
        <f>SUM(D81,D93,D54)</f>
        <v>43</v>
      </c>
    </row>
    <row r="97" spans="1:6" ht="16.5" customHeight="1" x14ac:dyDescent="0.25">
      <c r="A97" s="78" t="s">
        <v>224</v>
      </c>
      <c r="B97" s="84"/>
      <c r="C97" s="85"/>
      <c r="D97" s="82">
        <f>D96/(COUNT(B85:C91,B46:C53,B58:C80)*2)</f>
        <v>0.86</v>
      </c>
    </row>
    <row r="98" spans="1:6" x14ac:dyDescent="0.25">
      <c r="A98" s="5"/>
      <c r="B98" s="6"/>
      <c r="C98" s="7"/>
      <c r="D98" s="6"/>
    </row>
    <row r="99" spans="1:6" ht="18" x14ac:dyDescent="0.35">
      <c r="A99" s="273" t="s">
        <v>129</v>
      </c>
      <c r="B99" s="273"/>
      <c r="C99" s="273"/>
      <c r="D99" s="273"/>
      <c r="E99" s="273"/>
      <c r="F99" s="273"/>
    </row>
    <row r="100" spans="1:6" x14ac:dyDescent="0.25">
      <c r="A100" s="183">
        <f>B11</f>
        <v>42800</v>
      </c>
      <c r="B100" s="6"/>
      <c r="C100" s="7"/>
      <c r="D100" s="6"/>
    </row>
    <row r="101" spans="1:6" ht="16.5" x14ac:dyDescent="0.25">
      <c r="A101" s="276" t="s">
        <v>63</v>
      </c>
      <c r="B101" s="277"/>
      <c r="C101" s="277"/>
      <c r="D101" s="277"/>
      <c r="E101" s="277"/>
      <c r="F101" s="277"/>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t="s">
        <v>34</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1</v>
      </c>
    </row>
    <row r="112" spans="1:6" x14ac:dyDescent="0.25">
      <c r="A112" s="9"/>
      <c r="B112" s="6"/>
      <c r="C112" s="7"/>
      <c r="D112" s="6"/>
    </row>
    <row r="113" spans="1:6" ht="18" x14ac:dyDescent="0.25">
      <c r="A113" s="274" t="s">
        <v>133</v>
      </c>
      <c r="B113" s="275"/>
      <c r="C113" s="275"/>
      <c r="D113" s="275"/>
      <c r="E113" s="275"/>
      <c r="F113" s="275"/>
    </row>
    <row r="114" spans="1:6" x14ac:dyDescent="0.25">
      <c r="A114" s="17" t="s">
        <v>314</v>
      </c>
      <c r="B114" s="153" t="s">
        <v>34</v>
      </c>
      <c r="C114" s="153"/>
      <c r="D114" s="142"/>
      <c r="E114" s="142"/>
      <c r="F114" s="147"/>
    </row>
    <row r="115" spans="1:6" x14ac:dyDescent="0.25">
      <c r="A115" s="18" t="s">
        <v>294</v>
      </c>
      <c r="B115" s="170">
        <v>2</v>
      </c>
      <c r="C115" s="153"/>
      <c r="D115" s="143"/>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36"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31.5" x14ac:dyDescent="0.35">
      <c r="A121" s="76" t="s">
        <v>74</v>
      </c>
      <c r="B121" s="170" t="s">
        <v>34</v>
      </c>
      <c r="C121" s="217" t="str">
        <f>IF(B121=0, -5, "0")</f>
        <v>0</v>
      </c>
      <c r="D121" s="142" t="s">
        <v>445</v>
      </c>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ht="45" x14ac:dyDescent="0.25">
      <c r="A124" s="17" t="s">
        <v>278</v>
      </c>
      <c r="B124" s="170" t="s">
        <v>34</v>
      </c>
      <c r="C124" s="153"/>
      <c r="D124" s="168" t="s">
        <v>434</v>
      </c>
      <c r="E124" s="148"/>
      <c r="F124" s="147"/>
    </row>
    <row r="125" spans="1:6" ht="74.25" customHeight="1" x14ac:dyDescent="0.25">
      <c r="A125" s="108" t="s">
        <v>272</v>
      </c>
      <c r="B125" s="170" t="s">
        <v>34</v>
      </c>
      <c r="C125" s="217" t="str">
        <f>IF(B125=0, -5, "0")</f>
        <v>0</v>
      </c>
      <c r="D125" s="142" t="s">
        <v>435</v>
      </c>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30" x14ac:dyDescent="0.25">
      <c r="A129" s="185" t="s">
        <v>168</v>
      </c>
      <c r="B129" s="171">
        <v>1</v>
      </c>
      <c r="C129" s="218" t="str">
        <f>IF(B129=0, -5, "0")</f>
        <v>0</v>
      </c>
      <c r="D129" s="146" t="s">
        <v>430</v>
      </c>
      <c r="E129" s="173"/>
      <c r="F129" s="173"/>
    </row>
    <row r="130" spans="1:6" ht="45" x14ac:dyDescent="0.25">
      <c r="A130" s="24" t="s">
        <v>83</v>
      </c>
      <c r="B130" s="171">
        <v>1</v>
      </c>
      <c r="C130" s="153"/>
      <c r="D130" s="142" t="s">
        <v>482</v>
      </c>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t="s">
        <v>34</v>
      </c>
      <c r="C133" s="153"/>
      <c r="D133" s="142"/>
      <c r="E133" s="147"/>
      <c r="F133" s="147"/>
    </row>
    <row r="134" spans="1:6" x14ac:dyDescent="0.25">
      <c r="A134" s="19" t="s">
        <v>38</v>
      </c>
      <c r="B134" s="19"/>
      <c r="C134" s="19"/>
      <c r="D134" s="19">
        <f>SUM(B114:C133)</f>
        <v>28</v>
      </c>
    </row>
    <row r="135" spans="1:6" x14ac:dyDescent="0.25">
      <c r="A135" s="19" t="s">
        <v>37</v>
      </c>
      <c r="B135" s="20"/>
      <c r="C135" s="21"/>
      <c r="D135" s="63">
        <f>D134/(COUNT(B114:C133)*2)</f>
        <v>0.93333333333333335</v>
      </c>
    </row>
    <row r="136" spans="1:6" x14ac:dyDescent="0.25">
      <c r="A136" s="9"/>
      <c r="B136" s="6"/>
      <c r="C136" s="7"/>
      <c r="D136" s="6"/>
    </row>
    <row r="137" spans="1:6" ht="18" x14ac:dyDescent="0.25">
      <c r="A137" s="274" t="s">
        <v>73</v>
      </c>
      <c r="B137" s="275"/>
      <c r="C137" s="275"/>
      <c r="D137" s="275"/>
      <c r="E137" s="275"/>
      <c r="F137" s="275"/>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31.5" x14ac:dyDescent="0.35">
      <c r="A143" s="83" t="s">
        <v>476</v>
      </c>
      <c r="B143" s="170" t="s">
        <v>34</v>
      </c>
      <c r="C143" s="217" t="str">
        <f>IF(B143=0, -5, "0")</f>
        <v>0</v>
      </c>
      <c r="D143" s="142" t="s">
        <v>446</v>
      </c>
      <c r="E143" s="142"/>
      <c r="F143" s="147"/>
    </row>
    <row r="144" spans="1:6" ht="16.5" x14ac:dyDescent="0.25">
      <c r="A144" s="186" t="s">
        <v>75</v>
      </c>
      <c r="B144" s="170" t="s">
        <v>34</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10</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52</v>
      </c>
    </row>
    <row r="150" spans="1:6" ht="18" x14ac:dyDescent="0.25">
      <c r="A150" s="78" t="s">
        <v>225</v>
      </c>
      <c r="B150" s="84"/>
      <c r="C150" s="85"/>
      <c r="D150" s="82">
        <f>D149/(COUNT(B138:C144,B102:C109,B114:C133)*2)</f>
        <v>0.96296296296296291</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42800</v>
      </c>
      <c r="B153" s="6"/>
      <c r="C153" s="7"/>
      <c r="D153" s="59"/>
    </row>
    <row r="154" spans="1:6" ht="16.5" x14ac:dyDescent="0.25">
      <c r="A154" s="276" t="s">
        <v>63</v>
      </c>
      <c r="B154" s="277"/>
      <c r="C154" s="277"/>
      <c r="D154" s="277"/>
      <c r="E154" s="277"/>
      <c r="F154" s="277"/>
    </row>
    <row r="155" spans="1:6" x14ac:dyDescent="0.25">
      <c r="A155" s="23" t="s">
        <v>132</v>
      </c>
      <c r="B155" s="153">
        <v>1</v>
      </c>
      <c r="C155" s="153"/>
      <c r="D155" s="142" t="s">
        <v>420</v>
      </c>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4" t="s">
        <v>134</v>
      </c>
      <c r="B166" s="275"/>
      <c r="C166" s="275"/>
      <c r="D166" s="275"/>
      <c r="E166" s="275"/>
      <c r="F166" s="275"/>
    </row>
    <row r="167" spans="1:6" x14ac:dyDescent="0.25">
      <c r="A167" s="17" t="s">
        <v>314</v>
      </c>
      <c r="B167" s="153" t="s">
        <v>34</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ht="60" x14ac:dyDescent="0.25">
      <c r="A173" s="17" t="s">
        <v>296</v>
      </c>
      <c r="B173" s="170">
        <v>0</v>
      </c>
      <c r="C173" s="145"/>
      <c r="D173" s="146" t="s">
        <v>447</v>
      </c>
      <c r="E173" s="146" t="s">
        <v>448</v>
      </c>
      <c r="F173" s="66"/>
    </row>
    <row r="174" spans="1:6" ht="75" x14ac:dyDescent="0.35">
      <c r="A174" s="76" t="s">
        <v>251</v>
      </c>
      <c r="B174" s="170">
        <v>1</v>
      </c>
      <c r="C174" s="217" t="str">
        <f>IF(B174=0, -5, "0")</f>
        <v>0</v>
      </c>
      <c r="D174" s="12" t="s">
        <v>492</v>
      </c>
      <c r="E174" s="142"/>
      <c r="F174" s="66"/>
    </row>
    <row r="175" spans="1:6" x14ac:dyDescent="0.25">
      <c r="A175" s="17" t="s">
        <v>313</v>
      </c>
      <c r="B175" s="170">
        <v>2</v>
      </c>
      <c r="C175" s="153"/>
      <c r="D175" s="149"/>
      <c r="E175" s="147"/>
      <c r="F175" s="66"/>
    </row>
    <row r="176" spans="1:6" ht="46.5" x14ac:dyDescent="0.35">
      <c r="A176" s="86" t="s">
        <v>209</v>
      </c>
      <c r="B176" s="170" t="s">
        <v>34</v>
      </c>
      <c r="C176" s="217" t="str">
        <f>IF(B176=0, -5, "0")</f>
        <v>0</v>
      </c>
      <c r="D176" s="142" t="s">
        <v>477</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t="s">
        <v>34</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27</v>
      </c>
    </row>
    <row r="187" spans="1:7" x14ac:dyDescent="0.25">
      <c r="A187" s="19" t="s">
        <v>37</v>
      </c>
      <c r="B187" s="20"/>
      <c r="C187" s="21"/>
      <c r="D187" s="63">
        <f>D186/(COUNT(B167:C184)*2)</f>
        <v>0.9</v>
      </c>
    </row>
    <row r="188" spans="1:7" x14ac:dyDescent="0.25">
      <c r="A188" s="9"/>
      <c r="B188" s="6"/>
      <c r="C188" s="7"/>
      <c r="D188" s="6"/>
    </row>
    <row r="189" spans="1:7" ht="18" x14ac:dyDescent="0.25">
      <c r="A189" s="78" t="s">
        <v>139</v>
      </c>
      <c r="B189" s="84"/>
      <c r="C189" s="85"/>
      <c r="D189" s="81">
        <f>SUM(D163,D186)</f>
        <v>42</v>
      </c>
    </row>
    <row r="190" spans="1:7" ht="18" x14ac:dyDescent="0.25">
      <c r="A190" s="78" t="s">
        <v>226</v>
      </c>
      <c r="B190" s="84"/>
      <c r="C190" s="85"/>
      <c r="D190" s="82">
        <f>D189/(COUNT(B155:C162,B167:C184)*2)</f>
        <v>0.91304347826086951</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42800</v>
      </c>
      <c r="B193" s="6"/>
      <c r="C193" s="7"/>
      <c r="D193" s="6"/>
    </row>
    <row r="194" spans="1:7" ht="18" x14ac:dyDescent="0.25">
      <c r="A194" s="274" t="s">
        <v>158</v>
      </c>
      <c r="B194" s="275"/>
      <c r="C194" s="275"/>
      <c r="D194" s="275"/>
      <c r="E194" s="275"/>
      <c r="F194" s="275"/>
    </row>
    <row r="195" spans="1:7" ht="61.5" x14ac:dyDescent="0.35">
      <c r="A195" s="83" t="s">
        <v>27</v>
      </c>
      <c r="B195" s="153">
        <v>1</v>
      </c>
      <c r="C195" s="217" t="str">
        <f>IF(B195=0, -5, "0")</f>
        <v>0</v>
      </c>
      <c r="D195" s="142" t="s">
        <v>493</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4" t="s">
        <v>76</v>
      </c>
      <c r="B209" s="275"/>
      <c r="C209" s="275"/>
      <c r="D209" s="275"/>
      <c r="E209" s="275"/>
      <c r="F209" s="275"/>
    </row>
    <row r="210" spans="1:7" x14ac:dyDescent="0.25">
      <c r="A210" s="17" t="s">
        <v>314</v>
      </c>
      <c r="B210" s="153">
        <v>2</v>
      </c>
      <c r="C210" s="153"/>
      <c r="D210" s="142"/>
      <c r="E210" s="148"/>
      <c r="F210" s="66"/>
    </row>
    <row r="211" spans="1:7" ht="54" x14ac:dyDescent="0.35">
      <c r="A211" s="83" t="s">
        <v>363</v>
      </c>
      <c r="B211" s="170" t="s">
        <v>34</v>
      </c>
      <c r="C211" s="217" t="str">
        <f>IF(B211=0, -5, "0")</f>
        <v>0</v>
      </c>
      <c r="D211" s="142" t="s">
        <v>418</v>
      </c>
      <c r="E211" s="147"/>
      <c r="F211" s="66"/>
    </row>
    <row r="212" spans="1:7" x14ac:dyDescent="0.25">
      <c r="A212" s="18" t="s">
        <v>192</v>
      </c>
      <c r="B212" s="170">
        <v>2</v>
      </c>
      <c r="C212" s="153"/>
      <c r="D212" s="143" t="s">
        <v>450</v>
      </c>
      <c r="E212" s="147"/>
      <c r="F212" s="66"/>
    </row>
    <row r="213" spans="1:7" ht="80.25" customHeight="1" x14ac:dyDescent="0.25">
      <c r="A213" s="17" t="s">
        <v>176</v>
      </c>
      <c r="B213" s="170">
        <v>0</v>
      </c>
      <c r="C213" s="153"/>
      <c r="D213" s="143" t="s">
        <v>449</v>
      </c>
      <c r="E213" s="142" t="s">
        <v>483</v>
      </c>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t="s">
        <v>34</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30</v>
      </c>
    </row>
    <row r="230" spans="1:6" x14ac:dyDescent="0.25">
      <c r="A230" s="19" t="s">
        <v>37</v>
      </c>
      <c r="B230" s="20"/>
      <c r="C230" s="21"/>
      <c r="D230" s="63">
        <f>D229/(COUNT(B210:C228)*2)</f>
        <v>0.9375</v>
      </c>
    </row>
    <row r="231" spans="1:6" x14ac:dyDescent="0.25">
      <c r="A231" s="9"/>
      <c r="B231" s="6"/>
      <c r="C231" s="7"/>
      <c r="D231" s="6"/>
    </row>
    <row r="232" spans="1:6" ht="18" x14ac:dyDescent="0.25">
      <c r="A232" s="274" t="s">
        <v>191</v>
      </c>
      <c r="B232" s="275"/>
      <c r="C232" s="275"/>
      <c r="D232" s="275"/>
      <c r="E232" s="275"/>
      <c r="F232" s="275"/>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478</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1</v>
      </c>
      <c r="C241" s="154"/>
      <c r="D241" s="254">
        <v>0.8</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0.95714285714285718</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42800</v>
      </c>
      <c r="B249" s="6"/>
      <c r="C249" s="7"/>
      <c r="D249" s="6"/>
    </row>
    <row r="250" spans="1:6" s="3" customFormat="1" ht="18" x14ac:dyDescent="0.25">
      <c r="A250" s="274" t="s">
        <v>79</v>
      </c>
      <c r="B250" s="275"/>
      <c r="C250" s="275"/>
      <c r="D250" s="275"/>
      <c r="E250" s="275"/>
      <c r="F250" s="275"/>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45" x14ac:dyDescent="0.25">
      <c r="A257" s="33" t="s">
        <v>193</v>
      </c>
      <c r="B257" s="170">
        <v>1</v>
      </c>
      <c r="C257" s="27"/>
      <c r="D257" s="252" t="s">
        <v>494</v>
      </c>
      <c r="E257" s="67"/>
      <c r="F257" s="67"/>
    </row>
    <row r="258" spans="1:6" s="3" customFormat="1" ht="30" x14ac:dyDescent="0.25">
      <c r="A258" s="33" t="s">
        <v>160</v>
      </c>
      <c r="B258" s="170" t="s">
        <v>34</v>
      </c>
      <c r="C258" s="27"/>
      <c r="D258" s="146" t="s">
        <v>451</v>
      </c>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ht="30" x14ac:dyDescent="0.25">
      <c r="A261" s="23" t="s">
        <v>145</v>
      </c>
      <c r="B261" s="170">
        <v>2</v>
      </c>
      <c r="C261" s="27"/>
      <c r="D261" s="4" t="s">
        <v>452</v>
      </c>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21</v>
      </c>
    </row>
    <row r="264" spans="1:6" s="3" customFormat="1" x14ac:dyDescent="0.25">
      <c r="A264" s="19" t="s">
        <v>37</v>
      </c>
      <c r="B264" s="20"/>
      <c r="C264" s="21"/>
      <c r="D264" s="63">
        <f>D263/(COUNT(B251:C262)*2)</f>
        <v>0.95454545454545459</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ht="60.75" customHeight="1" x14ac:dyDescent="0.25">
      <c r="A267" s="152" t="s">
        <v>479</v>
      </c>
      <c r="B267" s="145">
        <v>1</v>
      </c>
      <c r="C267" s="145"/>
      <c r="D267" s="255" t="s">
        <v>484</v>
      </c>
      <c r="E267" s="146" t="s">
        <v>371</v>
      </c>
      <c r="F267" s="67"/>
    </row>
    <row r="268" spans="1:6" s="3" customFormat="1" ht="30" x14ac:dyDescent="0.25">
      <c r="A268" s="18" t="s">
        <v>206</v>
      </c>
      <c r="B268" s="171">
        <v>1</v>
      </c>
      <c r="C268" s="27"/>
      <c r="D268" s="11" t="s">
        <v>453</v>
      </c>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1</v>
      </c>
      <c r="C274" s="27"/>
      <c r="D274" s="11" t="s">
        <v>454</v>
      </c>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0.9285714285714286</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42800</v>
      </c>
      <c r="B292" s="6"/>
      <c r="C292" s="7"/>
      <c r="D292" s="59"/>
    </row>
    <row r="293" spans="1:7" ht="18" x14ac:dyDescent="0.25">
      <c r="A293" s="274" t="s">
        <v>19</v>
      </c>
      <c r="B293" s="275"/>
      <c r="C293" s="275"/>
      <c r="D293" s="275"/>
      <c r="E293" s="275"/>
      <c r="F293" s="275"/>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0</v>
      </c>
      <c r="C298" s="153"/>
      <c r="D298" s="142"/>
      <c r="E298" s="66"/>
      <c r="F298" s="66"/>
    </row>
    <row r="299" spans="1:7" ht="30" x14ac:dyDescent="0.25">
      <c r="A299" s="32" t="s">
        <v>50</v>
      </c>
      <c r="B299" s="170">
        <v>1</v>
      </c>
      <c r="C299" s="153"/>
      <c r="D299" s="156" t="s">
        <v>485</v>
      </c>
      <c r="E299" s="66"/>
      <c r="F299" s="66"/>
    </row>
    <row r="300" spans="1:7" ht="18" x14ac:dyDescent="0.35">
      <c r="A300" s="76" t="s">
        <v>54</v>
      </c>
      <c r="B300" s="170" t="s">
        <v>34</v>
      </c>
      <c r="C300" s="217" t="str">
        <f>IF(B300=0, -5, "0")</f>
        <v>0</v>
      </c>
      <c r="D300" s="142"/>
      <c r="E300" s="66"/>
      <c r="F300" s="66"/>
      <c r="G300" s="172"/>
    </row>
    <row r="301" spans="1:7" x14ac:dyDescent="0.25">
      <c r="A301" s="22" t="s">
        <v>145</v>
      </c>
      <c r="B301" s="170" t="s">
        <v>34</v>
      </c>
      <c r="C301" s="153"/>
      <c r="D301" s="142"/>
      <c r="E301" s="66"/>
      <c r="F301" s="66"/>
    </row>
    <row r="302" spans="1:7" x14ac:dyDescent="0.25">
      <c r="A302" s="19" t="s">
        <v>38</v>
      </c>
      <c r="B302" s="19"/>
      <c r="C302" s="19"/>
      <c r="D302" s="19">
        <f>SUM(B294:C301)</f>
        <v>9</v>
      </c>
    </row>
    <row r="303" spans="1:7" x14ac:dyDescent="0.25">
      <c r="A303" s="19" t="s">
        <v>37</v>
      </c>
      <c r="B303" s="20"/>
      <c r="C303" s="21"/>
      <c r="D303" s="63">
        <f>D302/(COUNT(B294:C301)*2)</f>
        <v>0.75</v>
      </c>
    </row>
    <row r="304" spans="1:7" x14ac:dyDescent="0.25">
      <c r="A304" s="34"/>
      <c r="B304" s="6"/>
      <c r="C304" s="7"/>
      <c r="D304" s="6"/>
    </row>
    <row r="305" spans="1:6" ht="18" x14ac:dyDescent="0.25">
      <c r="A305" s="274" t="s">
        <v>122</v>
      </c>
      <c r="B305" s="275"/>
      <c r="C305" s="275"/>
      <c r="D305" s="275"/>
      <c r="E305" s="275"/>
      <c r="F305" s="275"/>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t="s">
        <v>34</v>
      </c>
      <c r="C313" s="153"/>
      <c r="D313" s="142"/>
      <c r="E313" s="147"/>
      <c r="F313" s="66"/>
    </row>
    <row r="314" spans="1:6" ht="16.5" customHeight="1" x14ac:dyDescent="0.25">
      <c r="A314" s="18" t="s">
        <v>248</v>
      </c>
      <c r="B314" s="171" t="s">
        <v>34</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16</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25</v>
      </c>
    </row>
    <row r="322" spans="1:9" ht="18" x14ac:dyDescent="0.25">
      <c r="A322" s="78" t="s">
        <v>229</v>
      </c>
      <c r="B322" s="84"/>
      <c r="C322" s="85"/>
      <c r="D322" s="82">
        <f>D321/(COUNT(B306:C316,B294:C301)*2)</f>
        <v>0.8928571428571429</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42800</v>
      </c>
      <c r="B325" s="6"/>
      <c r="C325" s="7"/>
      <c r="D325" s="6"/>
    </row>
    <row r="326" spans="1:9" ht="18" x14ac:dyDescent="0.25">
      <c r="A326" s="274" t="s">
        <v>12</v>
      </c>
      <c r="B326" s="275"/>
      <c r="C326" s="275"/>
      <c r="D326" s="275"/>
      <c r="E326" s="275"/>
      <c r="F326" s="275"/>
    </row>
    <row r="327" spans="1:9" ht="39" customHeight="1" x14ac:dyDescent="0.25">
      <c r="A327" s="17" t="s">
        <v>109</v>
      </c>
      <c r="B327" s="153">
        <v>1</v>
      </c>
      <c r="C327" s="153"/>
      <c r="D327" s="143" t="s">
        <v>486</v>
      </c>
      <c r="E327" s="147"/>
      <c r="F327" s="66"/>
    </row>
    <row r="328" spans="1:9" ht="30" x14ac:dyDescent="0.25">
      <c r="A328" s="17" t="s">
        <v>51</v>
      </c>
      <c r="B328" s="170">
        <v>1</v>
      </c>
      <c r="C328" s="153"/>
      <c r="D328" s="6" t="s">
        <v>480</v>
      </c>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195" x14ac:dyDescent="0.25">
      <c r="A334" s="17" t="s">
        <v>304</v>
      </c>
      <c r="B334" s="170">
        <v>0</v>
      </c>
      <c r="C334" s="145"/>
      <c r="D334" s="162" t="s">
        <v>416</v>
      </c>
      <c r="E334" s="146" t="s">
        <v>455</v>
      </c>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14</v>
      </c>
    </row>
    <row r="337" spans="1:6" x14ac:dyDescent="0.25">
      <c r="A337" s="19" t="s">
        <v>37</v>
      </c>
      <c r="B337" s="20"/>
      <c r="C337" s="21"/>
      <c r="D337" s="63">
        <f>D336/(COUNT(B327:C335)*2)</f>
        <v>0.77777777777777779</v>
      </c>
    </row>
    <row r="338" spans="1:6" x14ac:dyDescent="0.25">
      <c r="A338" s="9"/>
      <c r="B338" s="6"/>
      <c r="C338" s="7"/>
      <c r="D338" s="6"/>
    </row>
    <row r="339" spans="1:6" ht="18" x14ac:dyDescent="0.25">
      <c r="A339" s="274" t="s">
        <v>25</v>
      </c>
      <c r="B339" s="275"/>
      <c r="C339" s="275"/>
      <c r="D339" s="275"/>
      <c r="E339" s="275"/>
      <c r="F339" s="275"/>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ht="75.75" customHeight="1" x14ac:dyDescent="0.25">
      <c r="A344" s="24" t="s">
        <v>111</v>
      </c>
      <c r="B344" s="170">
        <v>1</v>
      </c>
      <c r="C344" s="153"/>
      <c r="D344" s="143" t="s">
        <v>456</v>
      </c>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23</v>
      </c>
    </row>
    <row r="350" spans="1:6" ht="18" x14ac:dyDescent="0.25">
      <c r="A350" s="78" t="s">
        <v>230</v>
      </c>
      <c r="B350" s="84"/>
      <c r="C350" s="85"/>
      <c r="D350" s="212">
        <f>D349/(COUNT(B340:C344,B327:C335)*2)</f>
        <v>0.8214285714285714</v>
      </c>
    </row>
    <row r="351" spans="1:6" x14ac:dyDescent="0.25">
      <c r="A351" s="9"/>
      <c r="B351" s="6"/>
      <c r="C351" s="7"/>
      <c r="D351" s="6"/>
    </row>
    <row r="352" spans="1:6" ht="18" x14ac:dyDescent="0.35">
      <c r="A352" s="273" t="s">
        <v>8</v>
      </c>
      <c r="B352" s="273"/>
      <c r="C352" s="273"/>
      <c r="D352" s="273"/>
      <c r="E352" s="273"/>
      <c r="F352" s="273"/>
    </row>
    <row r="353" spans="1:6" x14ac:dyDescent="0.25">
      <c r="A353" s="183">
        <f>B11</f>
        <v>42800</v>
      </c>
      <c r="B353" s="6"/>
      <c r="C353" s="7"/>
      <c r="D353" s="59"/>
    </row>
    <row r="354" spans="1:6" ht="16.5" x14ac:dyDescent="0.25">
      <c r="A354" s="276" t="s">
        <v>113</v>
      </c>
      <c r="B354" s="277"/>
      <c r="C354" s="277"/>
      <c r="D354" s="277"/>
      <c r="E354" s="277"/>
      <c r="F354" s="277"/>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4" t="s">
        <v>25</v>
      </c>
      <c r="B366" s="275"/>
      <c r="C366" s="275"/>
      <c r="D366" s="275"/>
      <c r="E366" s="275"/>
      <c r="F366" s="275"/>
    </row>
    <row r="367" spans="1:6" x14ac:dyDescent="0.25">
      <c r="A367" s="17" t="s">
        <v>314</v>
      </c>
      <c r="B367" s="145">
        <v>2</v>
      </c>
      <c r="C367" s="145"/>
      <c r="D367" s="152"/>
      <c r="E367" s="66"/>
      <c r="F367" s="66"/>
    </row>
    <row r="368" spans="1:6" x14ac:dyDescent="0.25">
      <c r="A368" s="18" t="s">
        <v>105</v>
      </c>
      <c r="B368" s="171">
        <v>2</v>
      </c>
      <c r="C368" s="153"/>
      <c r="D368" s="143" t="s">
        <v>457</v>
      </c>
      <c r="E368" s="66"/>
      <c r="F368" s="66"/>
    </row>
    <row r="369" spans="1:6" ht="18" x14ac:dyDescent="0.35">
      <c r="A369" s="76" t="s">
        <v>59</v>
      </c>
      <c r="B369" s="171">
        <v>2</v>
      </c>
      <c r="C369" s="217" t="str">
        <f>IF(B369=0, -5, "0")</f>
        <v>0</v>
      </c>
      <c r="D369" s="143"/>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21" customHeight="1" x14ac:dyDescent="0.35">
      <c r="A374" s="76" t="s">
        <v>115</v>
      </c>
      <c r="B374" s="171">
        <v>2</v>
      </c>
      <c r="C374" s="217" t="str">
        <f>IF(B374=0, -5, "0")</f>
        <v>0</v>
      </c>
      <c r="D374" s="142"/>
      <c r="E374" s="66"/>
      <c r="F374" s="66"/>
    </row>
    <row r="375" spans="1:6" ht="31.5" customHeight="1" x14ac:dyDescent="0.25">
      <c r="A375" s="18" t="s">
        <v>199</v>
      </c>
      <c r="B375" s="171" t="s">
        <v>34</v>
      </c>
      <c r="C375" s="153"/>
      <c r="D375" s="142"/>
      <c r="E375" s="66"/>
      <c r="F375" s="66"/>
    </row>
    <row r="376" spans="1:6" ht="15.75" customHeight="1" x14ac:dyDescent="0.25">
      <c r="A376" s="18" t="s">
        <v>248</v>
      </c>
      <c r="B376" s="171" t="s">
        <v>34</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18</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74" t="s">
        <v>124</v>
      </c>
      <c r="B382" s="275"/>
      <c r="C382" s="275"/>
      <c r="D382" s="275"/>
      <c r="E382" s="275"/>
      <c r="F382" s="275"/>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8.75" customHeight="1" x14ac:dyDescent="0.35">
      <c r="A387" s="76" t="s">
        <v>115</v>
      </c>
      <c r="B387" s="170">
        <v>2</v>
      </c>
      <c r="C387" s="217" t="str">
        <f>IF(B387=0, -5, "0")</f>
        <v>0</v>
      </c>
      <c r="D387" s="143"/>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42800</v>
      </c>
      <c r="B406" s="6"/>
      <c r="C406" s="7"/>
      <c r="D406" s="6"/>
    </row>
    <row r="407" spans="1:6" ht="16.5" x14ac:dyDescent="0.25">
      <c r="A407" s="276" t="s">
        <v>19</v>
      </c>
      <c r="B407" s="277"/>
      <c r="C407" s="277"/>
      <c r="D407" s="277"/>
      <c r="E407" s="277"/>
      <c r="F407" s="277"/>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ht="45" x14ac:dyDescent="0.25">
      <c r="A412" s="32" t="s">
        <v>194</v>
      </c>
      <c r="B412" s="170">
        <v>0</v>
      </c>
      <c r="C412" s="27"/>
      <c r="D412" s="4" t="s">
        <v>488</v>
      </c>
      <c r="E412" s="168" t="s">
        <v>487</v>
      </c>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7" customFormat="1" ht="18" x14ac:dyDescent="0.35">
      <c r="A435" s="273" t="s">
        <v>374</v>
      </c>
      <c r="B435" s="273"/>
      <c r="C435" s="273"/>
      <c r="D435" s="273"/>
      <c r="E435" s="273"/>
      <c r="F435" s="273"/>
    </row>
    <row r="436" spans="1:7" s="167" customFormat="1" x14ac:dyDescent="0.25">
      <c r="A436" s="195">
        <f>+B11</f>
        <v>42800</v>
      </c>
      <c r="B436" s="6"/>
      <c r="C436" s="7"/>
      <c r="D436" s="6"/>
    </row>
    <row r="437" spans="1:7" ht="18" x14ac:dyDescent="0.25">
      <c r="A437" s="274" t="s">
        <v>375</v>
      </c>
      <c r="B437" s="275"/>
      <c r="C437" s="275"/>
      <c r="D437" s="275"/>
      <c r="E437" s="275"/>
      <c r="F437" s="275"/>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481</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4" t="s">
        <v>31</v>
      </c>
      <c r="B444" s="275"/>
      <c r="C444" s="275"/>
      <c r="D444" s="275"/>
      <c r="E444" s="275"/>
      <c r="F444" s="275"/>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6" t="s">
        <v>489</v>
      </c>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4">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45" x14ac:dyDescent="0.25">
      <c r="A466" s="32" t="s">
        <v>288</v>
      </c>
      <c r="B466" s="145">
        <v>2</v>
      </c>
      <c r="C466" s="145"/>
      <c r="D466" s="146" t="s">
        <v>491</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t="s">
        <v>34</v>
      </c>
      <c r="C485" s="153"/>
      <c r="D485" s="142"/>
      <c r="E485" s="66"/>
      <c r="F485" s="66"/>
      <c r="H485" s="167"/>
      <c r="I485" s="167"/>
      <c r="J485" s="167"/>
      <c r="K485" s="167"/>
      <c r="L485" s="167"/>
      <c r="M485" s="167"/>
      <c r="N485" s="167"/>
    </row>
    <row r="486" spans="1:14" s="167" customFormat="1" ht="30" x14ac:dyDescent="0.25">
      <c r="A486" s="194" t="s">
        <v>370</v>
      </c>
      <c r="B486" s="170" t="s">
        <v>34</v>
      </c>
      <c r="C486" s="170"/>
      <c r="D486" s="168" t="s">
        <v>458</v>
      </c>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t="s">
        <v>490</v>
      </c>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18</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3" t="s">
        <v>152</v>
      </c>
      <c r="B494" s="273"/>
      <c r="C494" s="273"/>
      <c r="D494" s="273"/>
      <c r="E494" s="273"/>
      <c r="F494" s="273"/>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0.98666666666666669</v>
      </c>
    </row>
    <row r="504" spans="1:6" ht="27.75" customHeight="1" x14ac:dyDescent="0.3">
      <c r="A504" s="71" t="s">
        <v>47</v>
      </c>
      <c r="B504" s="72"/>
      <c r="C504" s="73"/>
      <c r="D504" s="74">
        <f>SUM(D500,D491,D461,D451,D402,D349,D321,D40,D470,D288,D245,D149,D432,D189,D96)</f>
        <v>466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0.94331983805668018</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4" orientation="portrait" horizontalDpi="4294967293" r:id="rId1"/>
  <rowBreaks count="5" manualBreakCount="5">
    <brk id="97" max="8" man="1"/>
    <brk id="190" max="8" man="1"/>
    <brk id="289" max="8" man="1"/>
    <brk id="390" max="8" man="1"/>
    <brk id="492" max="8"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zoomScale="90" zoomScaleSheetLayoutView="90" workbookViewId="0">
      <selection sqref="A1:XFD104857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7" t="s">
        <v>52</v>
      </c>
      <c r="B6" s="287"/>
      <c r="C6" s="287"/>
      <c r="D6" s="287"/>
      <c r="E6" s="287"/>
      <c r="F6" s="287"/>
      <c r="G6" s="126"/>
      <c r="H6" s="126"/>
      <c r="I6" s="126"/>
    </row>
    <row r="7" spans="1:9" s="36" customFormat="1" ht="21.75" customHeight="1" x14ac:dyDescent="0.5">
      <c r="A7" s="288" t="str">
        <f>'A1 Exploitation'!A8:F8</f>
        <v xml:space="preserve"> Jawhara Sousse</v>
      </c>
      <c r="B7" s="288"/>
      <c r="C7" s="288"/>
      <c r="D7" s="288"/>
      <c r="E7" s="288"/>
      <c r="F7" s="288"/>
      <c r="G7" s="126"/>
      <c r="H7" s="126"/>
      <c r="I7" s="126"/>
    </row>
    <row r="8" spans="1:9" s="36" customFormat="1" ht="24.75" x14ac:dyDescent="0.5">
      <c r="A8" s="38" t="s">
        <v>44</v>
      </c>
      <c r="B8" s="304" t="str">
        <f>'A1 Exploitation'!B9:F9</f>
        <v>Mme Meriam CHOUCHENE</v>
      </c>
      <c r="C8" s="304"/>
      <c r="D8" s="304"/>
      <c r="E8" s="304"/>
      <c r="F8" s="304"/>
      <c r="G8" s="126"/>
      <c r="H8" s="126"/>
      <c r="I8" s="126"/>
    </row>
    <row r="9" spans="1:9" s="36" customFormat="1" ht="24.75" x14ac:dyDescent="0.5">
      <c r="A9" s="39" t="s">
        <v>46</v>
      </c>
      <c r="B9" s="305" t="str">
        <f>'A1 Exploitation'!B10:F10</f>
        <v>Directeur magasin &amp; chefs rayon</v>
      </c>
      <c r="C9" s="305"/>
      <c r="D9" s="305"/>
      <c r="E9" s="305"/>
      <c r="F9" s="305"/>
      <c r="G9" s="126"/>
      <c r="H9" s="126"/>
      <c r="I9" s="126"/>
    </row>
    <row r="10" spans="1:9" s="36" customFormat="1" ht="24.75" x14ac:dyDescent="0.5">
      <c r="A10" s="38" t="s">
        <v>45</v>
      </c>
      <c r="B10" s="302">
        <f>'A1 Exploitation'!B11:F11</f>
        <v>42800</v>
      </c>
      <c r="C10" s="302"/>
      <c r="D10" s="302"/>
      <c r="E10" s="302"/>
      <c r="F10" s="302"/>
      <c r="G10" s="126"/>
      <c r="H10" s="126"/>
      <c r="I10" s="126"/>
    </row>
    <row r="11" spans="1:9" s="36" customFormat="1" ht="24.75" x14ac:dyDescent="0.5">
      <c r="A11" s="38" t="s">
        <v>341</v>
      </c>
      <c r="B11" s="306">
        <f>D198</f>
        <v>0.84259259259259256</v>
      </c>
      <c r="C11" s="306"/>
      <c r="D11" s="306"/>
      <c r="E11" s="306"/>
      <c r="F11" s="306"/>
      <c r="G11" s="126"/>
      <c r="H11" s="126"/>
      <c r="I11" s="12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296"/>
      <c r="C22" s="297"/>
      <c r="D22" s="127">
        <f>SUM(B17:C21)</f>
        <v>10</v>
      </c>
    </row>
    <row r="23" spans="1:6" x14ac:dyDescent="0.3">
      <c r="A23" s="293" t="s">
        <v>342</v>
      </c>
      <c r="B23" s="294"/>
      <c r="C23" s="295"/>
      <c r="D23" s="65">
        <f>D22/(COUNT(B17:C21)*2)</f>
        <v>1</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v>2</v>
      </c>
      <c r="C26" s="248" t="str">
        <f>IF(B26=0, -5, "0")</f>
        <v>0</v>
      </c>
      <c r="D26" s="222"/>
      <c r="E26" s="222"/>
      <c r="F26" s="221"/>
    </row>
    <row r="27" spans="1:6" ht="33" x14ac:dyDescent="0.3">
      <c r="A27" s="41" t="s">
        <v>99</v>
      </c>
      <c r="B27" s="221">
        <v>2</v>
      </c>
      <c r="C27" s="221"/>
      <c r="D27" s="222" t="s">
        <v>419</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1</v>
      </c>
      <c r="C30" s="221"/>
      <c r="D30" s="222" t="s">
        <v>460</v>
      </c>
      <c r="E30" s="221"/>
      <c r="F30" s="221"/>
    </row>
    <row r="31" spans="1:6" x14ac:dyDescent="0.3">
      <c r="A31" s="41" t="s">
        <v>340</v>
      </c>
      <c r="B31" s="221">
        <v>2</v>
      </c>
      <c r="C31" s="221"/>
      <c r="D31" s="225"/>
      <c r="E31" s="221"/>
      <c r="F31" s="221"/>
    </row>
    <row r="32" spans="1:6" x14ac:dyDescent="0.3">
      <c r="A32" s="293" t="s">
        <v>38</v>
      </c>
      <c r="B32" s="294"/>
      <c r="C32" s="295"/>
      <c r="D32" s="125">
        <f>SUM(B26:C31)</f>
        <v>11</v>
      </c>
    </row>
    <row r="33" spans="1:6" x14ac:dyDescent="0.3">
      <c r="A33" s="293" t="s">
        <v>342</v>
      </c>
      <c r="B33" s="294"/>
      <c r="C33" s="295"/>
      <c r="D33" s="65">
        <f>D32/(COUNT(B26:C31)*2)</f>
        <v>0.91666666666666663</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3" t="s">
        <v>38</v>
      </c>
      <c r="B41" s="294"/>
      <c r="C41" s="295"/>
      <c r="D41" s="125">
        <f>SUM(B36:C40)</f>
        <v>10</v>
      </c>
      <c r="E41" s="37"/>
      <c r="F41" s="37"/>
    </row>
    <row r="42" spans="1:6" s="50" customFormat="1" x14ac:dyDescent="0.3">
      <c r="A42" s="293" t="s">
        <v>342</v>
      </c>
      <c r="B42" s="294"/>
      <c r="C42" s="295"/>
      <c r="D42" s="65">
        <f>D41/(COUNT(B36:C40)*2)</f>
        <v>1</v>
      </c>
      <c r="E42" s="37"/>
      <c r="F42" s="37"/>
    </row>
    <row r="43" spans="1:6" s="50" customFormat="1" x14ac:dyDescent="0.3">
      <c r="A43" s="90"/>
      <c r="B43" s="91"/>
      <c r="C43" s="91"/>
      <c r="D43" s="92"/>
    </row>
    <row r="44" spans="1:6" ht="19.5" x14ac:dyDescent="0.4">
      <c r="A44" s="300" t="s">
        <v>21</v>
      </c>
      <c r="B44" s="301"/>
      <c r="C44" s="301"/>
      <c r="D44" s="301"/>
      <c r="E44" s="301"/>
      <c r="F44" s="301"/>
    </row>
    <row r="45" spans="1:6" ht="40.5" customHeight="1" x14ac:dyDescent="0.3">
      <c r="A45" s="41" t="s">
        <v>317</v>
      </c>
      <c r="B45" s="221">
        <v>1</v>
      </c>
      <c r="C45" s="221"/>
      <c r="D45" s="222" t="s">
        <v>415</v>
      </c>
      <c r="E45" s="221"/>
      <c r="F45" s="221"/>
    </row>
    <row r="46" spans="1:6" ht="49.5" x14ac:dyDescent="0.3">
      <c r="A46" s="41" t="s">
        <v>92</v>
      </c>
      <c r="B46" s="221">
        <v>1</v>
      </c>
      <c r="C46" s="221"/>
      <c r="D46" s="222" t="s">
        <v>461</v>
      </c>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ht="33" x14ac:dyDescent="0.3">
      <c r="A49" s="41" t="s">
        <v>93</v>
      </c>
      <c r="B49" s="221">
        <v>2</v>
      </c>
      <c r="C49" s="221"/>
      <c r="D49" s="222" t="s">
        <v>462</v>
      </c>
      <c r="E49" s="221"/>
      <c r="F49" s="221"/>
    </row>
    <row r="50" spans="1:6" ht="18" x14ac:dyDescent="0.35">
      <c r="A50" s="76" t="s">
        <v>343</v>
      </c>
      <c r="B50" s="221" t="s">
        <v>34</v>
      </c>
      <c r="C50" s="248" t="str">
        <f>IF(B50=0, -5, "0")</f>
        <v>0</v>
      </c>
      <c r="D50" s="225"/>
      <c r="E50" s="221"/>
      <c r="F50" s="221"/>
    </row>
    <row r="51" spans="1:6" x14ac:dyDescent="0.3">
      <c r="A51" s="293" t="s">
        <v>38</v>
      </c>
      <c r="B51" s="294"/>
      <c r="C51" s="295"/>
      <c r="D51" s="125">
        <f>SUM(B45:C50)</f>
        <v>8</v>
      </c>
    </row>
    <row r="52" spans="1:6" x14ac:dyDescent="0.3">
      <c r="A52" s="293" t="s">
        <v>342</v>
      </c>
      <c r="B52" s="294"/>
      <c r="C52" s="295"/>
      <c r="D52" s="65">
        <f>D51/(COUNT(B45:C50)*2)</f>
        <v>0.8</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33" x14ac:dyDescent="0.3">
      <c r="A58" s="51" t="s">
        <v>101</v>
      </c>
      <c r="B58" s="221">
        <v>0</v>
      </c>
      <c r="C58" s="221"/>
      <c r="D58" s="222" t="s">
        <v>412</v>
      </c>
      <c r="E58" s="222" t="s">
        <v>413</v>
      </c>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3" t="s">
        <v>38</v>
      </c>
      <c r="B62" s="294"/>
      <c r="C62" s="295"/>
      <c r="D62" s="125">
        <f>SUM(B55:C61)</f>
        <v>12</v>
      </c>
    </row>
    <row r="63" spans="1:6" x14ac:dyDescent="0.3">
      <c r="A63" s="293" t="s">
        <v>342</v>
      </c>
      <c r="B63" s="294"/>
      <c r="C63" s="295"/>
      <c r="D63" s="65">
        <f>D62/(COUNT(B55:C61)*2)</f>
        <v>0.8571428571428571</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t="s">
        <v>34</v>
      </c>
      <c r="C66" s="228"/>
      <c r="D66" s="229"/>
      <c r="E66" s="229"/>
      <c r="F66" s="221"/>
    </row>
    <row r="67" spans="1:6" ht="100.5" x14ac:dyDescent="0.4">
      <c r="A67" s="41" t="s">
        <v>319</v>
      </c>
      <c r="B67" s="227">
        <v>0</v>
      </c>
      <c r="C67" s="228"/>
      <c r="D67" s="222" t="s">
        <v>469</v>
      </c>
      <c r="E67" s="222" t="s">
        <v>465</v>
      </c>
      <c r="F67" s="221"/>
    </row>
    <row r="68" spans="1:6" ht="19.5" x14ac:dyDescent="0.4">
      <c r="A68" s="41" t="s">
        <v>340</v>
      </c>
      <c r="B68" s="227">
        <v>2</v>
      </c>
      <c r="C68" s="228"/>
      <c r="D68" s="230"/>
      <c r="E68" s="230"/>
      <c r="F68" s="221"/>
    </row>
    <row r="69" spans="1:6" ht="34.5" x14ac:dyDescent="0.4">
      <c r="A69" s="48" t="s">
        <v>285</v>
      </c>
      <c r="B69" s="227">
        <v>1</v>
      </c>
      <c r="C69" s="228"/>
      <c r="D69" s="222" t="s">
        <v>470</v>
      </c>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21" customHeight="1"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ht="33" x14ac:dyDescent="0.3">
      <c r="A78" s="41" t="s">
        <v>198</v>
      </c>
      <c r="B78" s="227">
        <v>1</v>
      </c>
      <c r="C78" s="221"/>
      <c r="D78" s="240" t="s">
        <v>464</v>
      </c>
      <c r="E78" s="222"/>
      <c r="F78" s="221"/>
    </row>
    <row r="79" spans="1:6" ht="36" x14ac:dyDescent="0.35">
      <c r="A79" s="83" t="s">
        <v>184</v>
      </c>
      <c r="B79" s="227">
        <v>0</v>
      </c>
      <c r="C79" s="248">
        <f>IF(B79=0, -5, "0")</f>
        <v>-5</v>
      </c>
      <c r="D79" s="222" t="s">
        <v>471</v>
      </c>
      <c r="E79" s="222" t="s">
        <v>432</v>
      </c>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3" t="s">
        <v>38</v>
      </c>
      <c r="B83" s="294"/>
      <c r="C83" s="295"/>
      <c r="D83" s="125">
        <f>SUM(B66:C82)</f>
        <v>11</v>
      </c>
    </row>
    <row r="84" spans="1:6" x14ac:dyDescent="0.3">
      <c r="A84" s="293" t="s">
        <v>342</v>
      </c>
      <c r="B84" s="294"/>
      <c r="C84" s="295"/>
      <c r="D84" s="65">
        <f>D83/(COUNT(B66:C82)*2)</f>
        <v>0.45833333333333331</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1" customHeight="1" x14ac:dyDescent="0.4">
      <c r="A90" s="51" t="s">
        <v>348</v>
      </c>
      <c r="B90" s="237" t="s">
        <v>34</v>
      </c>
      <c r="C90" s="228"/>
      <c r="D90" s="234"/>
      <c r="E90" s="221"/>
      <c r="F90" s="221"/>
    </row>
    <row r="91" spans="1:6" ht="19.5" x14ac:dyDescent="0.4">
      <c r="A91" s="48" t="s">
        <v>286</v>
      </c>
      <c r="B91" s="237" t="s">
        <v>34</v>
      </c>
      <c r="C91" s="228"/>
      <c r="D91" s="234"/>
      <c r="E91" s="221"/>
      <c r="F91" s="221"/>
    </row>
    <row r="92" spans="1:6" ht="23.25" customHeight="1" x14ac:dyDescent="0.35">
      <c r="A92" s="89" t="s">
        <v>261</v>
      </c>
      <c r="B92" s="237">
        <v>2</v>
      </c>
      <c r="C92" s="248" t="str">
        <f>IF(B92=0, -5, "0")</f>
        <v>0</v>
      </c>
      <c r="D92" s="36"/>
      <c r="E92" s="221"/>
      <c r="F92" s="221"/>
    </row>
    <row r="93" spans="1:6" ht="18" x14ac:dyDescent="0.35">
      <c r="A93" s="76" t="s">
        <v>266</v>
      </c>
      <c r="B93" s="237" t="s">
        <v>34</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433</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3" t="s">
        <v>38</v>
      </c>
      <c r="B101" s="294"/>
      <c r="C101" s="295"/>
      <c r="D101" s="125">
        <f>SUM(B87:C100)</f>
        <v>22</v>
      </c>
    </row>
    <row r="102" spans="1:6" x14ac:dyDescent="0.3">
      <c r="A102" s="293" t="s">
        <v>342</v>
      </c>
      <c r="B102" s="294"/>
      <c r="C102" s="295"/>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0.25" customHeight="1" x14ac:dyDescent="0.4">
      <c r="A110" s="49" t="s">
        <v>286</v>
      </c>
      <c r="B110" s="237">
        <v>2</v>
      </c>
      <c r="C110" s="228"/>
      <c r="D110" s="234"/>
      <c r="E110" s="221"/>
      <c r="F110" s="221"/>
    </row>
    <row r="111" spans="1:6" s="50" customFormat="1" ht="41.25" customHeight="1" x14ac:dyDescent="0.35">
      <c r="A111" s="89" t="s">
        <v>261</v>
      </c>
      <c r="B111" s="237">
        <v>2</v>
      </c>
      <c r="C111" s="248" t="str">
        <f>IF(B111=0, -5, "0")</f>
        <v>0</v>
      </c>
      <c r="D111" s="253" t="s">
        <v>431</v>
      </c>
      <c r="E111" s="221" t="s">
        <v>371</v>
      </c>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436</v>
      </c>
      <c r="E114" s="221"/>
      <c r="F114" s="221"/>
    </row>
    <row r="115" spans="1:6" s="50" customFormat="1" ht="18" x14ac:dyDescent="0.35">
      <c r="A115" s="89" t="s">
        <v>366</v>
      </c>
      <c r="B115" s="237">
        <v>2</v>
      </c>
      <c r="C115" s="248" t="str">
        <f>IF(B115=0, -5, "0")</f>
        <v>0</v>
      </c>
      <c r="D115" s="222"/>
      <c r="E115" s="221"/>
      <c r="F115" s="233"/>
    </row>
    <row r="116" spans="1:6" s="50" customFormat="1" ht="33" x14ac:dyDescent="0.3">
      <c r="A116" s="94" t="s">
        <v>263</v>
      </c>
      <c r="B116" s="237">
        <v>1</v>
      </c>
      <c r="C116" s="221"/>
      <c r="D116" s="222" t="s">
        <v>463</v>
      </c>
      <c r="E116" s="221"/>
      <c r="F116" s="221"/>
    </row>
    <row r="117" spans="1:6" s="50" customFormat="1" x14ac:dyDescent="0.3">
      <c r="A117" s="293" t="s">
        <v>38</v>
      </c>
      <c r="B117" s="294"/>
      <c r="C117" s="295"/>
      <c r="D117" s="125">
        <f>SUM(B106:C116)</f>
        <v>21</v>
      </c>
      <c r="E117" s="37"/>
      <c r="F117" s="37"/>
    </row>
    <row r="118" spans="1:6" s="50" customFormat="1" x14ac:dyDescent="0.3">
      <c r="A118" s="293" t="s">
        <v>342</v>
      </c>
      <c r="B118" s="294"/>
      <c r="C118" s="295"/>
      <c r="D118" s="65">
        <f>D117/(COUNT(B106:C116)*2)</f>
        <v>0.95454545454545459</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22.5" customHeight="1" x14ac:dyDescent="0.35">
      <c r="A126" s="83" t="s">
        <v>239</v>
      </c>
      <c r="B126" s="238">
        <v>2</v>
      </c>
      <c r="C126" s="249" t="str">
        <f>IF(B126=0, -5, "0")</f>
        <v>0</v>
      </c>
      <c r="D126" s="234"/>
      <c r="E126" s="229"/>
      <c r="F126" s="221"/>
    </row>
    <row r="127" spans="1:6" ht="33.75" x14ac:dyDescent="0.35">
      <c r="A127" s="76" t="s">
        <v>267</v>
      </c>
      <c r="B127" s="238">
        <v>2</v>
      </c>
      <c r="C127" s="249" t="str">
        <f>IF(B127=0, -5, "0")</f>
        <v>0</v>
      </c>
      <c r="D127" s="222" t="s">
        <v>417</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472</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3" t="s">
        <v>38</v>
      </c>
      <c r="B132" s="294"/>
      <c r="C132" s="295"/>
      <c r="D132" s="125">
        <f>SUM(B121:C131)</f>
        <v>22</v>
      </c>
    </row>
    <row r="133" spans="1:6" x14ac:dyDescent="0.3">
      <c r="A133" s="293" t="s">
        <v>342</v>
      </c>
      <c r="B133" s="294"/>
      <c r="C133" s="295"/>
      <c r="D133" s="63">
        <f>D132/(COUNT(B121:C131)*2)</f>
        <v>1</v>
      </c>
    </row>
    <row r="134" spans="1:6" s="50" customFormat="1" x14ac:dyDescent="0.3">
      <c r="A134" s="54"/>
      <c r="B134" s="55"/>
      <c r="C134" s="55"/>
      <c r="D134" s="61"/>
    </row>
    <row r="135" spans="1:6" ht="24.75" customHeight="1" x14ac:dyDescent="0.4">
      <c r="A135" s="291" t="s">
        <v>78</v>
      </c>
      <c r="B135" s="292"/>
      <c r="C135" s="292"/>
      <c r="D135" s="292"/>
      <c r="E135" s="292"/>
      <c r="F135" s="292"/>
    </row>
    <row r="136" spans="1:6" ht="19.5" x14ac:dyDescent="0.4">
      <c r="A136" s="51" t="s">
        <v>349</v>
      </c>
      <c r="B136" s="237">
        <v>2</v>
      </c>
      <c r="C136" s="228"/>
      <c r="D136" s="230"/>
      <c r="E136" s="221"/>
      <c r="F136" s="221"/>
    </row>
    <row r="137" spans="1:6" ht="33.75" x14ac:dyDescent="0.35">
      <c r="A137" s="76" t="s">
        <v>140</v>
      </c>
      <c r="B137" s="237">
        <v>2</v>
      </c>
      <c r="C137" s="250" t="str">
        <f>IF(B137=0, -5, "0")</f>
        <v>0</v>
      </c>
      <c r="D137" s="222" t="s">
        <v>429</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33" x14ac:dyDescent="0.3">
      <c r="A146" s="93" t="s">
        <v>240</v>
      </c>
      <c r="B146" s="237">
        <v>0</v>
      </c>
      <c r="C146" s="222"/>
      <c r="D146" s="222" t="s">
        <v>428</v>
      </c>
      <c r="E146" s="222" t="s">
        <v>411</v>
      </c>
      <c r="F146" s="221"/>
    </row>
    <row r="147" spans="1:6" x14ac:dyDescent="0.3">
      <c r="A147" s="41" t="s">
        <v>352</v>
      </c>
      <c r="B147" s="237">
        <v>2</v>
      </c>
      <c r="C147" s="222"/>
      <c r="D147" s="243"/>
      <c r="E147" s="221"/>
      <c r="F147" s="221"/>
    </row>
    <row r="148" spans="1:6" x14ac:dyDescent="0.3">
      <c r="A148" s="293" t="s">
        <v>38</v>
      </c>
      <c r="B148" s="294"/>
      <c r="C148" s="295"/>
      <c r="D148" s="125">
        <f>SUM(B136:C147)</f>
        <v>22</v>
      </c>
    </row>
    <row r="149" spans="1:6" x14ac:dyDescent="0.3">
      <c r="A149" s="293" t="s">
        <v>342</v>
      </c>
      <c r="B149" s="294"/>
      <c r="C149" s="295"/>
      <c r="D149" s="65">
        <f>D148/(COUNT(B136:C147)*2)</f>
        <v>0.91666666666666663</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66.75" x14ac:dyDescent="0.35">
      <c r="A155" s="76" t="s">
        <v>354</v>
      </c>
      <c r="B155" s="221">
        <v>0</v>
      </c>
      <c r="C155" s="248">
        <f>IF(B155=0, -5, "0")</f>
        <v>-5</v>
      </c>
      <c r="D155" s="222" t="s">
        <v>473</v>
      </c>
      <c r="E155" s="222" t="s">
        <v>459</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3" t="s">
        <v>38</v>
      </c>
      <c r="B160" s="296"/>
      <c r="C160" s="297"/>
      <c r="D160" s="188">
        <f>SUM(B152:C159)</f>
        <v>9</v>
      </c>
    </row>
    <row r="161" spans="1:6" x14ac:dyDescent="0.3">
      <c r="A161" s="293" t="s">
        <v>342</v>
      </c>
      <c r="B161" s="294"/>
      <c r="C161" s="295"/>
      <c r="D161" s="65">
        <f>D160/(COUNT(B152:C159)*2)</f>
        <v>0.5</v>
      </c>
    </row>
    <row r="162" spans="1:6" s="50" customFormat="1" ht="28.15" customHeigh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t="s">
        <v>34</v>
      </c>
      <c r="C166" s="221"/>
      <c r="D166" s="222"/>
      <c r="E166" s="221"/>
      <c r="F166" s="221"/>
    </row>
    <row r="167" spans="1:6" ht="19.5" customHeight="1" x14ac:dyDescent="0.3">
      <c r="A167" s="41" t="s">
        <v>95</v>
      </c>
      <c r="B167" s="221">
        <v>2</v>
      </c>
      <c r="C167" s="221"/>
      <c r="D167" s="221"/>
      <c r="E167" s="222"/>
      <c r="F167" s="221"/>
    </row>
    <row r="168" spans="1:6" ht="17.25" customHeight="1" x14ac:dyDescent="0.3">
      <c r="A168" s="293" t="s">
        <v>38</v>
      </c>
      <c r="B168" s="294"/>
      <c r="C168" s="295"/>
      <c r="D168" s="125">
        <f>SUM(B164:C167)</f>
        <v>6</v>
      </c>
    </row>
    <row r="169" spans="1:6" x14ac:dyDescent="0.3">
      <c r="A169" s="293" t="s">
        <v>342</v>
      </c>
      <c r="B169" s="294"/>
      <c r="C169" s="295"/>
      <c r="D169" s="65">
        <f>D168/(COUNT(B164:C167)*2)</f>
        <v>1</v>
      </c>
    </row>
    <row r="170" spans="1:6" s="50" customFormat="1" x14ac:dyDescent="0.3">
      <c r="A170" s="54"/>
      <c r="B170" s="55"/>
      <c r="C170" s="55"/>
      <c r="D170" s="56"/>
    </row>
    <row r="171" spans="1:6" ht="19.5" x14ac:dyDescent="0.4">
      <c r="A171" s="298" t="s">
        <v>17</v>
      </c>
      <c r="B171" s="299"/>
      <c r="C171" s="299"/>
      <c r="D171" s="299"/>
      <c r="E171" s="299"/>
      <c r="F171" s="299"/>
    </row>
    <row r="172" spans="1:6" ht="33" x14ac:dyDescent="0.3">
      <c r="A172" s="48" t="s">
        <v>202</v>
      </c>
      <c r="B172" s="221">
        <v>1</v>
      </c>
      <c r="C172" s="221"/>
      <c r="D172" s="222" t="s">
        <v>468</v>
      </c>
      <c r="E172" s="221"/>
      <c r="F172" s="221"/>
    </row>
    <row r="173" spans="1:6" x14ac:dyDescent="0.3">
      <c r="A173" s="41" t="s">
        <v>96</v>
      </c>
      <c r="B173" s="221">
        <v>2</v>
      </c>
      <c r="C173" s="221"/>
      <c r="D173" s="247"/>
      <c r="E173" s="221"/>
      <c r="F173" s="221"/>
    </row>
    <row r="174" spans="1:6" ht="34.5" customHeight="1" x14ac:dyDescent="0.3">
      <c r="A174" s="87" t="s">
        <v>220</v>
      </c>
      <c r="B174" s="221">
        <v>1</v>
      </c>
      <c r="C174" s="221"/>
      <c r="D174" s="222" t="s">
        <v>422</v>
      </c>
      <c r="E174" s="221"/>
      <c r="F174" s="221"/>
    </row>
    <row r="175" spans="1:6" ht="19.5" customHeight="1" x14ac:dyDescent="0.3">
      <c r="A175" s="41" t="s">
        <v>163</v>
      </c>
      <c r="B175" s="221">
        <v>2</v>
      </c>
      <c r="C175" s="221"/>
      <c r="D175" s="222"/>
      <c r="E175" s="222"/>
      <c r="F175" s="221"/>
    </row>
    <row r="176" spans="1:6" x14ac:dyDescent="0.3">
      <c r="A176" s="293" t="s">
        <v>38</v>
      </c>
      <c r="B176" s="294"/>
      <c r="C176" s="295"/>
      <c r="D176" s="125">
        <f>SUM(B172:C175)</f>
        <v>6</v>
      </c>
    </row>
    <row r="177" spans="1:6" x14ac:dyDescent="0.3">
      <c r="A177" s="293" t="s">
        <v>342</v>
      </c>
      <c r="B177" s="294"/>
      <c r="C177" s="295"/>
      <c r="D177" s="65">
        <f>D176/(COUNT(B172:C175)*2)</f>
        <v>0.75</v>
      </c>
    </row>
    <row r="178" spans="1:6" s="50" customFormat="1" x14ac:dyDescent="0.3">
      <c r="A178" s="54"/>
      <c r="B178" s="55"/>
      <c r="C178" s="55"/>
      <c r="D178" s="56"/>
    </row>
    <row r="179" spans="1:6" ht="19.5" x14ac:dyDescent="0.4">
      <c r="A179" s="291" t="s">
        <v>87</v>
      </c>
      <c r="B179" s="292"/>
      <c r="C179" s="292"/>
      <c r="D179" s="292"/>
      <c r="E179" s="292"/>
      <c r="F179" s="292"/>
    </row>
    <row r="180" spans="1:6" ht="90.75" customHeight="1" x14ac:dyDescent="0.3">
      <c r="A180" s="87" t="s">
        <v>364</v>
      </c>
      <c r="B180" s="221">
        <v>0</v>
      </c>
      <c r="C180" s="221"/>
      <c r="D180" s="222" t="s">
        <v>467</v>
      </c>
      <c r="E180" s="222" t="s">
        <v>466</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3" t="s">
        <v>38</v>
      </c>
      <c r="B185" s="294"/>
      <c r="C185" s="295"/>
      <c r="D185" s="125">
        <f>SUM(B180:C184)</f>
        <v>8</v>
      </c>
    </row>
    <row r="186" spans="1:6" x14ac:dyDescent="0.3">
      <c r="A186" s="293" t="s">
        <v>342</v>
      </c>
      <c r="B186" s="294"/>
      <c r="C186" s="295"/>
      <c r="D186" s="65">
        <f>D185/(COUNT(B180:C184)*2)</f>
        <v>0.8</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3" t="s">
        <v>38</v>
      </c>
      <c r="B193" s="294"/>
      <c r="C193" s="295"/>
      <c r="D193" s="97">
        <f>SUM(B189:C192)</f>
        <v>4</v>
      </c>
    </row>
    <row r="194" spans="1:4" x14ac:dyDescent="0.3">
      <c r="A194" s="293" t="s">
        <v>342</v>
      </c>
      <c r="B194" s="294"/>
      <c r="C194" s="295"/>
      <c r="D194" s="65">
        <f>D193/(COUNT(B189:C192)*2)</f>
        <v>1</v>
      </c>
    </row>
    <row r="196" spans="1:4" ht="18" x14ac:dyDescent="0.35">
      <c r="A196" s="121" t="s">
        <v>474</v>
      </c>
      <c r="B196" s="120"/>
      <c r="C196" s="120"/>
      <c r="D196" s="220">
        <v>0.6</v>
      </c>
    </row>
    <row r="197" spans="1:4" ht="22.5" x14ac:dyDescent="0.3">
      <c r="A197" s="71" t="s">
        <v>47</v>
      </c>
      <c r="B197" s="72"/>
      <c r="C197" s="73"/>
      <c r="D197" s="74">
        <f>SUM(D193,D185,D176,D168,D160,D62,D51,D32,D22,D117,D148,D132,D101,D83,D41)</f>
        <v>182</v>
      </c>
    </row>
    <row r="198" spans="1:4" ht="22.5" x14ac:dyDescent="0.3">
      <c r="A198" s="71" t="s">
        <v>378</v>
      </c>
      <c r="B198" s="72"/>
      <c r="C198" s="73"/>
      <c r="D198" s="75">
        <f>D197/(COUNT(B189:C192,B180:C184,B172:C175,B164:C167,B152:C159,B55:C61,B45:C50,B26:C31,B17:C21,B106:C116,B136:C147,B121:C131,B87:C100,B66:C82,B36:C40)*2)</f>
        <v>0.84259259259259256</v>
      </c>
    </row>
  </sheetData>
  <sheetProtection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opLeftCell="A225" zoomScaleNormal="100" workbookViewId="0">
      <selection activeCell="D211" sqref="D21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57"/>
      <c r="E2" s="257"/>
      <c r="F2" s="257"/>
      <c r="G2" s="257"/>
      <c r="H2" s="257"/>
      <c r="I2" s="257"/>
    </row>
    <row r="3" spans="1:9" ht="20.25" x14ac:dyDescent="0.3">
      <c r="C3" s="42">
        <v>2</v>
      </c>
      <c r="D3" s="257"/>
      <c r="E3" s="257"/>
      <c r="F3" s="257"/>
      <c r="G3" s="257"/>
      <c r="H3" s="257"/>
      <c r="I3" s="257"/>
    </row>
    <row r="4" spans="1:9" ht="20.25" x14ac:dyDescent="0.3">
      <c r="C4" s="42" t="s">
        <v>34</v>
      </c>
      <c r="D4" s="257"/>
      <c r="E4" s="257"/>
      <c r="F4" s="257"/>
      <c r="G4" s="257"/>
      <c r="H4" s="257"/>
      <c r="I4" s="257"/>
    </row>
    <row r="5" spans="1:9" ht="15.75" customHeight="1" x14ac:dyDescent="0.3">
      <c r="D5" s="257"/>
      <c r="E5" s="257"/>
      <c r="F5" s="257"/>
      <c r="G5" s="257"/>
      <c r="H5" s="257"/>
      <c r="I5" s="257"/>
    </row>
    <row r="6" spans="1:9" ht="1.5" hidden="1" customHeight="1" x14ac:dyDescent="0.3">
      <c r="D6" s="257"/>
      <c r="E6" s="257"/>
      <c r="F6" s="257"/>
      <c r="G6" s="257"/>
      <c r="H6" s="257"/>
      <c r="I6" s="257"/>
    </row>
    <row r="7" spans="1:9" ht="21" x14ac:dyDescent="0.3">
      <c r="A7" s="287" t="s">
        <v>201</v>
      </c>
      <c r="B7" s="287"/>
      <c r="C7" s="287"/>
      <c r="D7" s="287"/>
      <c r="E7" s="287"/>
      <c r="F7" s="287"/>
      <c r="G7" s="257"/>
      <c r="H7" s="257"/>
      <c r="I7" s="257"/>
    </row>
    <row r="8" spans="1:9" ht="29.25" x14ac:dyDescent="0.5">
      <c r="A8" s="288" t="str">
        <f>'Page de garde'!D18</f>
        <v xml:space="preserve"> Jawhara Sousse</v>
      </c>
      <c r="B8" s="288"/>
      <c r="C8" s="288"/>
      <c r="D8" s="288"/>
      <c r="E8" s="288"/>
      <c r="F8" s="288"/>
      <c r="G8" s="260"/>
      <c r="H8" s="260"/>
      <c r="I8" s="257"/>
    </row>
    <row r="9" spans="1:9" ht="24.75" x14ac:dyDescent="0.5">
      <c r="A9" s="38" t="s">
        <v>44</v>
      </c>
      <c r="B9" s="289" t="s">
        <v>496</v>
      </c>
      <c r="C9" s="289"/>
      <c r="D9" s="289"/>
      <c r="E9" s="289"/>
      <c r="F9" s="289"/>
      <c r="G9" s="260"/>
      <c r="H9" s="260"/>
      <c r="I9" s="257"/>
    </row>
    <row r="10" spans="1:9" ht="24.75" x14ac:dyDescent="0.5">
      <c r="A10" s="39" t="s">
        <v>46</v>
      </c>
      <c r="B10" s="290" t="s">
        <v>438</v>
      </c>
      <c r="C10" s="290"/>
      <c r="D10" s="290"/>
      <c r="E10" s="290"/>
      <c r="F10" s="290"/>
      <c r="G10" s="260"/>
      <c r="H10" s="260"/>
      <c r="I10" s="257"/>
    </row>
    <row r="11" spans="1:9" ht="24.75" x14ac:dyDescent="0.5">
      <c r="A11" s="38" t="s">
        <v>45</v>
      </c>
      <c r="B11" s="285">
        <v>42858</v>
      </c>
      <c r="C11" s="285"/>
      <c r="D11" s="285"/>
      <c r="E11" s="285"/>
      <c r="F11" s="285"/>
      <c r="G11" s="260"/>
      <c r="H11" s="260"/>
      <c r="I11" s="257"/>
    </row>
    <row r="12" spans="1:9" ht="24.75" x14ac:dyDescent="0.5">
      <c r="A12" s="38" t="s">
        <v>276</v>
      </c>
      <c r="B12" s="278">
        <f>D505</f>
        <v>0.88619402985074625</v>
      </c>
      <c r="C12" s="278"/>
      <c r="D12" s="278"/>
      <c r="E12" s="278"/>
      <c r="F12" s="278"/>
      <c r="G12" s="260"/>
      <c r="H12" s="260"/>
      <c r="I12" s="257"/>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42858</v>
      </c>
      <c r="B17" s="36"/>
      <c r="C17" s="36"/>
      <c r="D17" s="36"/>
      <c r="E17" s="36"/>
      <c r="F17" s="36"/>
      <c r="G17" s="36"/>
      <c r="H17" s="36"/>
    </row>
    <row r="18" spans="1:8" ht="18" x14ac:dyDescent="0.25">
      <c r="A18" s="283" t="s">
        <v>1</v>
      </c>
      <c r="B18" s="284"/>
      <c r="C18" s="284"/>
      <c r="D18" s="284"/>
      <c r="E18" s="284"/>
      <c r="F18" s="284"/>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D22" s="172" t="s">
        <v>414</v>
      </c>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4" t="s">
        <v>18</v>
      </c>
      <c r="B26" s="275"/>
      <c r="C26" s="275"/>
      <c r="D26" s="275"/>
      <c r="E26" s="275"/>
      <c r="F26" s="275"/>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56.25" customHeight="1" x14ac:dyDescent="0.25">
      <c r="A33" s="99" t="s">
        <v>11</v>
      </c>
      <c r="B33" s="170">
        <v>2</v>
      </c>
      <c r="C33" s="217" t="str">
        <f>IF(B33=0, -5, "0")</f>
        <v>0</v>
      </c>
      <c r="D33" s="129"/>
      <c r="E33" s="147"/>
      <c r="F33" s="147"/>
    </row>
    <row r="34" spans="1:7" x14ac:dyDescent="0.25">
      <c r="A34" s="18" t="s">
        <v>290</v>
      </c>
      <c r="B34" s="170">
        <v>2</v>
      </c>
      <c r="C34" s="171"/>
      <c r="D34" s="15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3" t="s">
        <v>137</v>
      </c>
      <c r="B43" s="273"/>
      <c r="C43" s="273"/>
      <c r="D43" s="273"/>
      <c r="E43" s="273"/>
      <c r="F43" s="273"/>
    </row>
    <row r="44" spans="1:7" x14ac:dyDescent="0.25">
      <c r="A44" s="183">
        <f>B11</f>
        <v>42858</v>
      </c>
      <c r="B44" s="6"/>
      <c r="C44" s="7"/>
      <c r="D44" s="6"/>
    </row>
    <row r="45" spans="1:7" ht="16.5" x14ac:dyDescent="0.25">
      <c r="A45" s="276" t="s">
        <v>63</v>
      </c>
      <c r="B45" s="277"/>
      <c r="C45" s="277"/>
      <c r="D45" s="277"/>
      <c r="E45" s="277"/>
      <c r="F45" s="277"/>
    </row>
    <row r="46" spans="1:7" x14ac:dyDescent="0.25">
      <c r="A46" s="33" t="s">
        <v>109</v>
      </c>
      <c r="B46" s="170" t="s">
        <v>34</v>
      </c>
      <c r="C46" s="170"/>
      <c r="D46" s="156"/>
      <c r="E46" s="147"/>
      <c r="F46" s="147"/>
    </row>
    <row r="47" spans="1:7" ht="30" customHeight="1" x14ac:dyDescent="0.25">
      <c r="A47" s="43" t="s">
        <v>259</v>
      </c>
      <c r="B47" s="170" t="s">
        <v>34</v>
      </c>
      <c r="C47" s="170"/>
      <c r="D47" s="156"/>
      <c r="E47" s="147"/>
      <c r="F47" s="147"/>
    </row>
    <row r="48" spans="1:7" ht="15.75" customHeight="1" x14ac:dyDescent="0.25">
      <c r="A48" s="33" t="s">
        <v>297</v>
      </c>
      <c r="B48" s="170" t="s">
        <v>34</v>
      </c>
      <c r="C48" s="171"/>
      <c r="D48" s="163"/>
      <c r="E48" s="173"/>
      <c r="F48" s="147"/>
    </row>
    <row r="49" spans="1:6" x14ac:dyDescent="0.25">
      <c r="A49" s="33" t="s">
        <v>28</v>
      </c>
      <c r="B49" s="170">
        <v>2</v>
      </c>
      <c r="C49" s="170"/>
      <c r="D49" s="156"/>
      <c r="E49" s="147"/>
      <c r="F49" s="147"/>
    </row>
    <row r="50" spans="1:6" ht="21" customHeight="1"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8</v>
      </c>
    </row>
    <row r="55" spans="1:6" x14ac:dyDescent="0.25">
      <c r="A55" s="19" t="s">
        <v>37</v>
      </c>
      <c r="B55" s="20"/>
      <c r="C55" s="21"/>
      <c r="D55" s="63">
        <f>D54/(COUNT(B46:C53)*2)</f>
        <v>1</v>
      </c>
    </row>
    <row r="56" spans="1:6" x14ac:dyDescent="0.25">
      <c r="A56" s="9"/>
      <c r="B56" s="6"/>
      <c r="C56" s="7"/>
      <c r="D56" s="6"/>
    </row>
    <row r="57" spans="1:6" ht="18" x14ac:dyDescent="0.25">
      <c r="A57" s="274" t="s">
        <v>65</v>
      </c>
      <c r="B57" s="275"/>
      <c r="C57" s="275"/>
      <c r="D57" s="275"/>
      <c r="E57" s="275"/>
      <c r="F57" s="275"/>
    </row>
    <row r="58" spans="1:6" ht="24" customHeight="1" x14ac:dyDescent="0.25">
      <c r="A58" s="169" t="s">
        <v>314</v>
      </c>
      <c r="B58" s="170">
        <v>2</v>
      </c>
      <c r="C58" s="170"/>
      <c r="D58" s="168"/>
      <c r="E58" s="147"/>
      <c r="F58" s="147"/>
    </row>
    <row r="59" spans="1:6" ht="48.75" customHeight="1" x14ac:dyDescent="0.25">
      <c r="A59" s="169" t="s">
        <v>204</v>
      </c>
      <c r="B59" s="170">
        <v>2</v>
      </c>
      <c r="C59" s="171"/>
      <c r="D59" s="162" t="s">
        <v>497</v>
      </c>
      <c r="E59" s="146"/>
      <c r="F59" s="173"/>
    </row>
    <row r="60" spans="1:6" ht="30" x14ac:dyDescent="0.25">
      <c r="A60" s="24" t="s">
        <v>142</v>
      </c>
      <c r="B60" s="170">
        <v>0</v>
      </c>
      <c r="C60" s="170"/>
      <c r="D60" s="143" t="s">
        <v>498</v>
      </c>
      <c r="E60" s="143" t="s">
        <v>499</v>
      </c>
      <c r="F60" s="261">
        <v>42858</v>
      </c>
    </row>
    <row r="61" spans="1:6" x14ac:dyDescent="0.25">
      <c r="A61" s="24" t="s">
        <v>123</v>
      </c>
      <c r="B61" s="170">
        <v>2</v>
      </c>
      <c r="C61" s="170"/>
      <c r="D61" s="143"/>
      <c r="E61" s="147"/>
      <c r="F61" s="147"/>
    </row>
    <row r="62" spans="1:6" ht="31.5" x14ac:dyDescent="0.35">
      <c r="A62" s="76" t="s">
        <v>67</v>
      </c>
      <c r="B62" s="170">
        <v>2</v>
      </c>
      <c r="C62" s="217" t="str">
        <f>IF(B62=0, -5, "0")</f>
        <v>0</v>
      </c>
      <c r="D62" s="168" t="s">
        <v>442</v>
      </c>
      <c r="E62" s="147"/>
      <c r="F62" s="147"/>
    </row>
    <row r="63" spans="1:6" ht="30" x14ac:dyDescent="0.25">
      <c r="A63" s="169" t="s">
        <v>277</v>
      </c>
      <c r="B63" s="170" t="s">
        <v>34</v>
      </c>
      <c r="C63" s="170"/>
      <c r="D63" s="168"/>
      <c r="E63" s="147"/>
      <c r="F63" s="147"/>
    </row>
    <row r="64" spans="1:6" ht="36" x14ac:dyDescent="0.25">
      <c r="A64" s="108" t="s">
        <v>272</v>
      </c>
      <c r="B64" s="170" t="s">
        <v>34</v>
      </c>
      <c r="C64" s="217" t="str">
        <f>IF(B64=0, -5, "0")</f>
        <v>0</v>
      </c>
      <c r="D64" s="168"/>
      <c r="E64" s="147"/>
      <c r="F64" s="147"/>
    </row>
    <row r="65" spans="1:6" ht="21" customHeight="1"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t="s">
        <v>423</v>
      </c>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60" x14ac:dyDescent="0.25">
      <c r="A70" s="107" t="s">
        <v>171</v>
      </c>
      <c r="B70" s="170">
        <v>0</v>
      </c>
      <c r="C70" s="218">
        <f>IF(B70=0, -5, "0")</f>
        <v>-5</v>
      </c>
      <c r="D70" s="168" t="s">
        <v>502</v>
      </c>
      <c r="E70" s="168" t="s">
        <v>509</v>
      </c>
      <c r="F70" s="261">
        <v>42858</v>
      </c>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46"/>
      <c r="F74" s="173"/>
    </row>
    <row r="75" spans="1:6" s="172" customFormat="1" ht="22.5" customHeight="1"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23</v>
      </c>
    </row>
    <row r="82" spans="1:6" x14ac:dyDescent="0.25">
      <c r="A82" s="19" t="s">
        <v>37</v>
      </c>
      <c r="B82" s="20"/>
      <c r="C82" s="21"/>
      <c r="D82" s="63">
        <f>D81/(COUNT(B58:C80)*2)</f>
        <v>0.67647058823529416</v>
      </c>
    </row>
    <row r="83" spans="1:6" ht="15" customHeight="1" x14ac:dyDescent="0.25">
      <c r="A83" s="9"/>
      <c r="B83" s="6"/>
      <c r="C83" s="7"/>
      <c r="D83" s="6"/>
    </row>
    <row r="84" spans="1:6" ht="15" customHeight="1" x14ac:dyDescent="0.25">
      <c r="A84" s="274" t="s">
        <v>25</v>
      </c>
      <c r="B84" s="275"/>
      <c r="C84" s="275"/>
      <c r="D84" s="275"/>
      <c r="E84" s="275"/>
      <c r="F84" s="275"/>
    </row>
    <row r="85" spans="1:6" ht="24.75" customHeight="1" x14ac:dyDescent="0.25">
      <c r="A85" s="169" t="s">
        <v>314</v>
      </c>
      <c r="B85" s="170">
        <v>2</v>
      </c>
      <c r="C85" s="170"/>
      <c r="D85" s="155"/>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t="s">
        <v>34</v>
      </c>
      <c r="C88" s="170"/>
      <c r="D88" s="157"/>
      <c r="E88" s="147"/>
      <c r="F88" s="147"/>
    </row>
    <row r="89" spans="1:6" x14ac:dyDescent="0.25">
      <c r="A89" s="18" t="s">
        <v>55</v>
      </c>
      <c r="B89" s="170">
        <v>2</v>
      </c>
      <c r="C89" s="170"/>
      <c r="D89" s="158"/>
      <c r="E89" s="147"/>
      <c r="F89" s="147"/>
    </row>
    <row r="90" spans="1:6" x14ac:dyDescent="0.25">
      <c r="A90" s="169" t="s">
        <v>293</v>
      </c>
      <c r="B90" s="170" t="s">
        <v>34</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10</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41</v>
      </c>
    </row>
    <row r="97" spans="1:6" ht="16.5" customHeight="1" x14ac:dyDescent="0.25">
      <c r="A97" s="78" t="s">
        <v>224</v>
      </c>
      <c r="B97" s="84"/>
      <c r="C97" s="85"/>
      <c r="D97" s="82">
        <f>D96/(COUNT(B85:C91,B46:C53,B58:C80)*2)</f>
        <v>0.78846153846153844</v>
      </c>
    </row>
    <row r="98" spans="1:6" x14ac:dyDescent="0.25">
      <c r="A98" s="5"/>
      <c r="B98" s="6"/>
      <c r="C98" s="7"/>
      <c r="D98" s="6"/>
    </row>
    <row r="99" spans="1:6" ht="18" x14ac:dyDescent="0.35">
      <c r="A99" s="273" t="s">
        <v>129</v>
      </c>
      <c r="B99" s="273"/>
      <c r="C99" s="273"/>
      <c r="D99" s="273"/>
      <c r="E99" s="273"/>
      <c r="F99" s="273"/>
    </row>
    <row r="100" spans="1:6" x14ac:dyDescent="0.25">
      <c r="A100" s="183">
        <f>B11</f>
        <v>42858</v>
      </c>
      <c r="B100" s="6"/>
      <c r="C100" s="7"/>
      <c r="D100" s="6"/>
    </row>
    <row r="101" spans="1:6" ht="16.5" x14ac:dyDescent="0.25">
      <c r="A101" s="276" t="s">
        <v>63</v>
      </c>
      <c r="B101" s="277"/>
      <c r="C101" s="277"/>
      <c r="D101" s="277"/>
      <c r="E101" s="277"/>
      <c r="F101" s="277"/>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t="s">
        <v>34</v>
      </c>
      <c r="C108" s="138"/>
      <c r="D108" s="168"/>
      <c r="E108" s="147"/>
      <c r="F108" s="147"/>
    </row>
    <row r="109" spans="1:6" ht="34.9" customHeight="1"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1</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t="s">
        <v>34</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6" customHeight="1"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68"/>
      <c r="E124" s="173"/>
      <c r="F124" s="147"/>
    </row>
    <row r="125" spans="1:6" ht="74.25" customHeight="1"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61.5" x14ac:dyDescent="0.35">
      <c r="A127" s="76" t="s">
        <v>173</v>
      </c>
      <c r="B127" s="170">
        <v>0</v>
      </c>
      <c r="C127" s="217">
        <f>IF(B127=0, -5, "0")</f>
        <v>-5</v>
      </c>
      <c r="D127" s="168" t="s">
        <v>502</v>
      </c>
      <c r="E127" s="168" t="s">
        <v>509</v>
      </c>
      <c r="F127" s="261">
        <v>42858</v>
      </c>
    </row>
    <row r="128" spans="1:6" ht="18.75" customHeight="1"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t="s">
        <v>34</v>
      </c>
      <c r="C133" s="170"/>
      <c r="D133" s="168"/>
      <c r="E133" s="147"/>
      <c r="F133" s="147"/>
    </row>
    <row r="134" spans="1:6" x14ac:dyDescent="0.25">
      <c r="A134" s="19" t="s">
        <v>38</v>
      </c>
      <c r="B134" s="19"/>
      <c r="C134" s="19"/>
      <c r="D134" s="19">
        <f>SUM(B114:C133)</f>
        <v>29</v>
      </c>
    </row>
    <row r="135" spans="1:6" x14ac:dyDescent="0.25">
      <c r="A135" s="19" t="s">
        <v>37</v>
      </c>
      <c r="B135" s="20"/>
      <c r="C135" s="21"/>
      <c r="D135" s="63">
        <f>D134/(COUNT(B114:C133)*2)</f>
        <v>0.76315789473684215</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21.5" x14ac:dyDescent="0.35">
      <c r="A143" s="83" t="s">
        <v>476</v>
      </c>
      <c r="B143" s="170">
        <v>0</v>
      </c>
      <c r="C143" s="217">
        <f>IF(B143=0, -5, "0")</f>
        <v>-5</v>
      </c>
      <c r="D143" s="168" t="s">
        <v>500</v>
      </c>
      <c r="E143" s="168" t="s">
        <v>501</v>
      </c>
      <c r="F143" s="261">
        <v>42858</v>
      </c>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50</v>
      </c>
    </row>
    <row r="150" spans="1:6" ht="18" x14ac:dyDescent="0.25">
      <c r="A150" s="78" t="s">
        <v>225</v>
      </c>
      <c r="B150" s="84"/>
      <c r="C150" s="85"/>
      <c r="D150" s="82">
        <f>D149/(COUNT(B138:C144,B102:C109,B114:C133)*2)</f>
        <v>0.73529411764705888</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42858</v>
      </c>
      <c r="B153" s="6"/>
      <c r="C153" s="7"/>
      <c r="D153" s="59"/>
    </row>
    <row r="154" spans="1:6" ht="16.5" x14ac:dyDescent="0.25">
      <c r="A154" s="276" t="s">
        <v>63</v>
      </c>
      <c r="B154" s="277"/>
      <c r="C154" s="277"/>
      <c r="D154" s="277"/>
      <c r="E154" s="277"/>
      <c r="F154" s="277"/>
    </row>
    <row r="155" spans="1:6" x14ac:dyDescent="0.25">
      <c r="A155" s="23" t="s">
        <v>132</v>
      </c>
      <c r="B155" s="170">
        <v>1</v>
      </c>
      <c r="C155" s="170"/>
      <c r="D155" s="168" t="s">
        <v>420</v>
      </c>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1</v>
      </c>
      <c r="C159" s="170"/>
      <c r="D159" s="168" t="s">
        <v>505</v>
      </c>
      <c r="E159" s="147"/>
      <c r="F159" s="147"/>
    </row>
    <row r="160" spans="1:6" ht="18" x14ac:dyDescent="0.35">
      <c r="A160" s="76" t="s">
        <v>59</v>
      </c>
      <c r="B160" s="170">
        <v>2</v>
      </c>
      <c r="C160" s="217" t="str">
        <f>IF(B160=0, -5, "0")</f>
        <v>0</v>
      </c>
      <c r="D160" s="168"/>
      <c r="E160" s="147"/>
      <c r="F160" s="147"/>
    </row>
    <row r="161" spans="1:6" ht="16.5" customHeight="1"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14</v>
      </c>
    </row>
    <row r="164" spans="1:6" x14ac:dyDescent="0.25">
      <c r="A164" s="19" t="s">
        <v>37</v>
      </c>
      <c r="B164" s="20"/>
      <c r="C164" s="21"/>
      <c r="D164" s="63">
        <f>D163/(COUNT(B155:C162)*2)</f>
        <v>0.875</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46"/>
      <c r="E173" s="146"/>
      <c r="F173" s="147"/>
    </row>
    <row r="174" spans="1:6" ht="45" x14ac:dyDescent="0.35">
      <c r="A174" s="76" t="s">
        <v>251</v>
      </c>
      <c r="B174" s="170">
        <v>0</v>
      </c>
      <c r="C174" s="217">
        <f>IF(B174=0, -5, "0")</f>
        <v>-5</v>
      </c>
      <c r="D174" s="12" t="s">
        <v>503</v>
      </c>
      <c r="E174" s="168" t="s">
        <v>504</v>
      </c>
      <c r="F174" s="261">
        <v>42858</v>
      </c>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t="s">
        <v>34</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0.75</v>
      </c>
      <c r="E185" s="102"/>
      <c r="F185" s="102"/>
    </row>
    <row r="186" spans="1:7" x14ac:dyDescent="0.25">
      <c r="A186" s="19" t="s">
        <v>38</v>
      </c>
      <c r="B186" s="19"/>
      <c r="C186" s="19"/>
      <c r="D186" s="19">
        <f>SUM(B167:C184)</f>
        <v>27</v>
      </c>
    </row>
    <row r="187" spans="1:7" x14ac:dyDescent="0.25">
      <c r="A187" s="19" t="s">
        <v>37</v>
      </c>
      <c r="B187" s="20"/>
      <c r="C187" s="21"/>
      <c r="D187" s="63">
        <f>D186/(COUNT(B167:C184)*2)</f>
        <v>0.75</v>
      </c>
    </row>
    <row r="188" spans="1:7" x14ac:dyDescent="0.25">
      <c r="A188" s="9"/>
      <c r="B188" s="6"/>
      <c r="C188" s="7"/>
      <c r="D188" s="6"/>
    </row>
    <row r="189" spans="1:7" ht="18" x14ac:dyDescent="0.25">
      <c r="A189" s="78" t="s">
        <v>139</v>
      </c>
      <c r="B189" s="84"/>
      <c r="C189" s="85"/>
      <c r="D189" s="81">
        <f>SUM(D163,D186)</f>
        <v>41</v>
      </c>
    </row>
    <row r="190" spans="1:7" ht="18" x14ac:dyDescent="0.25">
      <c r="A190" s="78" t="s">
        <v>226</v>
      </c>
      <c r="B190" s="84"/>
      <c r="C190" s="85"/>
      <c r="D190" s="82">
        <f>D189/(COUNT(B155:C162,B167:C184)*2)</f>
        <v>0.78846153846153844</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42858</v>
      </c>
      <c r="B193" s="6"/>
      <c r="C193" s="7"/>
      <c r="D193" s="6"/>
    </row>
    <row r="194" spans="1:7" ht="18" x14ac:dyDescent="0.25">
      <c r="A194" s="274" t="s">
        <v>158</v>
      </c>
      <c r="B194" s="275"/>
      <c r="C194" s="275"/>
      <c r="D194" s="275"/>
      <c r="E194" s="275"/>
      <c r="F194" s="275"/>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2</v>
      </c>
      <c r="C210" s="170"/>
      <c r="D210" s="168"/>
      <c r="E210" s="173"/>
      <c r="F210" s="147"/>
    </row>
    <row r="211" spans="1:7" ht="54" x14ac:dyDescent="0.35">
      <c r="A211" s="83" t="s">
        <v>363</v>
      </c>
      <c r="B211" s="170" t="s">
        <v>34</v>
      </c>
      <c r="C211" s="217" t="str">
        <f>IF(B211=0, -5, "0")</f>
        <v>0</v>
      </c>
      <c r="D211" s="168" t="s">
        <v>418</v>
      </c>
      <c r="E211" s="147"/>
      <c r="F211" s="147"/>
    </row>
    <row r="212" spans="1:7" x14ac:dyDescent="0.25">
      <c r="A212" s="18" t="s">
        <v>192</v>
      </c>
      <c r="B212" s="170">
        <v>2</v>
      </c>
      <c r="C212" s="170"/>
      <c r="D212" s="143" t="s">
        <v>450</v>
      </c>
      <c r="E212" s="147"/>
      <c r="F212" s="147"/>
    </row>
    <row r="213" spans="1:7" ht="35.25" customHeight="1"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ht="45" x14ac:dyDescent="0.25">
      <c r="A217" s="169" t="s">
        <v>291</v>
      </c>
      <c r="B217" s="170">
        <v>1</v>
      </c>
      <c r="C217" s="170"/>
      <c r="D217" s="12" t="s">
        <v>508</v>
      </c>
      <c r="E217" s="147"/>
      <c r="F217" s="147"/>
    </row>
    <row r="218" spans="1:7" x14ac:dyDescent="0.25">
      <c r="A218" s="18" t="s">
        <v>188</v>
      </c>
      <c r="B218" s="170">
        <v>2</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60" x14ac:dyDescent="0.25">
      <c r="A222" s="108" t="s">
        <v>72</v>
      </c>
      <c r="B222" s="170">
        <v>1</v>
      </c>
      <c r="C222" s="217" t="str">
        <f>IF(B222=0, -5, "0")</f>
        <v>0</v>
      </c>
      <c r="D222" s="168" t="s">
        <v>510</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45" x14ac:dyDescent="0.25">
      <c r="A226" s="24" t="s">
        <v>244</v>
      </c>
      <c r="B226" s="170">
        <v>0</v>
      </c>
      <c r="C226" s="170"/>
      <c r="D226" s="157" t="s">
        <v>506</v>
      </c>
      <c r="E226" s="157" t="s">
        <v>507</v>
      </c>
      <c r="F226" s="261">
        <v>42858</v>
      </c>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30</v>
      </c>
    </row>
    <row r="230" spans="1:6" x14ac:dyDescent="0.25">
      <c r="A230" s="19" t="s">
        <v>37</v>
      </c>
      <c r="B230" s="20"/>
      <c r="C230" s="21"/>
      <c r="D230" s="63">
        <f>D229/(COUNT(B210:C228)*2)</f>
        <v>0.88235294117647056</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478</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4">
        <v>0.8</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68</v>
      </c>
    </row>
    <row r="246" spans="1:6" ht="18" x14ac:dyDescent="0.25">
      <c r="A246" s="103" t="s">
        <v>227</v>
      </c>
      <c r="B246" s="104"/>
      <c r="C246" s="105"/>
      <c r="D246" s="106">
        <f>D245/(COUNT(B210:C228,B233:C240,B195:C205)*2)</f>
        <v>0.94444444444444442</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42858</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v>2</v>
      </c>
      <c r="C251" s="217" t="str">
        <f>IF(B251=0, -5, "0")</f>
        <v>0</v>
      </c>
      <c r="D251" s="168"/>
      <c r="E251" s="173"/>
      <c r="F251" s="173"/>
    </row>
    <row r="252" spans="1:6" s="3" customFormat="1" ht="22.5" customHeigh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252"/>
      <c r="E257" s="173"/>
      <c r="F257" s="173"/>
    </row>
    <row r="258" spans="1:6" s="3" customFormat="1" x14ac:dyDescent="0.25">
      <c r="A258" s="33" t="s">
        <v>160</v>
      </c>
      <c r="B258" s="170" t="s">
        <v>34</v>
      </c>
      <c r="C258" s="170"/>
      <c r="D258" s="146"/>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ht="60.75" customHeight="1" x14ac:dyDescent="0.25">
      <c r="A267" s="152" t="s">
        <v>479</v>
      </c>
      <c r="B267" s="171">
        <v>2</v>
      </c>
      <c r="C267" s="171"/>
      <c r="D267" s="255"/>
      <c r="E267" s="146" t="s">
        <v>371</v>
      </c>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45" customHeight="1" x14ac:dyDescent="0.25">
      <c r="A283" s="24" t="s">
        <v>199</v>
      </c>
      <c r="B283" s="171">
        <v>2</v>
      </c>
      <c r="C283" s="170"/>
      <c r="D283" s="11"/>
      <c r="E283" s="173"/>
      <c r="F283" s="173"/>
    </row>
    <row r="284" spans="1:6" s="3" customFormat="1" ht="39.75" customHeight="1" x14ac:dyDescent="0.25">
      <c r="A284" s="101" t="s">
        <v>287</v>
      </c>
      <c r="B284" s="171">
        <v>2</v>
      </c>
      <c r="C284" s="154"/>
      <c r="D284" s="256">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42858</v>
      </c>
      <c r="B292" s="6"/>
      <c r="C292" s="7"/>
      <c r="D292" s="59"/>
    </row>
    <row r="293" spans="1:7" ht="18" x14ac:dyDescent="0.25">
      <c r="A293" s="274" t="s">
        <v>19</v>
      </c>
      <c r="B293" s="275"/>
      <c r="C293" s="275"/>
      <c r="D293" s="275"/>
      <c r="E293" s="275"/>
      <c r="F293" s="275"/>
    </row>
    <row r="294" spans="1:7" ht="20.25" customHeight="1"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4" t="s">
        <v>122</v>
      </c>
      <c r="B305" s="275"/>
      <c r="C305" s="275"/>
      <c r="D305" s="275"/>
      <c r="E305" s="275"/>
      <c r="F305" s="275"/>
    </row>
    <row r="306" spans="1:6" ht="19.5" customHeight="1" x14ac:dyDescent="0.25">
      <c r="A306" s="169" t="s">
        <v>303</v>
      </c>
      <c r="B306" s="171">
        <v>2</v>
      </c>
      <c r="C306" s="171"/>
      <c r="D306" s="146"/>
      <c r="E306" s="173"/>
      <c r="F306" s="173"/>
    </row>
    <row r="307" spans="1:6" x14ac:dyDescent="0.25">
      <c r="A307" s="169" t="s">
        <v>373</v>
      </c>
      <c r="B307" s="171">
        <v>1</v>
      </c>
      <c r="C307" s="170"/>
      <c r="D307" s="168" t="s">
        <v>511</v>
      </c>
      <c r="E307" s="147"/>
      <c r="F307" s="147"/>
    </row>
    <row r="308" spans="1:6" ht="19.5" customHeight="1"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1.5" customHeight="1" x14ac:dyDescent="0.25">
      <c r="A313" s="18" t="s">
        <v>199</v>
      </c>
      <c r="B313" s="171" t="s">
        <v>34</v>
      </c>
      <c r="C313" s="170"/>
      <c r="D313" s="168"/>
      <c r="E313" s="147"/>
      <c r="F313" s="147"/>
    </row>
    <row r="314" spans="1:6" ht="16.5" customHeight="1" x14ac:dyDescent="0.25">
      <c r="A314" s="18" t="s">
        <v>248</v>
      </c>
      <c r="B314" s="171" t="s">
        <v>34</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15</v>
      </c>
    </row>
    <row r="319" spans="1:6" x14ac:dyDescent="0.25">
      <c r="A319" s="19" t="s">
        <v>37</v>
      </c>
      <c r="B319" s="20"/>
      <c r="C319" s="21"/>
      <c r="D319" s="63">
        <f>D318/(COUNT(B306:C316)*2)</f>
        <v>0.9375</v>
      </c>
    </row>
    <row r="320" spans="1:6" x14ac:dyDescent="0.25">
      <c r="A320" s="8"/>
      <c r="B320" s="7"/>
      <c r="C320" s="7"/>
      <c r="D320" s="7"/>
    </row>
    <row r="321" spans="1:9" ht="18" x14ac:dyDescent="0.25">
      <c r="A321" s="78" t="s">
        <v>41</v>
      </c>
      <c r="B321" s="84"/>
      <c r="C321" s="85"/>
      <c r="D321" s="81">
        <f>SUM(D318,D302)</f>
        <v>31</v>
      </c>
    </row>
    <row r="322" spans="1:9" ht="18" x14ac:dyDescent="0.25">
      <c r="A322" s="78" t="s">
        <v>229</v>
      </c>
      <c r="B322" s="84"/>
      <c r="C322" s="85"/>
      <c r="D322" s="82">
        <f>D321/(COUNT(B306:C316,B294:C301)*2)</f>
        <v>0.96875</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42858</v>
      </c>
      <c r="B325" s="6"/>
      <c r="C325" s="7"/>
      <c r="D325" s="6"/>
    </row>
    <row r="326" spans="1:9" ht="18" x14ac:dyDescent="0.25">
      <c r="A326" s="274" t="s">
        <v>12</v>
      </c>
      <c r="B326" s="275"/>
      <c r="C326" s="275"/>
      <c r="D326" s="275"/>
      <c r="E326" s="275"/>
      <c r="F326" s="275"/>
    </row>
    <row r="327" spans="1:9" ht="39" customHeight="1" x14ac:dyDescent="0.25">
      <c r="A327" s="169" t="s">
        <v>109</v>
      </c>
      <c r="B327" s="170">
        <v>2</v>
      </c>
      <c r="C327" s="170"/>
      <c r="D327" s="143"/>
      <c r="E327" s="147"/>
      <c r="F327" s="147"/>
    </row>
    <row r="328" spans="1:9" x14ac:dyDescent="0.25">
      <c r="A328" s="169" t="s">
        <v>51</v>
      </c>
      <c r="B328" s="170">
        <v>2</v>
      </c>
      <c r="C328" s="170"/>
      <c r="D328" s="6"/>
      <c r="E328" s="147"/>
      <c r="F328" s="147"/>
    </row>
    <row r="329" spans="1:9" ht="14.25" customHeight="1"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75" customHeight="1"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4" t="s">
        <v>25</v>
      </c>
      <c r="B339" s="275"/>
      <c r="C339" s="275"/>
      <c r="D339" s="275"/>
      <c r="E339" s="275"/>
      <c r="F339" s="275"/>
    </row>
    <row r="340" spans="1:6" ht="16.5" customHeight="1" x14ac:dyDescent="0.25">
      <c r="A340" s="169" t="s">
        <v>110</v>
      </c>
      <c r="B340" s="170">
        <v>2</v>
      </c>
      <c r="C340" s="170"/>
      <c r="D340" s="168"/>
      <c r="E340" s="147"/>
      <c r="F340" s="147"/>
    </row>
    <row r="341" spans="1:6" ht="46.5" x14ac:dyDescent="0.35">
      <c r="A341" s="76" t="s">
        <v>7</v>
      </c>
      <c r="B341" s="170">
        <v>0</v>
      </c>
      <c r="C341" s="217">
        <f>IF(B341=0, -5, "0")</f>
        <v>-5</v>
      </c>
      <c r="D341" s="168" t="s">
        <v>512</v>
      </c>
      <c r="E341" s="168" t="s">
        <v>513</v>
      </c>
      <c r="F341" s="261">
        <v>42858</v>
      </c>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21.75" customHeight="1" x14ac:dyDescent="0.25">
      <c r="A344" s="24" t="s">
        <v>111</v>
      </c>
      <c r="B344" s="170">
        <v>2</v>
      </c>
      <c r="C344" s="170"/>
      <c r="D344" s="143"/>
      <c r="E344" s="147"/>
      <c r="F344" s="147"/>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12">
        <f>D349/(COUNT(B340:C344,B327:C335)*2)</f>
        <v>0.7</v>
      </c>
    </row>
    <row r="351" spans="1:6" x14ac:dyDescent="0.25">
      <c r="A351" s="9"/>
      <c r="B351" s="6"/>
      <c r="C351" s="7"/>
      <c r="D351" s="6"/>
    </row>
    <row r="352" spans="1:6" ht="18" x14ac:dyDescent="0.35">
      <c r="A352" s="273" t="s">
        <v>8</v>
      </c>
      <c r="B352" s="273"/>
      <c r="C352" s="273"/>
      <c r="D352" s="273"/>
      <c r="E352" s="273"/>
      <c r="F352" s="273"/>
    </row>
    <row r="353" spans="1:6" x14ac:dyDescent="0.25">
      <c r="A353" s="183">
        <f>B11</f>
        <v>42858</v>
      </c>
      <c r="B353" s="6"/>
      <c r="C353" s="7"/>
      <c r="D353" s="59"/>
    </row>
    <row r="354" spans="1:6" ht="16.5" x14ac:dyDescent="0.25">
      <c r="A354" s="276" t="s">
        <v>113</v>
      </c>
      <c r="B354" s="277"/>
      <c r="C354" s="277"/>
      <c r="D354" s="277"/>
      <c r="E354" s="277"/>
      <c r="F354" s="277"/>
    </row>
    <row r="355" spans="1:6" ht="18" customHeight="1"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2</v>
      </c>
      <c r="C367" s="171"/>
      <c r="D367" s="152"/>
      <c r="E367" s="147"/>
      <c r="F367" s="147"/>
    </row>
    <row r="368" spans="1:6" x14ac:dyDescent="0.25">
      <c r="A368" s="18" t="s">
        <v>105</v>
      </c>
      <c r="B368" s="171">
        <v>2</v>
      </c>
      <c r="C368" s="170"/>
      <c r="D368" s="143" t="s">
        <v>457</v>
      </c>
      <c r="E368" s="147"/>
      <c r="F368" s="147"/>
    </row>
    <row r="369" spans="1:6" ht="18" x14ac:dyDescent="0.35">
      <c r="A369" s="76" t="s">
        <v>59</v>
      </c>
      <c r="B369" s="171">
        <v>2</v>
      </c>
      <c r="C369" s="217" t="str">
        <f>IF(B369=0, -5, "0")</f>
        <v>0</v>
      </c>
      <c r="D369" s="143"/>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21" customHeight="1" x14ac:dyDescent="0.35">
      <c r="A374" s="76" t="s">
        <v>115</v>
      </c>
      <c r="B374" s="171">
        <v>2</v>
      </c>
      <c r="C374" s="217" t="str">
        <f>IF(B374=0, -5, "0")</f>
        <v>0</v>
      </c>
      <c r="D374" s="168"/>
      <c r="E374" s="147"/>
      <c r="F374" s="147"/>
    </row>
    <row r="375" spans="1:6" ht="31.5" customHeight="1" x14ac:dyDescent="0.25">
      <c r="A375" s="18" t="s">
        <v>199</v>
      </c>
      <c r="B375" s="171" t="s">
        <v>34</v>
      </c>
      <c r="C375" s="170"/>
      <c r="D375" s="168"/>
      <c r="E375" s="147"/>
      <c r="F375" s="147"/>
    </row>
    <row r="376" spans="1:6" ht="15.75" customHeight="1" x14ac:dyDescent="0.25">
      <c r="A376" s="18" t="s">
        <v>248</v>
      </c>
      <c r="B376" s="171" t="s">
        <v>34</v>
      </c>
      <c r="C376" s="170"/>
      <c r="D376" s="168"/>
      <c r="E376" s="147"/>
      <c r="F376" s="147"/>
    </row>
    <row r="377" spans="1:6" ht="16.5" customHeight="1" x14ac:dyDescent="0.25">
      <c r="A377" s="24" t="s">
        <v>168</v>
      </c>
      <c r="B377" s="171">
        <v>2</v>
      </c>
      <c r="C377" s="170"/>
      <c r="D377" s="168"/>
      <c r="E377" s="147"/>
      <c r="F377" s="147"/>
    </row>
    <row r="378" spans="1:6" ht="18" customHeight="1" x14ac:dyDescent="0.25">
      <c r="A378" s="24" t="s">
        <v>83</v>
      </c>
      <c r="B378" s="171" t="s">
        <v>34</v>
      </c>
      <c r="C378" s="170"/>
      <c r="D378" s="168"/>
      <c r="E378" s="147"/>
      <c r="F378" s="147"/>
    </row>
    <row r="379" spans="1:6" x14ac:dyDescent="0.25">
      <c r="A379" s="19" t="s">
        <v>38</v>
      </c>
      <c r="B379" s="19"/>
      <c r="C379" s="19"/>
      <c r="D379" s="19">
        <f>SUM(B367:C378)</f>
        <v>18</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74" t="s">
        <v>124</v>
      </c>
      <c r="B382" s="275"/>
      <c r="C382" s="275"/>
      <c r="D382" s="275"/>
      <c r="E382" s="275"/>
      <c r="F382" s="275"/>
    </row>
    <row r="383" spans="1:6" ht="13.5" customHeight="1" x14ac:dyDescent="0.25">
      <c r="A383" s="18" t="s">
        <v>105</v>
      </c>
      <c r="B383" s="170">
        <v>2</v>
      </c>
      <c r="C383" s="170"/>
      <c r="D383" s="168"/>
      <c r="E383" s="147"/>
      <c r="F383" s="147"/>
    </row>
    <row r="384" spans="1:6" ht="20.45" customHeight="1"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8.75" customHeight="1" x14ac:dyDescent="0.35">
      <c r="A387" s="76" t="s">
        <v>115</v>
      </c>
      <c r="B387" s="170">
        <v>2</v>
      </c>
      <c r="C387" s="217" t="str">
        <f>IF(B387=0, -5, "0")</f>
        <v>0</v>
      </c>
      <c r="D387" s="143"/>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42858</v>
      </c>
      <c r="B406" s="6"/>
      <c r="C406" s="7"/>
      <c r="D406" s="6"/>
    </row>
    <row r="407" spans="1:6" ht="16.5" x14ac:dyDescent="0.25">
      <c r="A407" s="276" t="s">
        <v>19</v>
      </c>
      <c r="B407" s="277"/>
      <c r="C407" s="277"/>
      <c r="D407" s="277"/>
      <c r="E407" s="277"/>
      <c r="F407" s="277"/>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68"/>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46.5" x14ac:dyDescent="0.35">
      <c r="A423" s="76" t="s">
        <v>61</v>
      </c>
      <c r="B423" s="170">
        <v>0</v>
      </c>
      <c r="C423" s="217">
        <f>IF(B423=0, -5, "0")</f>
        <v>-5</v>
      </c>
      <c r="D423" s="168" t="s">
        <v>515</v>
      </c>
      <c r="E423" s="168" t="s">
        <v>514</v>
      </c>
      <c r="F423" s="261">
        <v>42858</v>
      </c>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8.75" customHeight="1"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11</v>
      </c>
    </row>
    <row r="430" spans="1:6" x14ac:dyDescent="0.25">
      <c r="A430" s="19" t="s">
        <v>37</v>
      </c>
      <c r="B430" s="20"/>
      <c r="C430" s="21"/>
      <c r="D430" s="63">
        <f>D429/(COUNT(B419:C427)*2)</f>
        <v>0.55000000000000004</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0.73529411764705888</v>
      </c>
    </row>
    <row r="434" spans="1:7" x14ac:dyDescent="0.25">
      <c r="A434" s="5"/>
      <c r="B434" s="6"/>
      <c r="C434" s="7"/>
      <c r="D434" s="6"/>
    </row>
    <row r="435" spans="1:7" ht="18" x14ac:dyDescent="0.35">
      <c r="A435" s="273" t="s">
        <v>374</v>
      </c>
      <c r="B435" s="273"/>
      <c r="C435" s="273"/>
      <c r="D435" s="273"/>
      <c r="E435" s="273"/>
      <c r="F435" s="273"/>
    </row>
    <row r="436" spans="1:7" x14ac:dyDescent="0.25">
      <c r="A436" s="195">
        <f>+B11</f>
        <v>42858</v>
      </c>
      <c r="B436" s="6"/>
      <c r="C436" s="7"/>
      <c r="D436" s="6"/>
    </row>
    <row r="437" spans="1:7" ht="18" x14ac:dyDescent="0.25">
      <c r="A437" s="274" t="s">
        <v>375</v>
      </c>
      <c r="B437" s="275"/>
      <c r="C437" s="275"/>
      <c r="D437" s="275"/>
      <c r="E437" s="275"/>
      <c r="F437" s="275"/>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481</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4" t="s">
        <v>31</v>
      </c>
      <c r="B444" s="275"/>
      <c r="C444" s="275"/>
      <c r="D444" s="275"/>
      <c r="E444" s="275"/>
      <c r="F444" s="275"/>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6" t="s">
        <v>489</v>
      </c>
      <c r="E457" s="147"/>
      <c r="F457" s="147"/>
    </row>
    <row r="458" spans="1:6" ht="17.25" customHeight="1" x14ac:dyDescent="0.25">
      <c r="A458" s="32" t="s">
        <v>86</v>
      </c>
      <c r="B458" s="170">
        <v>2</v>
      </c>
      <c r="C458" s="171"/>
      <c r="D458" s="162"/>
      <c r="E458" s="173"/>
      <c r="F458" s="147"/>
    </row>
    <row r="459" spans="1:6" x14ac:dyDescent="0.25">
      <c r="A459" s="32" t="s">
        <v>16</v>
      </c>
      <c r="B459" s="170">
        <v>2</v>
      </c>
      <c r="C459" s="170"/>
      <c r="D459" s="156"/>
      <c r="E459" s="147"/>
      <c r="F459" s="147"/>
    </row>
    <row r="460" spans="1:6" ht="39.75" customHeight="1" x14ac:dyDescent="0.25">
      <c r="A460" s="116" t="s">
        <v>287</v>
      </c>
      <c r="B460" s="170">
        <v>2</v>
      </c>
      <c r="C460" s="154"/>
      <c r="D460" s="254">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45" x14ac:dyDescent="0.25">
      <c r="A466" s="32" t="s">
        <v>288</v>
      </c>
      <c r="B466" s="171">
        <v>2</v>
      </c>
      <c r="C466" s="171"/>
      <c r="D466" s="146" t="s">
        <v>516</v>
      </c>
      <c r="E466" s="173"/>
      <c r="F466" s="147"/>
    </row>
    <row r="467" spans="1:7" ht="18" customHeight="1"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27.75" customHeight="1" x14ac:dyDescent="0.25">
      <c r="A480" s="18" t="s">
        <v>49</v>
      </c>
      <c r="B480" s="170">
        <v>2</v>
      </c>
      <c r="C480" s="170"/>
      <c r="D480" s="168"/>
      <c r="E480" s="147"/>
      <c r="F480" s="147"/>
    </row>
    <row r="481" spans="1:7" x14ac:dyDescent="0.25">
      <c r="A481" s="18" t="s">
        <v>258</v>
      </c>
      <c r="B481" s="170">
        <v>2</v>
      </c>
      <c r="C481" s="170"/>
      <c r="D481" s="168"/>
      <c r="E481" s="147"/>
      <c r="F481" s="147"/>
    </row>
    <row r="482" spans="1:7" ht="26.25" customHeight="1"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6" customHeight="1"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28</v>
      </c>
    </row>
    <row r="492" spans="1:7" x14ac:dyDescent="0.25">
      <c r="A492" s="19" t="s">
        <v>37</v>
      </c>
      <c r="B492" s="20"/>
      <c r="C492" s="21"/>
      <c r="D492" s="63">
        <f>D491/(COUNT(B475:C489)*2)</f>
        <v>1</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0.97000000000000008</v>
      </c>
    </row>
    <row r="504" spans="1:6" ht="27.75" customHeight="1" x14ac:dyDescent="0.3">
      <c r="A504" s="71" t="s">
        <v>47</v>
      </c>
      <c r="B504" s="72"/>
      <c r="C504" s="73"/>
      <c r="D504" s="74">
        <f>SUM(D500,D491,D461,D451,D402,D349,D321,D40,D470,D288,D245,D149,D432,D189,D96)</f>
        <v>475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0.88619402985074625</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26" zoomScale="80" zoomScaleNormal="80" workbookViewId="0">
      <selection activeCell="K32" sqref="K3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260"/>
      <c r="E2" s="260"/>
      <c r="F2" s="260"/>
      <c r="G2" s="260"/>
      <c r="H2" s="260"/>
      <c r="I2" s="260"/>
    </row>
    <row r="3" spans="1:9" s="36" customFormat="1" ht="24.75" x14ac:dyDescent="0.5">
      <c r="A3" s="35"/>
      <c r="B3" s="52">
        <v>2</v>
      </c>
      <c r="D3" s="260"/>
      <c r="E3" s="260"/>
      <c r="F3" s="260"/>
      <c r="G3" s="260"/>
      <c r="H3" s="260"/>
      <c r="I3" s="260"/>
    </row>
    <row r="4" spans="1:9" s="36" customFormat="1" ht="16.5" customHeight="1" x14ac:dyDescent="0.5">
      <c r="A4" s="35"/>
      <c r="B4" s="52" t="s">
        <v>34</v>
      </c>
      <c r="D4" s="37"/>
      <c r="E4" s="260"/>
      <c r="F4" s="260"/>
      <c r="G4" s="260"/>
      <c r="H4" s="260"/>
      <c r="I4" s="260"/>
    </row>
    <row r="5" spans="1:9" s="36" customFormat="1" ht="16.5" customHeight="1" x14ac:dyDescent="0.5">
      <c r="A5" s="35"/>
      <c r="D5" s="260"/>
      <c r="E5" s="260"/>
      <c r="F5" s="260"/>
      <c r="G5" s="260"/>
      <c r="H5" s="260"/>
      <c r="I5" s="260"/>
    </row>
    <row r="6" spans="1:9" s="36" customFormat="1" ht="37.5" customHeight="1" x14ac:dyDescent="0.5">
      <c r="A6" s="287" t="s">
        <v>52</v>
      </c>
      <c r="B6" s="287"/>
      <c r="C6" s="287"/>
      <c r="D6" s="287"/>
      <c r="E6" s="287"/>
      <c r="F6" s="287"/>
      <c r="G6" s="260"/>
      <c r="H6" s="260"/>
      <c r="I6" s="260"/>
    </row>
    <row r="7" spans="1:9" s="36" customFormat="1" ht="21.75" customHeight="1" x14ac:dyDescent="0.5">
      <c r="A7" s="288" t="str">
        <f>'A1 Exploitation'!A8:F8</f>
        <v xml:space="preserve"> Jawhara Sousse</v>
      </c>
      <c r="B7" s="288"/>
      <c r="C7" s="288"/>
      <c r="D7" s="288"/>
      <c r="E7" s="288"/>
      <c r="F7" s="288"/>
      <c r="G7" s="260"/>
      <c r="H7" s="260"/>
      <c r="I7" s="260"/>
    </row>
    <row r="8" spans="1:9" s="36" customFormat="1" ht="24.75" x14ac:dyDescent="0.5">
      <c r="A8" s="38" t="s">
        <v>44</v>
      </c>
      <c r="B8" s="304" t="str">
        <f>'A2 Exploitation'!B9:F9</f>
        <v>Dr Hatem  KARAA</v>
      </c>
      <c r="C8" s="304"/>
      <c r="D8" s="304"/>
      <c r="E8" s="304"/>
      <c r="F8" s="304"/>
      <c r="G8" s="260"/>
      <c r="H8" s="260"/>
      <c r="I8" s="260"/>
    </row>
    <row r="9" spans="1:9" s="36" customFormat="1" ht="24.75" x14ac:dyDescent="0.5">
      <c r="A9" s="39" t="s">
        <v>46</v>
      </c>
      <c r="B9" s="305" t="str">
        <f>'A2 Exploitation'!B10:F10</f>
        <v>Directeur magasin &amp; chefs rayon</v>
      </c>
      <c r="C9" s="305"/>
      <c r="D9" s="305"/>
      <c r="E9" s="305"/>
      <c r="F9" s="305"/>
      <c r="G9" s="260"/>
      <c r="H9" s="260"/>
      <c r="I9" s="260"/>
    </row>
    <row r="10" spans="1:9" s="36" customFormat="1" ht="24.75" x14ac:dyDescent="0.5">
      <c r="A10" s="38" t="s">
        <v>45</v>
      </c>
      <c r="B10" s="302">
        <f>'A2 Exploitation'!B11:F11</f>
        <v>42858</v>
      </c>
      <c r="C10" s="302"/>
      <c r="D10" s="302"/>
      <c r="E10" s="302"/>
      <c r="F10" s="302"/>
      <c r="G10" s="260"/>
      <c r="H10" s="260"/>
      <c r="I10" s="260"/>
    </row>
    <row r="11" spans="1:9" s="36" customFormat="1" ht="24.75" x14ac:dyDescent="0.5">
      <c r="A11" s="38" t="s">
        <v>341</v>
      </c>
      <c r="B11" s="306">
        <f>D198</f>
        <v>0.8165137614678899</v>
      </c>
      <c r="C11" s="306"/>
      <c r="D11" s="306"/>
      <c r="E11" s="306"/>
      <c r="F11" s="306"/>
      <c r="G11" s="260"/>
      <c r="H11" s="260"/>
      <c r="I11" s="260"/>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296"/>
      <c r="C22" s="297"/>
      <c r="D22" s="259">
        <f>SUM(B17:C21)</f>
        <v>10</v>
      </c>
    </row>
    <row r="23" spans="1:6" x14ac:dyDescent="0.3">
      <c r="A23" s="293" t="s">
        <v>342</v>
      </c>
      <c r="B23" s="294"/>
      <c r="C23" s="295"/>
      <c r="D23" s="65">
        <f>D22/(COUNT(B17:C21)*2)</f>
        <v>1</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v>2</v>
      </c>
      <c r="C26" s="248" t="str">
        <f>IF(B26=0, -5, "0")</f>
        <v>0</v>
      </c>
      <c r="D26" s="222"/>
      <c r="E26" s="222"/>
      <c r="F26" s="221"/>
    </row>
    <row r="27" spans="1:6" ht="33" x14ac:dyDescent="0.3">
      <c r="A27" s="41" t="s">
        <v>99</v>
      </c>
      <c r="B27" s="221">
        <v>2</v>
      </c>
      <c r="C27" s="221"/>
      <c r="D27" s="222" t="s">
        <v>419</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2"/>
      <c r="E30" s="221"/>
      <c r="F30" s="221"/>
    </row>
    <row r="31" spans="1:6" x14ac:dyDescent="0.3">
      <c r="A31" s="41" t="s">
        <v>340</v>
      </c>
      <c r="B31" s="221">
        <v>2</v>
      </c>
      <c r="C31" s="221"/>
      <c r="D31" s="225"/>
      <c r="E31" s="221"/>
      <c r="F31" s="221"/>
    </row>
    <row r="32" spans="1:6" x14ac:dyDescent="0.3">
      <c r="A32" s="293" t="s">
        <v>38</v>
      </c>
      <c r="B32" s="294"/>
      <c r="C32" s="295"/>
      <c r="D32" s="258">
        <f>SUM(B26:C31)</f>
        <v>12</v>
      </c>
    </row>
    <row r="33" spans="1:6" x14ac:dyDescent="0.3">
      <c r="A33" s="293" t="s">
        <v>342</v>
      </c>
      <c r="B33" s="294"/>
      <c r="C33" s="295"/>
      <c r="D33" s="65">
        <f>D32/(COUNT(B26:C31)*2)</f>
        <v>1</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3" t="s">
        <v>38</v>
      </c>
      <c r="B41" s="294"/>
      <c r="C41" s="295"/>
      <c r="D41" s="258">
        <f>SUM(B36:C40)</f>
        <v>10</v>
      </c>
      <c r="E41" s="37"/>
      <c r="F41" s="37"/>
    </row>
    <row r="42" spans="1:6" s="50" customFormat="1" x14ac:dyDescent="0.3">
      <c r="A42" s="293" t="s">
        <v>342</v>
      </c>
      <c r="B42" s="294"/>
      <c r="C42" s="295"/>
      <c r="D42" s="65">
        <f>D41/(COUNT(B36:C40)*2)</f>
        <v>1</v>
      </c>
      <c r="E42" s="37"/>
      <c r="F42" s="37"/>
    </row>
    <row r="43" spans="1:6" s="50" customFormat="1" x14ac:dyDescent="0.3">
      <c r="A43" s="90"/>
      <c r="B43" s="91"/>
      <c r="C43" s="91"/>
      <c r="D43" s="92"/>
    </row>
    <row r="44" spans="1:6" ht="19.5" x14ac:dyDescent="0.4">
      <c r="A44" s="300" t="s">
        <v>21</v>
      </c>
      <c r="B44" s="301"/>
      <c r="C44" s="301"/>
      <c r="D44" s="301"/>
      <c r="E44" s="301"/>
      <c r="F44" s="301"/>
    </row>
    <row r="45" spans="1:6" ht="40.5" customHeight="1" x14ac:dyDescent="0.3">
      <c r="A45" s="41" t="s">
        <v>317</v>
      </c>
      <c r="B45" s="221">
        <v>2</v>
      </c>
      <c r="C45" s="221"/>
      <c r="D45" s="222"/>
      <c r="E45" s="221"/>
      <c r="F45" s="221"/>
    </row>
    <row r="46" spans="1:6" x14ac:dyDescent="0.3">
      <c r="A46" s="41" t="s">
        <v>92</v>
      </c>
      <c r="B46" s="221">
        <v>2</v>
      </c>
      <c r="C46" s="221"/>
      <c r="D46" s="222"/>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ht="33" x14ac:dyDescent="0.3">
      <c r="A49" s="41" t="s">
        <v>93</v>
      </c>
      <c r="B49" s="221">
        <v>2</v>
      </c>
      <c r="C49" s="221"/>
      <c r="D49" s="222" t="s">
        <v>462</v>
      </c>
      <c r="E49" s="221"/>
      <c r="F49" s="221"/>
    </row>
    <row r="50" spans="1:6" ht="18" x14ac:dyDescent="0.35">
      <c r="A50" s="76" t="s">
        <v>343</v>
      </c>
      <c r="B50" s="221" t="s">
        <v>34</v>
      </c>
      <c r="C50" s="248" t="str">
        <f>IF(B50=0, -5, "0")</f>
        <v>0</v>
      </c>
      <c r="D50" s="225"/>
      <c r="E50" s="221"/>
      <c r="F50" s="221"/>
    </row>
    <row r="51" spans="1:6" x14ac:dyDescent="0.3">
      <c r="A51" s="293" t="s">
        <v>38</v>
      </c>
      <c r="B51" s="294"/>
      <c r="C51" s="295"/>
      <c r="D51" s="258">
        <f>SUM(B45:C50)</f>
        <v>10</v>
      </c>
    </row>
    <row r="52" spans="1:6" x14ac:dyDescent="0.3">
      <c r="A52" s="293" t="s">
        <v>342</v>
      </c>
      <c r="B52" s="294"/>
      <c r="C52" s="295"/>
      <c r="D52" s="65">
        <f>D51/(COUNT(B45:C50)*2)</f>
        <v>1</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33" x14ac:dyDescent="0.3">
      <c r="A58" s="51" t="s">
        <v>101</v>
      </c>
      <c r="B58" s="221">
        <v>0</v>
      </c>
      <c r="C58" s="221"/>
      <c r="D58" s="222" t="s">
        <v>412</v>
      </c>
      <c r="E58" s="222" t="s">
        <v>413</v>
      </c>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3" t="s">
        <v>38</v>
      </c>
      <c r="B62" s="294"/>
      <c r="C62" s="295"/>
      <c r="D62" s="258">
        <f>SUM(B55:C61)</f>
        <v>12</v>
      </c>
    </row>
    <row r="63" spans="1:6" x14ac:dyDescent="0.3">
      <c r="A63" s="293" t="s">
        <v>342</v>
      </c>
      <c r="B63" s="294"/>
      <c r="C63" s="295"/>
      <c r="D63" s="65">
        <f>D62/(COUNT(B55:C61)*2)</f>
        <v>0.8571428571428571</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t="s">
        <v>34</v>
      </c>
      <c r="C66" s="228"/>
      <c r="D66" s="229"/>
      <c r="E66" s="229"/>
      <c r="F66" s="221"/>
    </row>
    <row r="67" spans="1:6" ht="100.5" x14ac:dyDescent="0.4">
      <c r="A67" s="41" t="s">
        <v>319</v>
      </c>
      <c r="B67" s="227">
        <v>0</v>
      </c>
      <c r="C67" s="228"/>
      <c r="D67" s="222" t="s">
        <v>469</v>
      </c>
      <c r="E67" s="222" t="s">
        <v>465</v>
      </c>
      <c r="F67" s="221"/>
    </row>
    <row r="68" spans="1:6" ht="19.5" x14ac:dyDescent="0.4">
      <c r="A68" s="41" t="s">
        <v>340</v>
      </c>
      <c r="B68" s="227">
        <v>2</v>
      </c>
      <c r="C68" s="228"/>
      <c r="D68" s="230"/>
      <c r="E68" s="230"/>
      <c r="F68" s="221"/>
    </row>
    <row r="69" spans="1:6" ht="34.5" x14ac:dyDescent="0.4">
      <c r="A69" s="48" t="s">
        <v>285</v>
      </c>
      <c r="B69" s="227">
        <v>1</v>
      </c>
      <c r="C69" s="228"/>
      <c r="D69" s="222" t="s">
        <v>470</v>
      </c>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21" customHeight="1"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1</v>
      </c>
      <c r="C78" s="221"/>
      <c r="D78" s="240"/>
      <c r="E78" s="222"/>
      <c r="F78" s="221"/>
    </row>
    <row r="79" spans="1:6" ht="36" x14ac:dyDescent="0.35">
      <c r="A79" s="83" t="s">
        <v>184</v>
      </c>
      <c r="B79" s="227">
        <v>2</v>
      </c>
      <c r="C79" s="248" t="str">
        <f>IF(B79=0, -5, "0")</f>
        <v>0</v>
      </c>
      <c r="D79" s="222"/>
      <c r="E79" s="22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3" t="s">
        <v>38</v>
      </c>
      <c r="B83" s="294"/>
      <c r="C83" s="295"/>
      <c r="D83" s="258">
        <f>SUM(B66:C82)</f>
        <v>18</v>
      </c>
    </row>
    <row r="84" spans="1:6" x14ac:dyDescent="0.3">
      <c r="A84" s="293" t="s">
        <v>342</v>
      </c>
      <c r="B84" s="294"/>
      <c r="C84" s="295"/>
      <c r="D84" s="65">
        <f>D83/(COUNT(B66:C82)*2)</f>
        <v>0.81818181818181823</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1" customHeight="1" x14ac:dyDescent="0.4">
      <c r="A90" s="51" t="s">
        <v>348</v>
      </c>
      <c r="B90" s="237" t="s">
        <v>34</v>
      </c>
      <c r="C90" s="228"/>
      <c r="D90" s="234"/>
      <c r="E90" s="221"/>
      <c r="F90" s="221"/>
    </row>
    <row r="91" spans="1:6" ht="19.5" x14ac:dyDescent="0.4">
      <c r="A91" s="48" t="s">
        <v>286</v>
      </c>
      <c r="B91" s="237" t="s">
        <v>34</v>
      </c>
      <c r="C91" s="228"/>
      <c r="D91" s="234"/>
      <c r="E91" s="221"/>
      <c r="F91" s="221"/>
    </row>
    <row r="92" spans="1:6" ht="45" customHeight="1" x14ac:dyDescent="0.35">
      <c r="A92" s="89" t="s">
        <v>261</v>
      </c>
      <c r="B92" s="237">
        <v>2</v>
      </c>
      <c r="C92" s="248" t="str">
        <f>IF(B92=0, -5, "0")</f>
        <v>0</v>
      </c>
      <c r="D92" s="36"/>
      <c r="E92" s="221"/>
      <c r="F92" s="221"/>
    </row>
    <row r="93" spans="1:6" ht="18" x14ac:dyDescent="0.35">
      <c r="A93" s="76" t="s">
        <v>266</v>
      </c>
      <c r="B93" s="237" t="s">
        <v>34</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0</v>
      </c>
      <c r="C98" s="248">
        <f>IF(B98=0, -5, "0")</f>
        <v>-5</v>
      </c>
      <c r="D98" s="222" t="s">
        <v>518</v>
      </c>
      <c r="E98" s="222" t="s">
        <v>519</v>
      </c>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3" t="s">
        <v>38</v>
      </c>
      <c r="B101" s="294"/>
      <c r="C101" s="295"/>
      <c r="D101" s="258">
        <f>SUM(B87:C100)</f>
        <v>15</v>
      </c>
    </row>
    <row r="102" spans="1:6" x14ac:dyDescent="0.3">
      <c r="A102" s="293" t="s">
        <v>342</v>
      </c>
      <c r="B102" s="294"/>
      <c r="C102" s="295"/>
      <c r="D102" s="65">
        <f>D101/(COUNT(B87:C100)*2)</f>
        <v>0.625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58.5" customHeight="1" x14ac:dyDescent="0.4">
      <c r="A110" s="49" t="s">
        <v>286</v>
      </c>
      <c r="B110" s="237">
        <v>1</v>
      </c>
      <c r="C110" s="228"/>
      <c r="D110" s="244" t="s">
        <v>524</v>
      </c>
      <c r="E110" s="221"/>
      <c r="F110" s="221"/>
    </row>
    <row r="111" spans="1:6" s="50" customFormat="1" ht="41.25" customHeight="1" x14ac:dyDescent="0.35">
      <c r="A111" s="89" t="s">
        <v>261</v>
      </c>
      <c r="B111" s="237">
        <v>2</v>
      </c>
      <c r="C111" s="248" t="str">
        <f>IF(B111=0, -5, "0")</f>
        <v>0</v>
      </c>
      <c r="D111" s="253" t="s">
        <v>520</v>
      </c>
      <c r="E111" s="221" t="s">
        <v>371</v>
      </c>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83.25" x14ac:dyDescent="0.35">
      <c r="A114" s="89" t="s">
        <v>361</v>
      </c>
      <c r="B114" s="237">
        <v>0</v>
      </c>
      <c r="C114" s="248">
        <f>IF(B114=0, -5, "0")</f>
        <v>-5</v>
      </c>
      <c r="D114" s="222" t="s">
        <v>521</v>
      </c>
      <c r="E114" s="222" t="s">
        <v>522</v>
      </c>
      <c r="F114" s="221"/>
    </row>
    <row r="115" spans="1:6" s="50" customFormat="1" ht="18" x14ac:dyDescent="0.35">
      <c r="A115" s="89" t="s">
        <v>366</v>
      </c>
      <c r="B115" s="237">
        <v>1</v>
      </c>
      <c r="C115" s="248" t="str">
        <f>IF(B115=0, -5, "0")</f>
        <v>0</v>
      </c>
      <c r="D115" s="222" t="s">
        <v>523</v>
      </c>
      <c r="E115" s="221"/>
      <c r="F115" s="233"/>
    </row>
    <row r="116" spans="1:6" s="50" customFormat="1" x14ac:dyDescent="0.3">
      <c r="A116" s="94" t="s">
        <v>263</v>
      </c>
      <c r="B116" s="237">
        <v>1</v>
      </c>
      <c r="C116" s="221"/>
      <c r="D116" s="222"/>
      <c r="E116" s="221"/>
      <c r="F116" s="221"/>
    </row>
    <row r="117" spans="1:6" s="50" customFormat="1" x14ac:dyDescent="0.3">
      <c r="A117" s="293" t="s">
        <v>38</v>
      </c>
      <c r="B117" s="294"/>
      <c r="C117" s="295"/>
      <c r="D117" s="258">
        <f>SUM(B106:C116)</f>
        <v>12</v>
      </c>
      <c r="E117" s="37"/>
      <c r="F117" s="37"/>
    </row>
    <row r="118" spans="1:6" s="50" customFormat="1" x14ac:dyDescent="0.3">
      <c r="A118" s="293" t="s">
        <v>342</v>
      </c>
      <c r="B118" s="294"/>
      <c r="C118" s="295"/>
      <c r="D118" s="65">
        <f>D117/(COUNT(B106:C116)*2)</f>
        <v>0.5</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22.5" customHeight="1" x14ac:dyDescent="0.35">
      <c r="A126" s="83" t="s">
        <v>239</v>
      </c>
      <c r="B126" s="238">
        <v>2</v>
      </c>
      <c r="C126" s="249" t="str">
        <f>IF(B126=0, -5, "0")</f>
        <v>0</v>
      </c>
      <c r="D126" s="234"/>
      <c r="E126" s="229"/>
      <c r="F126" s="221"/>
    </row>
    <row r="127" spans="1:6" ht="33.75" x14ac:dyDescent="0.35">
      <c r="A127" s="76" t="s">
        <v>267</v>
      </c>
      <c r="B127" s="238">
        <v>2</v>
      </c>
      <c r="C127" s="249" t="str">
        <f>IF(B127=0, -5, "0")</f>
        <v>0</v>
      </c>
      <c r="D127" s="222" t="s">
        <v>417</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472</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3" t="s">
        <v>38</v>
      </c>
      <c r="B132" s="294"/>
      <c r="C132" s="295"/>
      <c r="D132" s="258">
        <f>SUM(B121:C131)</f>
        <v>22</v>
      </c>
    </row>
    <row r="133" spans="1:6" x14ac:dyDescent="0.3">
      <c r="A133" s="293" t="s">
        <v>342</v>
      </c>
      <c r="B133" s="294"/>
      <c r="C133" s="295"/>
      <c r="D133" s="63">
        <f>D132/(COUNT(B121:C131)*2)</f>
        <v>1</v>
      </c>
    </row>
    <row r="134" spans="1:6" s="50" customFormat="1" x14ac:dyDescent="0.3">
      <c r="A134" s="54"/>
      <c r="B134" s="55"/>
      <c r="C134" s="55"/>
      <c r="D134" s="61"/>
    </row>
    <row r="135" spans="1:6" ht="24.75" customHeight="1" x14ac:dyDescent="0.4">
      <c r="A135" s="291" t="s">
        <v>78</v>
      </c>
      <c r="B135" s="292"/>
      <c r="C135" s="292"/>
      <c r="D135" s="292"/>
      <c r="E135" s="292"/>
      <c r="F135" s="292"/>
    </row>
    <row r="136" spans="1:6" ht="19.5" x14ac:dyDescent="0.4">
      <c r="A136" s="51" t="s">
        <v>349</v>
      </c>
      <c r="B136" s="237">
        <v>2</v>
      </c>
      <c r="C136" s="228"/>
      <c r="D136" s="230"/>
      <c r="E136" s="221"/>
      <c r="F136" s="221"/>
    </row>
    <row r="137" spans="1:6" ht="33.75" x14ac:dyDescent="0.35">
      <c r="A137" s="76" t="s">
        <v>140</v>
      </c>
      <c r="B137" s="237">
        <v>2</v>
      </c>
      <c r="C137" s="250" t="str">
        <f>IF(B137=0, -5, "0")</f>
        <v>0</v>
      </c>
      <c r="D137" s="222" t="s">
        <v>429</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2"/>
      <c r="E146" s="222"/>
      <c r="F146" s="221"/>
    </row>
    <row r="147" spans="1:6" x14ac:dyDescent="0.3">
      <c r="A147" s="41" t="s">
        <v>352</v>
      </c>
      <c r="B147" s="237">
        <v>2</v>
      </c>
      <c r="C147" s="222"/>
      <c r="D147" s="243"/>
      <c r="E147" s="221"/>
      <c r="F147" s="221"/>
    </row>
    <row r="148" spans="1:6" x14ac:dyDescent="0.3">
      <c r="A148" s="293" t="s">
        <v>38</v>
      </c>
      <c r="B148" s="294"/>
      <c r="C148" s="295"/>
      <c r="D148" s="258">
        <f>SUM(B136:C147)</f>
        <v>24</v>
      </c>
    </row>
    <row r="149" spans="1:6" x14ac:dyDescent="0.3">
      <c r="A149" s="293" t="s">
        <v>342</v>
      </c>
      <c r="B149" s="294"/>
      <c r="C149" s="295"/>
      <c r="D149" s="65">
        <f>D148/(COUNT(B136:C147)*2)</f>
        <v>1</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66.75" x14ac:dyDescent="0.35">
      <c r="A155" s="76" t="s">
        <v>354</v>
      </c>
      <c r="B155" s="221">
        <v>0</v>
      </c>
      <c r="C155" s="248">
        <f>IF(B155=0, -5, "0")</f>
        <v>-5</v>
      </c>
      <c r="D155" s="222" t="s">
        <v>473</v>
      </c>
      <c r="E155" s="222" t="s">
        <v>459</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3" t="s">
        <v>38</v>
      </c>
      <c r="B160" s="296"/>
      <c r="C160" s="297"/>
      <c r="D160" s="259">
        <f>SUM(B152:C159)</f>
        <v>9</v>
      </c>
    </row>
    <row r="161" spans="1:6" x14ac:dyDescent="0.3">
      <c r="A161" s="293" t="s">
        <v>342</v>
      </c>
      <c r="B161" s="294"/>
      <c r="C161" s="295"/>
      <c r="D161" s="65">
        <f>D160/(COUNT(B152:C159)*2)</f>
        <v>0.5</v>
      </c>
    </row>
    <row r="162" spans="1:6" s="50" customFormat="1" ht="28.15" customHeigh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t="s">
        <v>34</v>
      </c>
      <c r="C166" s="221"/>
      <c r="D166" s="222"/>
      <c r="E166" s="221"/>
      <c r="F166" s="221"/>
    </row>
    <row r="167" spans="1:6" ht="19.5" customHeight="1" x14ac:dyDescent="0.3">
      <c r="A167" s="41" t="s">
        <v>95</v>
      </c>
      <c r="B167" s="221">
        <v>2</v>
      </c>
      <c r="C167" s="221"/>
      <c r="D167" s="221"/>
      <c r="E167" s="222"/>
      <c r="F167" s="221"/>
    </row>
    <row r="168" spans="1:6" ht="17.25" customHeight="1" x14ac:dyDescent="0.3">
      <c r="A168" s="293" t="s">
        <v>38</v>
      </c>
      <c r="B168" s="294"/>
      <c r="C168" s="295"/>
      <c r="D168" s="258">
        <f>SUM(B164:C167)</f>
        <v>6</v>
      </c>
    </row>
    <row r="169" spans="1:6" x14ac:dyDescent="0.3">
      <c r="A169" s="293" t="s">
        <v>342</v>
      </c>
      <c r="B169" s="294"/>
      <c r="C169" s="295"/>
      <c r="D169" s="65">
        <f>D168/(COUNT(B164:C167)*2)</f>
        <v>1</v>
      </c>
    </row>
    <row r="170" spans="1:6" s="50" customFormat="1" x14ac:dyDescent="0.3">
      <c r="A170" s="54"/>
      <c r="B170" s="55"/>
      <c r="C170" s="55"/>
      <c r="D170" s="56"/>
    </row>
    <row r="171" spans="1:6" ht="19.5" x14ac:dyDescent="0.4">
      <c r="A171" s="298" t="s">
        <v>17</v>
      </c>
      <c r="B171" s="299"/>
      <c r="C171" s="299"/>
      <c r="D171" s="299"/>
      <c r="E171" s="299"/>
      <c r="F171" s="299"/>
    </row>
    <row r="172" spans="1:6" ht="33" x14ac:dyDescent="0.3">
      <c r="A172" s="48" t="s">
        <v>202</v>
      </c>
      <c r="B172" s="221">
        <v>1</v>
      </c>
      <c r="C172" s="221"/>
      <c r="D172" s="222" t="s">
        <v>468</v>
      </c>
      <c r="E172" s="221"/>
      <c r="F172" s="221"/>
    </row>
    <row r="173" spans="1:6" x14ac:dyDescent="0.3">
      <c r="A173" s="41" t="s">
        <v>96</v>
      </c>
      <c r="B173" s="221">
        <v>2</v>
      </c>
      <c r="C173" s="221"/>
      <c r="D173" s="247"/>
      <c r="E173" s="221"/>
      <c r="F173" s="221"/>
    </row>
    <row r="174" spans="1:6" ht="34.5" customHeight="1" x14ac:dyDescent="0.3">
      <c r="A174" s="87" t="s">
        <v>220</v>
      </c>
      <c r="B174" s="221">
        <v>1</v>
      </c>
      <c r="C174" s="221"/>
      <c r="D174" s="222" t="s">
        <v>525</v>
      </c>
      <c r="E174" s="221"/>
      <c r="F174" s="221"/>
    </row>
    <row r="175" spans="1:6" ht="19.5" customHeight="1" x14ac:dyDescent="0.3">
      <c r="A175" s="41" t="s">
        <v>163</v>
      </c>
      <c r="B175" s="221">
        <v>2</v>
      </c>
      <c r="C175" s="221"/>
      <c r="D175" s="222"/>
      <c r="E175" s="222"/>
      <c r="F175" s="221"/>
    </row>
    <row r="176" spans="1:6" x14ac:dyDescent="0.3">
      <c r="A176" s="293" t="s">
        <v>38</v>
      </c>
      <c r="B176" s="294"/>
      <c r="C176" s="295"/>
      <c r="D176" s="258">
        <f>SUM(B172:C175)</f>
        <v>6</v>
      </c>
    </row>
    <row r="177" spans="1:6" x14ac:dyDescent="0.3">
      <c r="A177" s="293" t="s">
        <v>342</v>
      </c>
      <c r="B177" s="294"/>
      <c r="C177" s="295"/>
      <c r="D177" s="65">
        <f>D176/(COUNT(B172:C175)*2)</f>
        <v>0.75</v>
      </c>
    </row>
    <row r="178" spans="1:6" s="50" customFormat="1" x14ac:dyDescent="0.3">
      <c r="A178" s="54"/>
      <c r="B178" s="55"/>
      <c r="C178" s="55"/>
      <c r="D178" s="56"/>
    </row>
    <row r="179" spans="1:6" ht="19.5" x14ac:dyDescent="0.4">
      <c r="A179" s="291" t="s">
        <v>87</v>
      </c>
      <c r="B179" s="292"/>
      <c r="C179" s="292"/>
      <c r="D179" s="292"/>
      <c r="E179" s="292"/>
      <c r="F179" s="292"/>
    </row>
    <row r="180" spans="1:6" ht="112.5" customHeight="1" x14ac:dyDescent="0.3">
      <c r="A180" s="87" t="s">
        <v>364</v>
      </c>
      <c r="B180" s="221">
        <v>0</v>
      </c>
      <c r="C180" s="221"/>
      <c r="D180" s="222" t="s">
        <v>467</v>
      </c>
      <c r="E180" s="222" t="s">
        <v>466</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3" t="s">
        <v>38</v>
      </c>
      <c r="B185" s="294"/>
      <c r="C185" s="295"/>
      <c r="D185" s="258">
        <f>SUM(B180:C184)</f>
        <v>8</v>
      </c>
    </row>
    <row r="186" spans="1:6" x14ac:dyDescent="0.3">
      <c r="A186" s="293" t="s">
        <v>342</v>
      </c>
      <c r="B186" s="294"/>
      <c r="C186" s="295"/>
      <c r="D186" s="65">
        <f>D185/(COUNT(B180:C184)*2)</f>
        <v>0.8</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3" t="s">
        <v>38</v>
      </c>
      <c r="B193" s="294"/>
      <c r="C193" s="295"/>
      <c r="D193" s="97">
        <f>SUM(B189:C192)</f>
        <v>4</v>
      </c>
    </row>
    <row r="194" spans="1:4" x14ac:dyDescent="0.3">
      <c r="A194" s="293" t="s">
        <v>342</v>
      </c>
      <c r="B194" s="294"/>
      <c r="C194" s="295"/>
      <c r="D194" s="65">
        <f>D193/(COUNT(B189:C192)*2)</f>
        <v>1</v>
      </c>
    </row>
    <row r="196" spans="1:4" ht="18" x14ac:dyDescent="0.35">
      <c r="A196" s="121" t="s">
        <v>474</v>
      </c>
      <c r="B196" s="120"/>
      <c r="C196" s="120"/>
      <c r="D196" s="220">
        <v>0.5</v>
      </c>
    </row>
    <row r="197" spans="1:4" ht="22.5" x14ac:dyDescent="0.3">
      <c r="A197" s="71" t="s">
        <v>47</v>
      </c>
      <c r="B197" s="72"/>
      <c r="C197" s="73"/>
      <c r="D197" s="74">
        <f>SUM(D193,D185,D176,D168,D160,D62,D51,D32,D22,D117,D148,D132,D101,D83,D41)</f>
        <v>178</v>
      </c>
    </row>
    <row r="198" spans="1:4" ht="22.5" x14ac:dyDescent="0.3">
      <c r="A198" s="71" t="s">
        <v>378</v>
      </c>
      <c r="B198" s="72"/>
      <c r="C198" s="73"/>
      <c r="D198" s="75">
        <f>D197/(COUNT(B189:C192,B180:C184,B172:C175,B164:C167,B152:C159,B55:C61,B45:C50,B26:C31,B17:C21,B106:C116,B136:C147,B121:C131,B87:C100,B66:C82,B36:C40)*2)</f>
        <v>0.8165137614678899</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145" zoomScale="86" zoomScaleNormal="70" zoomScaleSheetLayoutView="86" workbookViewId="0">
      <selection activeCell="D155" sqref="D155"/>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5">
      <c r="A8" s="288" t="str">
        <f>'Page de garde'!D18</f>
        <v xml:space="preserve"> Jawhara Sousse</v>
      </c>
      <c r="B8" s="288"/>
      <c r="C8" s="288"/>
      <c r="D8" s="288"/>
      <c r="E8" s="288"/>
      <c r="F8" s="288"/>
      <c r="G8" s="216"/>
      <c r="H8" s="216"/>
      <c r="I8" s="213"/>
    </row>
    <row r="9" spans="1:9" ht="24.75" x14ac:dyDescent="0.5">
      <c r="A9" s="38" t="s">
        <v>44</v>
      </c>
      <c r="B9" s="289" t="s">
        <v>437</v>
      </c>
      <c r="C9" s="289"/>
      <c r="D9" s="289"/>
      <c r="E9" s="289"/>
      <c r="F9" s="289"/>
      <c r="G9" s="216"/>
      <c r="H9" s="216"/>
      <c r="I9" s="213"/>
    </row>
    <row r="10" spans="1:9" ht="24.75" x14ac:dyDescent="0.5">
      <c r="A10" s="39" t="s">
        <v>46</v>
      </c>
      <c r="B10" s="290" t="s">
        <v>526</v>
      </c>
      <c r="C10" s="290"/>
      <c r="D10" s="290"/>
      <c r="E10" s="290"/>
      <c r="F10" s="290"/>
      <c r="G10" s="216"/>
      <c r="H10" s="216"/>
      <c r="I10" s="213"/>
    </row>
    <row r="11" spans="1:9" ht="24.75" x14ac:dyDescent="0.5">
      <c r="A11" s="38" t="s">
        <v>45</v>
      </c>
      <c r="B11" s="285">
        <v>42975</v>
      </c>
      <c r="C11" s="285"/>
      <c r="D11" s="285"/>
      <c r="E11" s="285"/>
      <c r="F11" s="285"/>
      <c r="G11" s="216"/>
      <c r="H11" s="216"/>
      <c r="I11" s="213"/>
    </row>
    <row r="12" spans="1:9" ht="24.75" x14ac:dyDescent="0.5">
      <c r="A12" s="38" t="s">
        <v>276</v>
      </c>
      <c r="B12" s="278">
        <f>D505</f>
        <v>0.97397769516728627</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42975</v>
      </c>
      <c r="B17" s="36"/>
      <c r="C17" s="36"/>
      <c r="D17" s="36"/>
      <c r="E17" s="36"/>
      <c r="F17" s="36"/>
      <c r="G17" s="36"/>
      <c r="H17" s="36"/>
    </row>
    <row r="18" spans="1:8" ht="18" x14ac:dyDescent="0.25">
      <c r="A18" s="283" t="s">
        <v>1</v>
      </c>
      <c r="B18" s="284"/>
      <c r="C18" s="284"/>
      <c r="D18" s="284"/>
      <c r="E18" s="284"/>
      <c r="F18" s="284"/>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4" t="s">
        <v>18</v>
      </c>
      <c r="B26" s="275"/>
      <c r="C26" s="275"/>
      <c r="D26" s="275"/>
      <c r="E26" s="275"/>
      <c r="F26" s="275"/>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534</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73" t="s">
        <v>137</v>
      </c>
      <c r="B43" s="273"/>
      <c r="C43" s="273"/>
      <c r="D43" s="273"/>
      <c r="E43" s="273"/>
      <c r="F43" s="273"/>
    </row>
    <row r="44" spans="1:7" x14ac:dyDescent="0.25">
      <c r="A44" s="183">
        <f>B11</f>
        <v>42975</v>
      </c>
      <c r="B44" s="6"/>
      <c r="C44" s="7"/>
      <c r="D44" s="6"/>
    </row>
    <row r="45" spans="1:7" ht="16.5" x14ac:dyDescent="0.25">
      <c r="A45" s="276" t="s">
        <v>63</v>
      </c>
      <c r="B45" s="277"/>
      <c r="C45" s="277"/>
      <c r="D45" s="277"/>
      <c r="E45" s="277"/>
      <c r="F45" s="277"/>
    </row>
    <row r="46" spans="1:7" x14ac:dyDescent="0.25">
      <c r="A46" s="33" t="s">
        <v>109</v>
      </c>
      <c r="B46" s="170" t="s">
        <v>34</v>
      </c>
      <c r="C46" s="170"/>
      <c r="D46" s="156"/>
      <c r="E46" s="147"/>
      <c r="F46" s="147"/>
    </row>
    <row r="47" spans="1:7" ht="45" x14ac:dyDescent="0.25">
      <c r="A47" s="43" t="s">
        <v>259</v>
      </c>
      <c r="B47" s="170">
        <v>2</v>
      </c>
      <c r="C47" s="170"/>
      <c r="D47" s="156" t="s">
        <v>529</v>
      </c>
      <c r="E47" s="147"/>
      <c r="F47" s="147"/>
    </row>
    <row r="48" spans="1:7" x14ac:dyDescent="0.25">
      <c r="A48" s="33" t="s">
        <v>297</v>
      </c>
      <c r="B48" s="170">
        <v>2</v>
      </c>
      <c r="C48" s="171"/>
      <c r="D48" s="163"/>
      <c r="E48" s="173"/>
      <c r="F48" s="147"/>
    </row>
    <row r="49" spans="1:6" ht="45" x14ac:dyDescent="0.25">
      <c r="A49" s="33" t="s">
        <v>28</v>
      </c>
      <c r="B49" s="170">
        <v>1</v>
      </c>
      <c r="C49" s="170"/>
      <c r="D49" s="156" t="s">
        <v>528</v>
      </c>
      <c r="E49" s="147"/>
      <c r="F49" s="147"/>
    </row>
    <row r="50" spans="1:6" ht="118.5" customHeight="1" x14ac:dyDescent="0.25">
      <c r="A50" s="43" t="s">
        <v>141</v>
      </c>
      <c r="B50" s="170">
        <v>0</v>
      </c>
      <c r="C50" s="170"/>
      <c r="D50" s="155" t="s">
        <v>552</v>
      </c>
      <c r="E50" s="168" t="s">
        <v>553</v>
      </c>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1</v>
      </c>
      <c r="C53" s="217" t="str">
        <f>IF(B53=0, -5, "0")</f>
        <v>0</v>
      </c>
      <c r="D53" s="141" t="s">
        <v>530</v>
      </c>
      <c r="E53" s="147"/>
      <c r="F53" s="147"/>
    </row>
    <row r="54" spans="1:6" x14ac:dyDescent="0.25">
      <c r="A54" s="19" t="s">
        <v>38</v>
      </c>
      <c r="B54" s="19"/>
      <c r="C54" s="19"/>
      <c r="D54" s="19">
        <f>SUM(B46:C53)</f>
        <v>10</v>
      </c>
    </row>
    <row r="55" spans="1:6" x14ac:dyDescent="0.25">
      <c r="A55" s="19" t="s">
        <v>37</v>
      </c>
      <c r="B55" s="20"/>
      <c r="C55" s="21"/>
      <c r="D55" s="63">
        <f>D54/(COUNT(B46:C53)*2)</f>
        <v>0.7142857142857143</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1</v>
      </c>
      <c r="C60" s="170"/>
      <c r="D60" s="143" t="s">
        <v>554</v>
      </c>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19.5" customHeight="1"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423</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531</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20.25" customHeight="1" x14ac:dyDescent="0.25">
      <c r="A88" s="24" t="s">
        <v>250</v>
      </c>
      <c r="B88" s="170">
        <v>2</v>
      </c>
      <c r="C88" s="170"/>
      <c r="D88" s="157"/>
      <c r="E88" s="147"/>
      <c r="F88" s="147"/>
    </row>
    <row r="89" spans="1:6" x14ac:dyDescent="0.25">
      <c r="A89" s="18" t="s">
        <v>55</v>
      </c>
      <c r="B89" s="170">
        <v>2</v>
      </c>
      <c r="C89" s="170"/>
      <c r="D89" s="158"/>
      <c r="E89" s="147"/>
      <c r="F89" s="147"/>
    </row>
    <row r="90" spans="1:6" ht="270" x14ac:dyDescent="0.25">
      <c r="A90" s="169" t="s">
        <v>293</v>
      </c>
      <c r="B90" s="170">
        <v>1</v>
      </c>
      <c r="C90" s="170"/>
      <c r="D90" s="156" t="s">
        <v>559</v>
      </c>
      <c r="E90" s="146"/>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58</v>
      </c>
    </row>
    <row r="97" spans="1:6" ht="18" x14ac:dyDescent="0.25">
      <c r="A97" s="78" t="s">
        <v>224</v>
      </c>
      <c r="B97" s="84"/>
      <c r="C97" s="85"/>
      <c r="D97" s="82">
        <f>D96/(COUNT(B85:C91,B46:C53,B58:C80)*2)</f>
        <v>0.90625</v>
      </c>
    </row>
    <row r="98" spans="1:6" x14ac:dyDescent="0.25">
      <c r="A98" s="5"/>
      <c r="B98" s="6"/>
      <c r="C98" s="7"/>
      <c r="D98" s="6"/>
    </row>
    <row r="99" spans="1:6" ht="18" x14ac:dyDescent="0.35">
      <c r="A99" s="273" t="s">
        <v>129</v>
      </c>
      <c r="B99" s="273"/>
      <c r="C99" s="273"/>
      <c r="D99" s="273"/>
      <c r="E99" s="273"/>
      <c r="F99" s="273"/>
    </row>
    <row r="100" spans="1:6" x14ac:dyDescent="0.25">
      <c r="A100" s="183">
        <f>B11</f>
        <v>42975</v>
      </c>
      <c r="B100" s="6"/>
      <c r="C100" s="7"/>
      <c r="D100" s="6"/>
    </row>
    <row r="101" spans="1:6" ht="16.5" x14ac:dyDescent="0.25">
      <c r="A101" s="276" t="s">
        <v>63</v>
      </c>
      <c r="B101" s="277"/>
      <c r="C101" s="277"/>
      <c r="D101" s="277"/>
      <c r="E101" s="277"/>
      <c r="F101" s="277"/>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20.25" customHeight="1" x14ac:dyDescent="0.25">
      <c r="A108" s="23" t="s">
        <v>131</v>
      </c>
      <c r="B108" s="170" t="s">
        <v>34</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1</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t="s">
        <v>34</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t="s">
        <v>34</v>
      </c>
      <c r="C133" s="170"/>
      <c r="D133" s="168"/>
      <c r="E133" s="147"/>
      <c r="F133" s="147"/>
    </row>
    <row r="134" spans="1:6" x14ac:dyDescent="0.25">
      <c r="A134" s="19" t="s">
        <v>38</v>
      </c>
      <c r="B134" s="19"/>
      <c r="C134" s="19"/>
      <c r="D134" s="19">
        <f>SUM(B114:C133)</f>
        <v>36</v>
      </c>
    </row>
    <row r="135" spans="1:6" x14ac:dyDescent="0.25">
      <c r="A135" s="19" t="s">
        <v>37</v>
      </c>
      <c r="B135" s="20"/>
      <c r="C135" s="21"/>
      <c r="D135" s="63">
        <f>D134/(COUNT(B114:C133)*2)</f>
        <v>1</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2</v>
      </c>
      <c r="C138" s="170"/>
      <c r="D138" s="168"/>
      <c r="E138" s="146"/>
      <c r="F138" s="147"/>
    </row>
    <row r="139" spans="1:6" x14ac:dyDescent="0.25">
      <c r="A139" s="18" t="s">
        <v>144</v>
      </c>
      <c r="B139" s="170">
        <v>2</v>
      </c>
      <c r="C139" s="170"/>
      <c r="D139" s="143" t="s">
        <v>457</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476</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1</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42975</v>
      </c>
      <c r="B153" s="6"/>
      <c r="C153" s="7"/>
      <c r="D153" s="59"/>
    </row>
    <row r="154" spans="1:6" ht="16.5" x14ac:dyDescent="0.25">
      <c r="A154" s="276" t="s">
        <v>63</v>
      </c>
      <c r="B154" s="277"/>
      <c r="C154" s="277"/>
      <c r="D154" s="277"/>
      <c r="E154" s="277"/>
      <c r="F154" s="277"/>
    </row>
    <row r="155" spans="1:6" x14ac:dyDescent="0.25">
      <c r="A155" s="23" t="s">
        <v>132</v>
      </c>
      <c r="B155" s="170">
        <v>1</v>
      </c>
      <c r="C155" s="170"/>
      <c r="D155" s="168" t="s">
        <v>555</v>
      </c>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30" x14ac:dyDescent="0.25">
      <c r="A175" s="169" t="s">
        <v>313</v>
      </c>
      <c r="B175" s="170">
        <v>1</v>
      </c>
      <c r="C175" s="170"/>
      <c r="D175" s="156" t="s">
        <v>533</v>
      </c>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t="s">
        <v>34</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33</v>
      </c>
    </row>
    <row r="187" spans="1:7" x14ac:dyDescent="0.25">
      <c r="A187" s="19" t="s">
        <v>37</v>
      </c>
      <c r="B187" s="20"/>
      <c r="C187" s="21"/>
      <c r="D187" s="63">
        <f>D186/(COUNT(B167:C184)*2)</f>
        <v>0.97058823529411764</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0.96</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42975</v>
      </c>
      <c r="B193" s="6"/>
      <c r="C193" s="7"/>
      <c r="D193" s="6"/>
    </row>
    <row r="194" spans="1:7" ht="18" x14ac:dyDescent="0.25">
      <c r="A194" s="274" t="s">
        <v>158</v>
      </c>
      <c r="B194" s="275"/>
      <c r="C194" s="275"/>
      <c r="D194" s="275"/>
      <c r="E194" s="275"/>
      <c r="F194" s="275"/>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v>2</v>
      </c>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2</v>
      </c>
      <c r="C210" s="170"/>
      <c r="D210" s="168"/>
      <c r="E210" s="173"/>
      <c r="F210" s="147"/>
    </row>
    <row r="211" spans="1:7" ht="54" x14ac:dyDescent="0.35">
      <c r="A211" s="83" t="s">
        <v>363</v>
      </c>
      <c r="B211" s="170" t="s">
        <v>34</v>
      </c>
      <c r="C211" s="217" t="str">
        <f>IF(B211=0, -5, "0")</f>
        <v>0</v>
      </c>
      <c r="D211" s="168" t="s">
        <v>418</v>
      </c>
      <c r="E211" s="147"/>
      <c r="F211" s="147"/>
    </row>
    <row r="212" spans="1:7" ht="30" x14ac:dyDescent="0.25">
      <c r="A212" s="18" t="s">
        <v>192</v>
      </c>
      <c r="B212" s="170">
        <v>1</v>
      </c>
      <c r="C212" s="170"/>
      <c r="D212" s="143" t="s">
        <v>542</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45" x14ac:dyDescent="0.25">
      <c r="A222" s="108" t="s">
        <v>72</v>
      </c>
      <c r="B222" s="170">
        <v>1</v>
      </c>
      <c r="C222" s="217" t="str">
        <f>IF(B222=0, -5, "0")</f>
        <v>0</v>
      </c>
      <c r="D222" s="168" t="s">
        <v>544</v>
      </c>
      <c r="E222" s="147"/>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541</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31</v>
      </c>
    </row>
    <row r="230" spans="1:6" x14ac:dyDescent="0.25">
      <c r="A230" s="19" t="s">
        <v>37</v>
      </c>
      <c r="B230" s="20"/>
      <c r="C230" s="21"/>
      <c r="D230" s="63">
        <f>D229/(COUNT(B210:C228)*2)</f>
        <v>0.91176470588235292</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478</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ht="60" x14ac:dyDescent="0.25">
      <c r="A240" s="169" t="s">
        <v>156</v>
      </c>
      <c r="B240" s="171">
        <v>2</v>
      </c>
      <c r="C240" s="170"/>
      <c r="D240" s="156" t="s">
        <v>556</v>
      </c>
      <c r="E240" s="147"/>
      <c r="F240" s="147"/>
    </row>
    <row r="241" spans="1:6" ht="45" x14ac:dyDescent="0.25">
      <c r="A241" s="100" t="s">
        <v>287</v>
      </c>
      <c r="B241" s="171">
        <v>2</v>
      </c>
      <c r="C241" s="154"/>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69</v>
      </c>
    </row>
    <row r="246" spans="1:6" ht="18" x14ac:dyDescent="0.25">
      <c r="A246" s="103" t="s">
        <v>227</v>
      </c>
      <c r="B246" s="104"/>
      <c r="C246" s="105"/>
      <c r="D246" s="106">
        <f>D245/(COUNT(B210:C228,B233:C240,B195:C205)*2)</f>
        <v>0.95833333333333337</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42975</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479</v>
      </c>
      <c r="B267" s="171">
        <v>1</v>
      </c>
      <c r="C267" s="171"/>
      <c r="D267" s="3" t="s">
        <v>545</v>
      </c>
      <c r="E267" s="173"/>
      <c r="F267" s="173"/>
    </row>
    <row r="268" spans="1:6" s="3" customFormat="1" ht="45" x14ac:dyDescent="0.25">
      <c r="A268" s="18" t="s">
        <v>206</v>
      </c>
      <c r="B268" s="171">
        <v>1</v>
      </c>
      <c r="C268" s="170"/>
      <c r="D268" s="11" t="s">
        <v>547</v>
      </c>
      <c r="E268" s="173"/>
      <c r="F268" s="173"/>
    </row>
    <row r="269" spans="1:6" s="3" customFormat="1" x14ac:dyDescent="0.25">
      <c r="A269" s="169" t="s">
        <v>312</v>
      </c>
      <c r="B269" s="171">
        <v>2</v>
      </c>
      <c r="C269" s="170"/>
      <c r="D269" s="164"/>
      <c r="E269" s="173"/>
      <c r="F269" s="173"/>
    </row>
    <row r="270" spans="1:6" s="3" customFormat="1" ht="45" x14ac:dyDescent="0.25">
      <c r="A270" s="169" t="s">
        <v>149</v>
      </c>
      <c r="B270" s="171">
        <v>1</v>
      </c>
      <c r="C270" s="170"/>
      <c r="D270" s="11" t="s">
        <v>560</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6">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42975</v>
      </c>
      <c r="B292" s="6"/>
      <c r="C292" s="7"/>
      <c r="D292" s="59"/>
    </row>
    <row r="293" spans="1:7" ht="18" x14ac:dyDescent="0.25">
      <c r="A293" s="274" t="s">
        <v>19</v>
      </c>
      <c r="B293" s="275"/>
      <c r="C293" s="275"/>
      <c r="D293" s="275"/>
      <c r="E293" s="275"/>
      <c r="F293" s="275"/>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1</v>
      </c>
      <c r="C308" s="170"/>
      <c r="D308" s="157" t="s">
        <v>546</v>
      </c>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42975</v>
      </c>
      <c r="B325" s="6"/>
      <c r="C325" s="7"/>
      <c r="D325" s="6"/>
    </row>
    <row r="326" spans="1:9" ht="18" x14ac:dyDescent="0.25">
      <c r="A326" s="274" t="s">
        <v>12</v>
      </c>
      <c r="B326" s="275"/>
      <c r="C326" s="275"/>
      <c r="D326" s="275"/>
      <c r="E326" s="275"/>
      <c r="F326" s="275"/>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45" x14ac:dyDescent="0.25">
      <c r="A334" s="169" t="s">
        <v>304</v>
      </c>
      <c r="B334" s="170">
        <v>2</v>
      </c>
      <c r="C334" s="171"/>
      <c r="D334" s="162" t="s">
        <v>557</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3" t="s">
        <v>8</v>
      </c>
      <c r="B352" s="273"/>
      <c r="C352" s="273"/>
      <c r="D352" s="273"/>
      <c r="E352" s="273"/>
      <c r="F352" s="273"/>
    </row>
    <row r="353" spans="1:6" x14ac:dyDescent="0.25">
      <c r="A353" s="183">
        <f>B11</f>
        <v>42975</v>
      </c>
      <c r="B353" s="6"/>
      <c r="C353" s="7"/>
      <c r="D353" s="59"/>
    </row>
    <row r="354" spans="1:6" ht="16.5" x14ac:dyDescent="0.25">
      <c r="A354" s="276" t="s">
        <v>113</v>
      </c>
      <c r="B354" s="277"/>
      <c r="C354" s="277"/>
      <c r="D354" s="277"/>
      <c r="E354" s="277"/>
      <c r="F354" s="277"/>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t="s">
        <v>34</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20</v>
      </c>
    </row>
    <row r="380" spans="1:6" x14ac:dyDescent="0.25">
      <c r="A380" s="19" t="s">
        <v>37</v>
      </c>
      <c r="B380" s="20"/>
      <c r="C380" s="20"/>
      <c r="D380" s="64">
        <f>D379/(COUNT(B367:C378)*2)</f>
        <v>1</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42975</v>
      </c>
      <c r="B406" s="6"/>
      <c r="C406" s="7"/>
      <c r="D406" s="6"/>
    </row>
    <row r="407" spans="1:6" ht="16.5" x14ac:dyDescent="0.25">
      <c r="A407" s="276" t="s">
        <v>19</v>
      </c>
      <c r="B407" s="277"/>
      <c r="C407" s="277"/>
      <c r="D407" s="277"/>
      <c r="E407" s="277"/>
      <c r="F407" s="277"/>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3" t="s">
        <v>374</v>
      </c>
      <c r="B435" s="273"/>
      <c r="C435" s="273"/>
      <c r="D435" s="273"/>
      <c r="E435" s="273"/>
      <c r="F435" s="273"/>
    </row>
    <row r="436" spans="1:7" x14ac:dyDescent="0.25">
      <c r="A436" s="195">
        <f>+B11</f>
        <v>42975</v>
      </c>
      <c r="B436" s="6"/>
      <c r="C436" s="7"/>
      <c r="D436" s="6"/>
    </row>
    <row r="437" spans="1:7" ht="18" x14ac:dyDescent="0.25">
      <c r="A437" s="274" t="s">
        <v>375</v>
      </c>
      <c r="B437" s="275"/>
      <c r="C437" s="275"/>
      <c r="D437" s="275"/>
      <c r="E437" s="275"/>
      <c r="F437" s="275"/>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481</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4" t="s">
        <v>31</v>
      </c>
      <c r="B444" s="275"/>
      <c r="C444" s="275"/>
      <c r="D444" s="275"/>
      <c r="E444" s="275"/>
      <c r="F444" s="275"/>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4">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t="s">
        <v>535</v>
      </c>
      <c r="E483" s="147"/>
      <c r="F483" s="147"/>
    </row>
    <row r="484" spans="1:7" ht="30" x14ac:dyDescent="0.25">
      <c r="A484" s="169" t="s">
        <v>257</v>
      </c>
      <c r="B484" s="170">
        <v>2</v>
      </c>
      <c r="C484" s="170"/>
      <c r="D484" s="168"/>
      <c r="E484" s="147"/>
      <c r="F484" s="147"/>
    </row>
    <row r="485" spans="1:7" ht="30" x14ac:dyDescent="0.25">
      <c r="A485" s="169" t="s">
        <v>210</v>
      </c>
      <c r="B485" s="170" t="s">
        <v>34</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24</v>
      </c>
    </row>
    <row r="492" spans="1:7" x14ac:dyDescent="0.25">
      <c r="A492" s="19" t="s">
        <v>37</v>
      </c>
      <c r="B492" s="20"/>
      <c r="C492" s="21"/>
      <c r="D492" s="63">
        <f>D491/(COUNT(B475:C489)*2)</f>
        <v>1</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2</v>
      </c>
      <c r="C496" s="170"/>
      <c r="D496" s="156" t="s">
        <v>558</v>
      </c>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524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0.97397769516728627</v>
      </c>
    </row>
  </sheetData>
  <sheetProtection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76" zoomScale="80" zoomScaleNormal="80" workbookViewId="0">
      <selection activeCell="D192" activeCellId="1" sqref="D192 D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7" t="s">
        <v>52</v>
      </c>
      <c r="B6" s="287"/>
      <c r="C6" s="287"/>
      <c r="D6" s="287"/>
      <c r="E6" s="287"/>
      <c r="F6" s="287"/>
      <c r="G6" s="216"/>
      <c r="H6" s="216"/>
      <c r="I6" s="216"/>
    </row>
    <row r="7" spans="1:9" s="36" customFormat="1" ht="21.75" customHeight="1" x14ac:dyDescent="0.5">
      <c r="A7" s="288" t="str">
        <f>'A1 Exploitation'!A8:F8</f>
        <v xml:space="preserve"> Jawhara Sousse</v>
      </c>
      <c r="B7" s="288"/>
      <c r="C7" s="288"/>
      <c r="D7" s="288"/>
      <c r="E7" s="288"/>
      <c r="F7" s="288"/>
      <c r="G7" s="216"/>
      <c r="H7" s="216"/>
      <c r="I7" s="216"/>
    </row>
    <row r="8" spans="1:9" s="36" customFormat="1" ht="24.75" x14ac:dyDescent="0.5">
      <c r="A8" s="38" t="s">
        <v>44</v>
      </c>
      <c r="B8" s="304" t="str">
        <f>'A3 Exploitation'!B9:F9</f>
        <v>Mme Meriam CHOUCHENE</v>
      </c>
      <c r="C8" s="304"/>
      <c r="D8" s="304"/>
      <c r="E8" s="304"/>
      <c r="F8" s="304"/>
      <c r="G8" s="216"/>
      <c r="H8" s="216"/>
      <c r="I8" s="216"/>
    </row>
    <row r="9" spans="1:9" s="36" customFormat="1" ht="24.75" x14ac:dyDescent="0.5">
      <c r="A9" s="39" t="s">
        <v>46</v>
      </c>
      <c r="B9" s="305" t="str">
        <f>'A3 Exploitation'!B10:F10</f>
        <v>Directeur &amp; chefs rayons</v>
      </c>
      <c r="C9" s="305"/>
      <c r="D9" s="305"/>
      <c r="E9" s="305"/>
      <c r="F9" s="305"/>
      <c r="G9" s="216"/>
      <c r="H9" s="216"/>
      <c r="I9" s="216"/>
    </row>
    <row r="10" spans="1:9" s="36" customFormat="1" ht="24.75" x14ac:dyDescent="0.5">
      <c r="A10" s="38" t="s">
        <v>45</v>
      </c>
      <c r="B10" s="302">
        <f>'A3 Exploitation'!B11:F11</f>
        <v>42975</v>
      </c>
      <c r="C10" s="302"/>
      <c r="D10" s="302"/>
      <c r="E10" s="302"/>
      <c r="F10" s="302"/>
      <c r="G10" s="216"/>
      <c r="H10" s="216"/>
      <c r="I10" s="216"/>
    </row>
    <row r="11" spans="1:9" s="36" customFormat="1" ht="24.75" x14ac:dyDescent="0.5">
      <c r="A11" s="38" t="s">
        <v>341</v>
      </c>
      <c r="B11" s="306">
        <f>D198</f>
        <v>0.92592592592592593</v>
      </c>
      <c r="C11" s="306"/>
      <c r="D11" s="306"/>
      <c r="E11" s="306"/>
      <c r="F11" s="306"/>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ht="33" x14ac:dyDescent="0.3">
      <c r="A17" s="41" t="s">
        <v>316</v>
      </c>
      <c r="B17" s="221">
        <v>2</v>
      </c>
      <c r="C17" s="221"/>
      <c r="D17" s="222" t="s">
        <v>561</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296"/>
      <c r="C22" s="297"/>
      <c r="D22" s="215">
        <f>SUM(B17:C21)</f>
        <v>10</v>
      </c>
    </row>
    <row r="23" spans="1:6" x14ac:dyDescent="0.3">
      <c r="A23" s="293" t="s">
        <v>342</v>
      </c>
      <c r="B23" s="294"/>
      <c r="C23" s="295"/>
      <c r="D23" s="65">
        <f>D22/(COUNT(B17:C21)*2)</f>
        <v>1</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ht="32.25" customHeight="1" x14ac:dyDescent="0.3">
      <c r="A30" s="41" t="s">
        <v>91</v>
      </c>
      <c r="B30" s="221">
        <v>1</v>
      </c>
      <c r="C30" s="221"/>
      <c r="D30" s="240" t="s">
        <v>562</v>
      </c>
      <c r="E30" s="221"/>
      <c r="F30" s="221"/>
    </row>
    <row r="31" spans="1:6" x14ac:dyDescent="0.3">
      <c r="A31" s="41" t="s">
        <v>340</v>
      </c>
      <c r="B31" s="221">
        <v>2</v>
      </c>
      <c r="C31" s="221"/>
      <c r="D31" s="225"/>
      <c r="E31" s="221"/>
      <c r="F31" s="221"/>
    </row>
    <row r="32" spans="1:6" x14ac:dyDescent="0.3">
      <c r="A32" s="293" t="s">
        <v>38</v>
      </c>
      <c r="B32" s="294"/>
      <c r="C32" s="295"/>
      <c r="D32" s="214">
        <f>SUM(B26:C31)</f>
        <v>11</v>
      </c>
    </row>
    <row r="33" spans="1:7" x14ac:dyDescent="0.3">
      <c r="A33" s="293" t="s">
        <v>342</v>
      </c>
      <c r="B33" s="294"/>
      <c r="C33" s="295"/>
      <c r="D33" s="65">
        <f>D32/(COUNT(B26:C31)*2)</f>
        <v>0.91666666666666663</v>
      </c>
    </row>
    <row r="34" spans="1:7" s="50" customFormat="1" x14ac:dyDescent="0.3">
      <c r="A34" s="54"/>
      <c r="B34" s="55"/>
      <c r="C34" s="55"/>
      <c r="D34" s="56"/>
    </row>
    <row r="35" spans="1:7" s="50" customFormat="1" ht="19.5" x14ac:dyDescent="0.4">
      <c r="A35" s="291" t="s">
        <v>246</v>
      </c>
      <c r="B35" s="292"/>
      <c r="C35" s="292"/>
      <c r="D35" s="292"/>
      <c r="E35" s="292"/>
      <c r="F35" s="292"/>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293" t="s">
        <v>38</v>
      </c>
      <c r="B41" s="294"/>
      <c r="C41" s="295"/>
      <c r="D41" s="214">
        <f>SUM(B36:C40)</f>
        <v>10</v>
      </c>
      <c r="E41" s="37"/>
      <c r="F41" s="37"/>
    </row>
    <row r="42" spans="1:7" s="50" customFormat="1" x14ac:dyDescent="0.3">
      <c r="A42" s="293" t="s">
        <v>342</v>
      </c>
      <c r="B42" s="294"/>
      <c r="C42" s="295"/>
      <c r="D42" s="65">
        <f>D41/(COUNT(B36:C40)*2)</f>
        <v>1</v>
      </c>
      <c r="E42" s="37"/>
      <c r="F42" s="37"/>
    </row>
    <row r="43" spans="1:7" s="50" customFormat="1" x14ac:dyDescent="0.3">
      <c r="A43" s="90"/>
      <c r="B43" s="91"/>
      <c r="C43" s="91"/>
      <c r="D43" s="92"/>
    </row>
    <row r="44" spans="1:7" ht="19.5" x14ac:dyDescent="0.4">
      <c r="A44" s="300" t="s">
        <v>21</v>
      </c>
      <c r="B44" s="301"/>
      <c r="C44" s="301"/>
      <c r="D44" s="301"/>
      <c r="E44" s="301"/>
      <c r="F44" s="301"/>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t="s">
        <v>551</v>
      </c>
      <c r="E49" s="221"/>
      <c r="F49" s="221"/>
    </row>
    <row r="50" spans="1:6" ht="18" x14ac:dyDescent="0.35">
      <c r="A50" s="76" t="s">
        <v>343</v>
      </c>
      <c r="B50" s="221">
        <v>2</v>
      </c>
      <c r="C50" s="248" t="str">
        <f>IF(B50=0, -5, "0")</f>
        <v>0</v>
      </c>
      <c r="D50" s="225"/>
      <c r="E50" s="221"/>
      <c r="F50" s="221"/>
    </row>
    <row r="51" spans="1:6" x14ac:dyDescent="0.3">
      <c r="A51" s="293" t="s">
        <v>38</v>
      </c>
      <c r="B51" s="294"/>
      <c r="C51" s="295"/>
      <c r="D51" s="214">
        <f>SUM(B45:C50)</f>
        <v>12</v>
      </c>
    </row>
    <row r="52" spans="1:6" x14ac:dyDescent="0.3">
      <c r="A52" s="293" t="s">
        <v>342</v>
      </c>
      <c r="B52" s="294"/>
      <c r="C52" s="295"/>
      <c r="D52" s="65">
        <f>D51/(COUNT(B45:C50)*2)</f>
        <v>1</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3" t="s">
        <v>38</v>
      </c>
      <c r="B62" s="294"/>
      <c r="C62" s="295"/>
      <c r="D62" s="214">
        <f>SUM(B55:C61)</f>
        <v>14</v>
      </c>
    </row>
    <row r="63" spans="1:6" x14ac:dyDescent="0.3">
      <c r="A63" s="293" t="s">
        <v>342</v>
      </c>
      <c r="B63" s="294"/>
      <c r="C63" s="295"/>
      <c r="D63" s="65">
        <f>D62/(COUNT(B55:C61)*2)</f>
        <v>1</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t="s">
        <v>34</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3" x14ac:dyDescent="0.3">
      <c r="A82" s="41" t="s">
        <v>94</v>
      </c>
      <c r="B82" s="227">
        <v>1</v>
      </c>
      <c r="C82" s="221"/>
      <c r="D82" s="240" t="s">
        <v>536</v>
      </c>
      <c r="E82" s="235"/>
      <c r="F82" s="221"/>
    </row>
    <row r="83" spans="1:6" x14ac:dyDescent="0.3">
      <c r="A83" s="293" t="s">
        <v>38</v>
      </c>
      <c r="B83" s="294"/>
      <c r="C83" s="295"/>
      <c r="D83" s="214">
        <f>SUM(B66:C82)</f>
        <v>19</v>
      </c>
    </row>
    <row r="84" spans="1:6" x14ac:dyDescent="0.3">
      <c r="A84" s="293" t="s">
        <v>342</v>
      </c>
      <c r="B84" s="294"/>
      <c r="C84" s="295"/>
      <c r="D84" s="65">
        <f>D83/(COUNT(B66:C82)*2)</f>
        <v>0.95</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t="s">
        <v>34</v>
      </c>
      <c r="C90" s="228"/>
      <c r="D90" s="234"/>
      <c r="E90" s="221"/>
      <c r="F90" s="221"/>
    </row>
    <row r="91" spans="1:6" ht="19.5" x14ac:dyDescent="0.4">
      <c r="A91" s="48" t="s">
        <v>286</v>
      </c>
      <c r="B91" s="237" t="s">
        <v>34</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3" t="s">
        <v>38</v>
      </c>
      <c r="B101" s="294"/>
      <c r="C101" s="295"/>
      <c r="D101" s="214">
        <f>SUM(B87:C100)</f>
        <v>22</v>
      </c>
    </row>
    <row r="102" spans="1:6" x14ac:dyDescent="0.3">
      <c r="A102" s="293" t="s">
        <v>342</v>
      </c>
      <c r="B102" s="294"/>
      <c r="C102" s="295"/>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3" t="s">
        <v>38</v>
      </c>
      <c r="B117" s="294"/>
      <c r="C117" s="295"/>
      <c r="D117" s="214">
        <f>SUM(B106:C116)</f>
        <v>22</v>
      </c>
      <c r="E117" s="37"/>
      <c r="F117" s="37"/>
    </row>
    <row r="118" spans="1:6" s="50" customFormat="1" x14ac:dyDescent="0.3">
      <c r="A118" s="293" t="s">
        <v>342</v>
      </c>
      <c r="B118" s="294"/>
      <c r="C118" s="295"/>
      <c r="D118" s="65">
        <f>D117/(COUNT(B106:C116)*2)</f>
        <v>1</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33" customHeight="1" x14ac:dyDescent="0.4">
      <c r="A124" s="48" t="s">
        <v>285</v>
      </c>
      <c r="B124" s="238">
        <v>1</v>
      </c>
      <c r="C124" s="228"/>
      <c r="D124" s="240" t="s">
        <v>532</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543</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3" t="s">
        <v>38</v>
      </c>
      <c r="B132" s="294"/>
      <c r="C132" s="295"/>
      <c r="D132" s="214">
        <f>SUM(B121:C131)</f>
        <v>21</v>
      </c>
    </row>
    <row r="133" spans="1:6" x14ac:dyDescent="0.3">
      <c r="A133" s="293" t="s">
        <v>342</v>
      </c>
      <c r="B133" s="294"/>
      <c r="C133" s="295"/>
      <c r="D133" s="63">
        <f>D132/(COUNT(B121:C131)*2)</f>
        <v>0.95454545454545459</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2</v>
      </c>
      <c r="C136" s="228"/>
      <c r="D136" s="230"/>
      <c r="E136" s="221"/>
      <c r="F136" s="221"/>
    </row>
    <row r="137" spans="1:6" ht="18" x14ac:dyDescent="0.35">
      <c r="A137" s="76" t="s">
        <v>140</v>
      </c>
      <c r="B137" s="237">
        <v>2</v>
      </c>
      <c r="C137" s="250" t="str">
        <f>IF(B137=0, -5, "0")</f>
        <v>0</v>
      </c>
      <c r="D137" s="222" t="s">
        <v>540</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45" t="s">
        <v>548</v>
      </c>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3" t="s">
        <v>38</v>
      </c>
      <c r="B148" s="294"/>
      <c r="C148" s="295"/>
      <c r="D148" s="214">
        <f>SUM(B136:C147)</f>
        <v>24</v>
      </c>
    </row>
    <row r="149" spans="1:6" x14ac:dyDescent="0.3">
      <c r="A149" s="293" t="s">
        <v>342</v>
      </c>
      <c r="B149" s="294"/>
      <c r="C149" s="295"/>
      <c r="D149" s="65">
        <f>D148/(COUNT(B136:C147)*2)</f>
        <v>1</v>
      </c>
    </row>
    <row r="150" spans="1:6" s="50" customFormat="1" x14ac:dyDescent="0.3">
      <c r="A150" s="54"/>
      <c r="B150" s="55"/>
      <c r="C150" s="55"/>
      <c r="D150" s="56"/>
    </row>
    <row r="151" spans="1:6" ht="19.5" x14ac:dyDescent="0.4">
      <c r="A151" s="291" t="s">
        <v>243</v>
      </c>
      <c r="B151" s="292"/>
      <c r="C151" s="292"/>
      <c r="D151" s="292"/>
      <c r="E151" s="292"/>
      <c r="F151" s="292"/>
    </row>
    <row r="152" spans="1:6" ht="49.5" x14ac:dyDescent="0.3">
      <c r="A152" s="93" t="s">
        <v>326</v>
      </c>
      <c r="B152" s="221">
        <v>0</v>
      </c>
      <c r="C152" s="221"/>
      <c r="D152" s="222" t="s">
        <v>549</v>
      </c>
      <c r="E152" s="222" t="s">
        <v>539</v>
      </c>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0.25" x14ac:dyDescent="0.35">
      <c r="A155" s="76" t="s">
        <v>354</v>
      </c>
      <c r="B155" s="221">
        <v>0</v>
      </c>
      <c r="C155" s="248">
        <f>IF(B155=0, -5, "0")</f>
        <v>-5</v>
      </c>
      <c r="D155" s="222" t="s">
        <v>537</v>
      </c>
      <c r="E155" s="222" t="s">
        <v>538</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3" t="s">
        <v>38</v>
      </c>
      <c r="B160" s="296"/>
      <c r="C160" s="297"/>
      <c r="D160" s="215">
        <f>SUM(B152:C159)</f>
        <v>7</v>
      </c>
    </row>
    <row r="161" spans="1:6" x14ac:dyDescent="0.3">
      <c r="A161" s="293" t="s">
        <v>342</v>
      </c>
      <c r="B161" s="294"/>
      <c r="C161" s="295"/>
      <c r="D161" s="65">
        <f>D160/(COUNT(B152:C159)*2)</f>
        <v>0.3888888888888889</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3" t="s">
        <v>38</v>
      </c>
      <c r="B168" s="294"/>
      <c r="C168" s="295"/>
      <c r="D168" s="214">
        <f>SUM(B164:C167)</f>
        <v>8</v>
      </c>
    </row>
    <row r="169" spans="1:6" x14ac:dyDescent="0.3">
      <c r="A169" s="293" t="s">
        <v>342</v>
      </c>
      <c r="B169" s="294"/>
      <c r="C169" s="295"/>
      <c r="D169" s="65">
        <f>D168/(COUNT(B164:C167)*2)</f>
        <v>1</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3" t="s">
        <v>38</v>
      </c>
      <c r="B176" s="294"/>
      <c r="C176" s="295"/>
      <c r="D176" s="214">
        <f>SUM(B172:C175)</f>
        <v>8</v>
      </c>
    </row>
    <row r="177" spans="1:6" x14ac:dyDescent="0.3">
      <c r="A177" s="293" t="s">
        <v>342</v>
      </c>
      <c r="B177" s="294"/>
      <c r="C177" s="295"/>
      <c r="D177" s="65">
        <f>D176/(COUNT(B172:C175)*2)</f>
        <v>1</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3" t="s">
        <v>38</v>
      </c>
      <c r="B185" s="294"/>
      <c r="C185" s="295"/>
      <c r="D185" s="214">
        <f>SUM(B180:C184)</f>
        <v>10</v>
      </c>
    </row>
    <row r="186" spans="1:6" x14ac:dyDescent="0.3">
      <c r="A186" s="293" t="s">
        <v>342</v>
      </c>
      <c r="B186" s="294"/>
      <c r="C186" s="295"/>
      <c r="D186" s="65">
        <f>D185/(COUNT(B180:C184)*2)</f>
        <v>1</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527</v>
      </c>
      <c r="E191" s="221"/>
      <c r="F191" s="221"/>
    </row>
    <row r="192" spans="1:6" ht="34.5" customHeight="1" x14ac:dyDescent="0.3">
      <c r="A192" s="96" t="s">
        <v>212</v>
      </c>
      <c r="B192" s="221">
        <v>1</v>
      </c>
      <c r="C192" s="221"/>
      <c r="D192" s="240" t="s">
        <v>550</v>
      </c>
      <c r="E192" s="221"/>
      <c r="F192" s="221"/>
    </row>
    <row r="193" spans="1:4" x14ac:dyDescent="0.3">
      <c r="A193" s="293" t="s">
        <v>38</v>
      </c>
      <c r="B193" s="294"/>
      <c r="C193" s="295"/>
      <c r="D193" s="97">
        <f>SUM(B189:C192)</f>
        <v>2</v>
      </c>
    </row>
    <row r="194" spans="1:4" x14ac:dyDescent="0.3">
      <c r="A194" s="293" t="s">
        <v>342</v>
      </c>
      <c r="B194" s="294"/>
      <c r="C194" s="295"/>
      <c r="D194" s="65">
        <f>D193/(COUNT(B189:C192)*2)</f>
        <v>0.5</v>
      </c>
    </row>
    <row r="196" spans="1:4" ht="18" x14ac:dyDescent="0.35">
      <c r="A196" s="121" t="s">
        <v>474</v>
      </c>
      <c r="B196" s="120"/>
      <c r="C196" s="120"/>
      <c r="D196" s="220">
        <v>0.6</v>
      </c>
    </row>
    <row r="197" spans="1:4" ht="22.5" x14ac:dyDescent="0.3">
      <c r="A197" s="71" t="s">
        <v>47</v>
      </c>
      <c r="B197" s="72"/>
      <c r="C197" s="73"/>
      <c r="D197" s="74">
        <f>SUM(D193,D185,D176,D168,D160,D62,D51,D32,D22,D117,D148,D132,D101,D83,D41)</f>
        <v>200</v>
      </c>
    </row>
    <row r="198" spans="1:4" ht="22.5" x14ac:dyDescent="0.3">
      <c r="A198" s="71" t="s">
        <v>378</v>
      </c>
      <c r="B198" s="72"/>
      <c r="C198" s="73"/>
      <c r="D198" s="75">
        <f>D197/(COUNT(B189:C192,B180:C184,B172:C175,B164:C167,B152:C159,B55:C61,B45:C50,B26:C31,B17:C21,B106:C116,B136:C147,B121:C131,B87:C100,B66:C82,B36:C40)*2)</f>
        <v>0.92592592592592593</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12" zoomScale="90" zoomScaleNormal="90" workbookViewId="0">
      <selection activeCell="D490" sqref="D49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5">
      <c r="A8" s="288" t="str">
        <f>'Page de garde'!D18</f>
        <v xml:space="preserve"> Jawhara Sousse</v>
      </c>
      <c r="B8" s="288"/>
      <c r="C8" s="288"/>
      <c r="D8" s="288"/>
      <c r="E8" s="288"/>
      <c r="F8" s="288"/>
      <c r="G8" s="216"/>
      <c r="H8" s="216"/>
      <c r="I8" s="213"/>
    </row>
    <row r="9" spans="1:9" ht="24.75" x14ac:dyDescent="0.5">
      <c r="A9" s="38" t="s">
        <v>44</v>
      </c>
      <c r="B9" s="289" t="s">
        <v>563</v>
      </c>
      <c r="C9" s="289"/>
      <c r="D9" s="289"/>
      <c r="E9" s="289"/>
      <c r="F9" s="289"/>
      <c r="G9" s="216"/>
      <c r="H9" s="216"/>
      <c r="I9" s="213"/>
    </row>
    <row r="10" spans="1:9" ht="24.75" x14ac:dyDescent="0.5">
      <c r="A10" s="39" t="s">
        <v>46</v>
      </c>
      <c r="B10" s="290" t="s">
        <v>564</v>
      </c>
      <c r="C10" s="290"/>
      <c r="D10" s="290"/>
      <c r="E10" s="290"/>
      <c r="F10" s="290"/>
      <c r="G10" s="216"/>
      <c r="H10" s="216"/>
      <c r="I10" s="213"/>
    </row>
    <row r="11" spans="1:9" ht="24.75" x14ac:dyDescent="0.5">
      <c r="A11" s="38" t="s">
        <v>45</v>
      </c>
      <c r="B11" s="285">
        <v>43047</v>
      </c>
      <c r="C11" s="285"/>
      <c r="D11" s="285"/>
      <c r="E11" s="285"/>
      <c r="F11" s="285"/>
      <c r="G11" s="216"/>
      <c r="H11" s="216"/>
      <c r="I11" s="213"/>
    </row>
    <row r="12" spans="1:9" ht="24.75" x14ac:dyDescent="0.5">
      <c r="A12" s="38" t="s">
        <v>276</v>
      </c>
      <c r="B12" s="278">
        <f>D505</f>
        <v>0.95759717314487636</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43047</v>
      </c>
      <c r="B17" s="36"/>
      <c r="C17" s="36"/>
      <c r="D17" s="36"/>
      <c r="E17" s="36"/>
      <c r="F17" s="36"/>
      <c r="G17" s="36"/>
      <c r="H17" s="36"/>
    </row>
    <row r="18" spans="1:8" ht="18" x14ac:dyDescent="0.25">
      <c r="A18" s="283" t="s">
        <v>1</v>
      </c>
      <c r="B18" s="284"/>
      <c r="C18" s="284"/>
      <c r="D18" s="284"/>
      <c r="E18" s="284"/>
      <c r="F18" s="284"/>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4" t="s">
        <v>18</v>
      </c>
      <c r="B26" s="275"/>
      <c r="C26" s="275"/>
      <c r="D26" s="275"/>
      <c r="E26" s="275"/>
      <c r="F26" s="275"/>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565</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73" t="s">
        <v>137</v>
      </c>
      <c r="B43" s="273"/>
      <c r="C43" s="273"/>
      <c r="D43" s="273"/>
      <c r="E43" s="273"/>
      <c r="F43" s="273"/>
    </row>
    <row r="44" spans="1:7" x14ac:dyDescent="0.25">
      <c r="A44" s="183">
        <f>B11</f>
        <v>43047</v>
      </c>
      <c r="B44" s="6"/>
      <c r="C44" s="7"/>
      <c r="D44" s="6"/>
    </row>
    <row r="45" spans="1:7" ht="16.5" x14ac:dyDescent="0.25">
      <c r="A45" s="276" t="s">
        <v>63</v>
      </c>
      <c r="B45" s="277"/>
      <c r="C45" s="277"/>
      <c r="D45" s="277"/>
      <c r="E45" s="277"/>
      <c r="F45" s="277"/>
    </row>
    <row r="46" spans="1:7" x14ac:dyDescent="0.25">
      <c r="A46" s="33" t="s">
        <v>109</v>
      </c>
      <c r="B46" s="170">
        <v>2</v>
      </c>
      <c r="C46" s="170"/>
      <c r="D46" s="156"/>
      <c r="E46" s="147"/>
      <c r="F46" s="147"/>
    </row>
    <row r="47" spans="1:7" ht="30" x14ac:dyDescent="0.25">
      <c r="A47" s="43" t="s">
        <v>259</v>
      </c>
      <c r="B47" s="170">
        <v>2</v>
      </c>
      <c r="C47" s="170"/>
      <c r="D47" s="156" t="s">
        <v>568</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31.5" x14ac:dyDescent="0.35">
      <c r="A62" s="76" t="s">
        <v>67</v>
      </c>
      <c r="B62" s="170">
        <v>2</v>
      </c>
      <c r="C62" s="217" t="str">
        <f>IF(B62=0, -5, "0")</f>
        <v>0</v>
      </c>
      <c r="D62" s="168" t="s">
        <v>569</v>
      </c>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2</v>
      </c>
      <c r="C73" s="171"/>
      <c r="D73" s="156" t="s">
        <v>567</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40</v>
      </c>
    </row>
    <row r="82" spans="1:6" x14ac:dyDescent="0.25">
      <c r="A82" s="19" t="s">
        <v>37</v>
      </c>
      <c r="B82" s="20"/>
      <c r="C82" s="21"/>
      <c r="D82" s="63">
        <f>D81/(COUNT(B58:C80)*2)</f>
        <v>1</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255" x14ac:dyDescent="0.25">
      <c r="A90" s="169" t="s">
        <v>293</v>
      </c>
      <c r="B90" s="170">
        <v>1</v>
      </c>
      <c r="C90" s="170"/>
      <c r="D90" s="156" t="s">
        <v>566</v>
      </c>
      <c r="E90" s="173"/>
      <c r="F90" s="147"/>
    </row>
    <row r="91" spans="1:6" ht="30" x14ac:dyDescent="0.25">
      <c r="A91" s="18" t="s">
        <v>260</v>
      </c>
      <c r="B91" s="170">
        <v>2</v>
      </c>
      <c r="C91" s="170"/>
      <c r="D91" s="157"/>
      <c r="E91" s="147"/>
      <c r="F91" s="147"/>
    </row>
    <row r="92" spans="1:6" ht="45" x14ac:dyDescent="0.25">
      <c r="A92" s="109" t="s">
        <v>287</v>
      </c>
      <c r="B92" s="170">
        <v>1</v>
      </c>
      <c r="C92" s="154"/>
      <c r="D92" s="254">
        <v>0.8</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69</v>
      </c>
    </row>
    <row r="97" spans="1:6" ht="18" x14ac:dyDescent="0.25">
      <c r="A97" s="78" t="s">
        <v>224</v>
      </c>
      <c r="B97" s="84"/>
      <c r="C97" s="85"/>
      <c r="D97" s="82">
        <f>D96/(COUNT(B85:C91,B46:C53,B58:C80)*2)</f>
        <v>0.98571428571428577</v>
      </c>
    </row>
    <row r="98" spans="1:6" x14ac:dyDescent="0.25">
      <c r="A98" s="5"/>
      <c r="B98" s="6"/>
      <c r="C98" s="7"/>
      <c r="D98" s="6"/>
    </row>
    <row r="99" spans="1:6" ht="18" x14ac:dyDescent="0.35">
      <c r="A99" s="273" t="s">
        <v>129</v>
      </c>
      <c r="B99" s="273"/>
      <c r="C99" s="273"/>
      <c r="D99" s="273"/>
      <c r="E99" s="273"/>
      <c r="F99" s="273"/>
    </row>
    <row r="100" spans="1:6" x14ac:dyDescent="0.25">
      <c r="A100" s="183">
        <f>B11</f>
        <v>43047</v>
      </c>
      <c r="B100" s="6"/>
      <c r="C100" s="7"/>
      <c r="D100" s="6"/>
    </row>
    <row r="101" spans="1:6" ht="16.5" x14ac:dyDescent="0.25">
      <c r="A101" s="276" t="s">
        <v>63</v>
      </c>
      <c r="B101" s="277"/>
      <c r="C101" s="277"/>
      <c r="D101" s="277"/>
      <c r="E101" s="277"/>
      <c r="F101" s="277"/>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t="s">
        <v>34</v>
      </c>
      <c r="C141" s="217" t="str">
        <f>IF(B141=0, -5, "0")</f>
        <v>0</v>
      </c>
      <c r="D141" s="12" t="s">
        <v>571</v>
      </c>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68</v>
      </c>
    </row>
    <row r="150" spans="1:6" ht="18" x14ac:dyDescent="0.25">
      <c r="A150" s="78" t="s">
        <v>225</v>
      </c>
      <c r="B150" s="84"/>
      <c r="C150" s="85"/>
      <c r="D150" s="82">
        <f>D149/(COUNT(B138:C144,B102:C109,B114:C133)*2)</f>
        <v>1</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43047</v>
      </c>
      <c r="B153" s="6"/>
      <c r="C153" s="7"/>
      <c r="D153" s="59"/>
    </row>
    <row r="154" spans="1:6" ht="16.5" x14ac:dyDescent="0.25">
      <c r="A154" s="276" t="s">
        <v>63</v>
      </c>
      <c r="B154" s="277"/>
      <c r="C154" s="277"/>
      <c r="D154" s="277"/>
      <c r="E154" s="277"/>
      <c r="F154" s="277"/>
    </row>
    <row r="155" spans="1:6" x14ac:dyDescent="0.25">
      <c r="A155" s="23" t="s">
        <v>132</v>
      </c>
      <c r="B155" s="170">
        <v>1</v>
      </c>
      <c r="C155" s="170"/>
      <c r="D155" s="168" t="s">
        <v>555</v>
      </c>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1</v>
      </c>
      <c r="C176" s="217" t="str">
        <f>IF(B176=0, -5, "0")</f>
        <v>0</v>
      </c>
      <c r="D176" s="168" t="s">
        <v>574</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0.5</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43047</v>
      </c>
      <c r="B193" s="6"/>
      <c r="C193" s="7"/>
      <c r="D193" s="6"/>
    </row>
    <row r="194" spans="1:7" ht="18" x14ac:dyDescent="0.25">
      <c r="A194" s="274" t="s">
        <v>158</v>
      </c>
      <c r="B194" s="275"/>
      <c r="C194" s="275"/>
      <c r="D194" s="275"/>
      <c r="E194" s="275"/>
      <c r="F194" s="275"/>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1</v>
      </c>
      <c r="C218" s="170"/>
      <c r="D218" s="168" t="s">
        <v>579</v>
      </c>
      <c r="E218" s="147"/>
      <c r="F218" s="147"/>
    </row>
    <row r="219" spans="1:7" ht="33" x14ac:dyDescent="0.3">
      <c r="A219" s="49" t="s">
        <v>178</v>
      </c>
      <c r="B219" s="170" t="s">
        <v>34</v>
      </c>
      <c r="C219" s="170"/>
      <c r="D219" s="168" t="s">
        <v>578</v>
      </c>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45" x14ac:dyDescent="0.25">
      <c r="A222" s="108" t="s">
        <v>72</v>
      </c>
      <c r="B222" s="170">
        <v>1</v>
      </c>
      <c r="C222" s="217" t="str">
        <f>IF(B222=0, -5, "0")</f>
        <v>0</v>
      </c>
      <c r="D222" s="168" t="s">
        <v>580</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34</v>
      </c>
    </row>
    <row r="230" spans="1:6" x14ac:dyDescent="0.25">
      <c r="A230" s="19" t="s">
        <v>37</v>
      </c>
      <c r="B230" s="20"/>
      <c r="C230" s="21"/>
      <c r="D230" s="63">
        <f>D229/(COUNT(B210:C228)*2)</f>
        <v>0.94444444444444442</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1</v>
      </c>
      <c r="C236" s="217" t="str">
        <f>IF(B236=0, -5, "0")</f>
        <v>0</v>
      </c>
      <c r="D236" s="157" t="s">
        <v>577</v>
      </c>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62">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0.95945945945945943</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43047</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30" x14ac:dyDescent="0.3">
      <c r="A273" s="48" t="s">
        <v>80</v>
      </c>
      <c r="B273" s="171">
        <v>1</v>
      </c>
      <c r="C273" s="170"/>
      <c r="D273" s="11" t="s">
        <v>581</v>
      </c>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3">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43047</v>
      </c>
      <c r="B292" s="6"/>
      <c r="C292" s="7"/>
      <c r="D292" s="59"/>
    </row>
    <row r="293" spans="1:7" ht="18" x14ac:dyDescent="0.25">
      <c r="A293" s="274" t="s">
        <v>19</v>
      </c>
      <c r="B293" s="275"/>
      <c r="C293" s="275"/>
      <c r="D293" s="275"/>
      <c r="E293" s="275"/>
      <c r="F293" s="275"/>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1</v>
      </c>
      <c r="C306" s="171"/>
      <c r="D306" s="146" t="s">
        <v>585</v>
      </c>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45" x14ac:dyDescent="0.25">
      <c r="A310" s="169" t="s">
        <v>108</v>
      </c>
      <c r="B310" s="171">
        <v>2</v>
      </c>
      <c r="C310" s="170"/>
      <c r="D310" s="156" t="s">
        <v>586</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73" t="s">
        <v>21</v>
      </c>
      <c r="B324" s="273"/>
      <c r="C324" s="273"/>
      <c r="D324" s="273"/>
      <c r="E324" s="273"/>
      <c r="F324" s="273"/>
    </row>
    <row r="325" spans="1:9" x14ac:dyDescent="0.25">
      <c r="A325" s="193">
        <f>B11</f>
        <v>43047</v>
      </c>
      <c r="B325" s="6"/>
      <c r="C325" s="7"/>
      <c r="D325" s="6"/>
    </row>
    <row r="326" spans="1:9" ht="18" x14ac:dyDescent="0.25">
      <c r="A326" s="274" t="s">
        <v>12</v>
      </c>
      <c r="B326" s="275"/>
      <c r="C326" s="275"/>
      <c r="D326" s="275"/>
      <c r="E326" s="275"/>
      <c r="F326" s="275"/>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2</v>
      </c>
      <c r="C340" s="170"/>
      <c r="D340" s="168"/>
      <c r="E340" s="147"/>
      <c r="F340" s="147"/>
    </row>
    <row r="341" spans="1:6" ht="31.5" x14ac:dyDescent="0.35">
      <c r="A341" s="76" t="s">
        <v>7</v>
      </c>
      <c r="B341" s="170">
        <v>0</v>
      </c>
      <c r="C341" s="217">
        <f>IF(B341=0, -5, "0")</f>
        <v>-5</v>
      </c>
      <c r="D341" s="168" t="s">
        <v>587</v>
      </c>
      <c r="E341" s="173" t="s">
        <v>588</v>
      </c>
      <c r="F341" s="147"/>
    </row>
    <row r="342" spans="1:6" x14ac:dyDescent="0.25">
      <c r="A342" s="169" t="s">
        <v>145</v>
      </c>
      <c r="B342" s="170">
        <v>2</v>
      </c>
      <c r="C342" s="170"/>
      <c r="D342" s="168"/>
      <c r="E342" s="147"/>
      <c r="F342" s="147"/>
    </row>
    <row r="343" spans="1:6" ht="30" x14ac:dyDescent="0.25">
      <c r="A343" s="169" t="s">
        <v>253</v>
      </c>
      <c r="B343" s="170">
        <v>0</v>
      </c>
      <c r="C343" s="170"/>
      <c r="D343" s="168" t="s">
        <v>589</v>
      </c>
      <c r="E343" s="173" t="s">
        <v>588</v>
      </c>
      <c r="F343" s="147"/>
    </row>
    <row r="344" spans="1:6" x14ac:dyDescent="0.25">
      <c r="A344" s="24" t="s">
        <v>111</v>
      </c>
      <c r="B344" s="170">
        <v>2</v>
      </c>
      <c r="C344" s="170"/>
      <c r="D344" s="143"/>
      <c r="E344" s="147"/>
      <c r="F344" s="147"/>
    </row>
    <row r="345" spans="1:6" ht="45" x14ac:dyDescent="0.25">
      <c r="A345" s="101" t="s">
        <v>287</v>
      </c>
      <c r="B345" s="170">
        <v>2</v>
      </c>
      <c r="C345" s="154"/>
      <c r="D345" s="264">
        <v>1</v>
      </c>
      <c r="E345" s="102"/>
      <c r="F345" s="102"/>
    </row>
    <row r="346" spans="1:6" x14ac:dyDescent="0.25">
      <c r="A346" s="19" t="s">
        <v>38</v>
      </c>
      <c r="B346" s="19"/>
      <c r="C346" s="19"/>
      <c r="D346" s="19">
        <f>SUM(B340:C344)</f>
        <v>1</v>
      </c>
    </row>
    <row r="347" spans="1:6" x14ac:dyDescent="0.25">
      <c r="A347" s="19" t="s">
        <v>37</v>
      </c>
      <c r="B347" s="20"/>
      <c r="C347" s="21"/>
      <c r="D347" s="63">
        <f>D346/(COUNT(B340:C344)*2)</f>
        <v>8.3333333333333329E-2</v>
      </c>
    </row>
    <row r="348" spans="1:6" x14ac:dyDescent="0.25">
      <c r="A348" s="8"/>
      <c r="B348" s="7"/>
      <c r="C348" s="7"/>
      <c r="D348" s="7"/>
    </row>
    <row r="349" spans="1:6" ht="18" x14ac:dyDescent="0.25">
      <c r="A349" s="78" t="s">
        <v>42</v>
      </c>
      <c r="B349" s="84"/>
      <c r="C349" s="85"/>
      <c r="D349" s="81">
        <f>SUM(D346,D336)</f>
        <v>19</v>
      </c>
    </row>
    <row r="350" spans="1:6" ht="18" x14ac:dyDescent="0.25">
      <c r="A350" s="78" t="s">
        <v>230</v>
      </c>
      <c r="B350" s="84"/>
      <c r="C350" s="85"/>
      <c r="D350" s="212">
        <f>D349/(COUNT(B340:C344,B327:C335)*2)</f>
        <v>0.6333333333333333</v>
      </c>
    </row>
    <row r="351" spans="1:6" x14ac:dyDescent="0.25">
      <c r="A351" s="9"/>
      <c r="B351" s="6"/>
      <c r="C351" s="7"/>
      <c r="D351" s="6"/>
    </row>
    <row r="352" spans="1:6" ht="18" x14ac:dyDescent="0.35">
      <c r="A352" s="273" t="s">
        <v>8</v>
      </c>
      <c r="B352" s="273"/>
      <c r="C352" s="273"/>
      <c r="D352" s="273"/>
      <c r="E352" s="273"/>
      <c r="F352" s="273"/>
    </row>
    <row r="353" spans="1:6" x14ac:dyDescent="0.25">
      <c r="A353" s="183">
        <f>B11</f>
        <v>43047</v>
      </c>
      <c r="B353" s="6"/>
      <c r="C353" s="7"/>
      <c r="D353" s="59"/>
    </row>
    <row r="354" spans="1:6" ht="16.5" x14ac:dyDescent="0.25">
      <c r="A354" s="276" t="s">
        <v>113</v>
      </c>
      <c r="B354" s="277"/>
      <c r="C354" s="277"/>
      <c r="D354" s="277"/>
      <c r="E354" s="277"/>
      <c r="F354" s="277"/>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43047</v>
      </c>
      <c r="B406" s="6"/>
      <c r="C406" s="7"/>
      <c r="D406" s="6"/>
    </row>
    <row r="407" spans="1:6" ht="16.5" x14ac:dyDescent="0.25">
      <c r="A407" s="276" t="s">
        <v>19</v>
      </c>
      <c r="B407" s="277"/>
      <c r="C407" s="277"/>
      <c r="D407" s="277"/>
      <c r="E407" s="277"/>
      <c r="F407" s="277"/>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ht="30" x14ac:dyDescent="0.25">
      <c r="A411" s="22" t="s">
        <v>126</v>
      </c>
      <c r="B411" s="170">
        <v>1</v>
      </c>
      <c r="C411" s="170"/>
      <c r="D411" s="168" t="s">
        <v>590</v>
      </c>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1</v>
      </c>
      <c r="C419" s="217" t="str">
        <f>IF(B419=0, -5, "0")</f>
        <v>0</v>
      </c>
      <c r="D419" s="168" t="s">
        <v>591</v>
      </c>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73" t="s">
        <v>374</v>
      </c>
      <c r="B435" s="273"/>
      <c r="C435" s="273"/>
      <c r="D435" s="273"/>
      <c r="E435" s="273"/>
      <c r="F435" s="273"/>
    </row>
    <row r="436" spans="1:7" x14ac:dyDescent="0.25">
      <c r="A436" s="195">
        <f>+B11</f>
        <v>43047</v>
      </c>
      <c r="B436" s="6"/>
      <c r="C436" s="7"/>
      <c r="D436" s="6"/>
    </row>
    <row r="437" spans="1:7" ht="18" x14ac:dyDescent="0.25">
      <c r="A437" s="274" t="s">
        <v>375</v>
      </c>
      <c r="B437" s="275"/>
      <c r="C437" s="275"/>
      <c r="D437" s="275"/>
      <c r="E437" s="275"/>
      <c r="F437" s="275"/>
    </row>
    <row r="438" spans="1:7" ht="30" x14ac:dyDescent="0.25">
      <c r="A438" s="18" t="s">
        <v>305</v>
      </c>
      <c r="B438" s="170">
        <v>2</v>
      </c>
      <c r="C438" s="170"/>
      <c r="D438" s="168"/>
      <c r="E438" s="147"/>
      <c r="F438" s="147"/>
    </row>
    <row r="439" spans="1:7" ht="30" x14ac:dyDescent="0.25">
      <c r="A439" s="107" t="s">
        <v>369</v>
      </c>
      <c r="B439" s="170">
        <v>1</v>
      </c>
      <c r="C439" s="217" t="str">
        <f>IF(B439=0, -5, "0")</f>
        <v>0</v>
      </c>
      <c r="D439" s="168" t="s">
        <v>594</v>
      </c>
      <c r="E439" s="147"/>
      <c r="F439" s="147"/>
    </row>
    <row r="440" spans="1:7" x14ac:dyDescent="0.25">
      <c r="A440" s="169" t="s">
        <v>315</v>
      </c>
      <c r="B440" s="170">
        <v>2</v>
      </c>
      <c r="C440" s="171"/>
      <c r="D440" s="147"/>
      <c r="E440" s="173"/>
      <c r="F440" s="147"/>
    </row>
    <row r="441" spans="1:7" ht="16.5" x14ac:dyDescent="0.3">
      <c r="A441" s="48" t="s">
        <v>195</v>
      </c>
      <c r="B441" s="170">
        <v>1</v>
      </c>
      <c r="C441" s="171"/>
      <c r="D441" s="146" t="s">
        <v>592</v>
      </c>
      <c r="E441" s="173"/>
      <c r="F441" s="147"/>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74" t="s">
        <v>31</v>
      </c>
      <c r="B444" s="275"/>
      <c r="C444" s="275"/>
      <c r="D444" s="275"/>
      <c r="E444" s="275"/>
      <c r="F444" s="275"/>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262"/>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t="s">
        <v>34</v>
      </c>
      <c r="C469" s="154"/>
      <c r="D469" s="264"/>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t="s">
        <v>595</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1</v>
      </c>
      <c r="C484" s="170"/>
      <c r="D484" s="168" t="s">
        <v>582</v>
      </c>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25</v>
      </c>
    </row>
    <row r="492" spans="1:7" x14ac:dyDescent="0.25">
      <c r="A492" s="19" t="s">
        <v>37</v>
      </c>
      <c r="B492" s="20"/>
      <c r="C492" s="21"/>
      <c r="D492" s="63">
        <f>D491/(COUNT(B475:C489)*2)</f>
        <v>0.96153846153846156</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1</v>
      </c>
      <c r="C496" s="170"/>
      <c r="D496" s="168" t="s">
        <v>596</v>
      </c>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t="s">
        <v>34</v>
      </c>
      <c r="C499" s="170"/>
      <c r="D499" s="134"/>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9">
        <f>AVERAGE(D36,D92,D145,D185,D241,D284,D317,D345,D398,D428,D447,D460,D469,D490,D499)</f>
        <v>0.94166666666666676</v>
      </c>
    </row>
    <row r="504" spans="1:6" ht="22.5" x14ac:dyDescent="0.3">
      <c r="A504" s="71" t="s">
        <v>47</v>
      </c>
      <c r="B504" s="72"/>
      <c r="C504" s="73"/>
      <c r="D504" s="74">
        <f>SUM(D500,D491,D461,D451,D402,D349,D321,D40,D470,D288,D245,D149,D432,D189,D96)</f>
        <v>542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0.95759717314487636</v>
      </c>
    </row>
  </sheetData>
  <sheetProtection algorithmName="SHA-512" hashValue="cjF2l2lLlcuMBGSsH9wJuw8Ic0kxSmfKFc2hgNtByR8dUNNpuyjfPhfuW9yfWCR4iUFYsZDpXMJMAtATiNQlcA==" saltValue="+Mk1TNJ0gAbyT1s5lEoEhA=="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79" zoomScale="80" zoomScaleNormal="80" workbookViewId="0">
      <selection activeCell="E198" sqref="E19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7" t="s">
        <v>52</v>
      </c>
      <c r="B6" s="287"/>
      <c r="C6" s="287"/>
      <c r="D6" s="287"/>
      <c r="E6" s="287"/>
      <c r="F6" s="287"/>
      <c r="G6" s="216"/>
      <c r="H6" s="216"/>
      <c r="I6" s="216"/>
    </row>
    <row r="7" spans="1:9" s="36" customFormat="1" ht="21.75" customHeight="1" x14ac:dyDescent="0.5">
      <c r="A7" s="288" t="str">
        <f>'A1 Exploitation'!A8:F8</f>
        <v xml:space="preserve"> Jawhara Sousse</v>
      </c>
      <c r="B7" s="288"/>
      <c r="C7" s="288"/>
      <c r="D7" s="288"/>
      <c r="E7" s="288"/>
      <c r="F7" s="288"/>
      <c r="G7" s="216"/>
      <c r="H7" s="216"/>
      <c r="I7" s="216"/>
    </row>
    <row r="8" spans="1:9" s="36" customFormat="1" ht="24.75" x14ac:dyDescent="0.5">
      <c r="A8" s="38" t="s">
        <v>44</v>
      </c>
      <c r="B8" s="304" t="str">
        <f>'A4 Exploitation'!B9:F9</f>
        <v>Dr Hend KAMOUN</v>
      </c>
      <c r="C8" s="304"/>
      <c r="D8" s="304"/>
      <c r="E8" s="304"/>
      <c r="F8" s="304"/>
      <c r="G8" s="216"/>
      <c r="H8" s="216"/>
      <c r="I8" s="216"/>
    </row>
    <row r="9" spans="1:9" s="36" customFormat="1" ht="24.75" x14ac:dyDescent="0.5">
      <c r="A9" s="39" t="s">
        <v>46</v>
      </c>
      <c r="B9" s="305" t="str">
        <f>'A4 Exploitation'!B10:F10</f>
        <v>Directeur magasins et chefs rayons</v>
      </c>
      <c r="C9" s="305"/>
      <c r="D9" s="305"/>
      <c r="E9" s="305"/>
      <c r="F9" s="305"/>
      <c r="G9" s="216"/>
      <c r="H9" s="216"/>
      <c r="I9" s="216"/>
    </row>
    <row r="10" spans="1:9" s="36" customFormat="1" ht="24.75" x14ac:dyDescent="0.5">
      <c r="A10" s="38" t="s">
        <v>45</v>
      </c>
      <c r="B10" s="302">
        <f>'A4 Exploitation'!B11:F11</f>
        <v>43047</v>
      </c>
      <c r="C10" s="302"/>
      <c r="D10" s="302"/>
      <c r="E10" s="302"/>
      <c r="F10" s="302"/>
      <c r="G10" s="216"/>
      <c r="H10" s="216"/>
      <c r="I10" s="216"/>
    </row>
    <row r="11" spans="1:9" s="36" customFormat="1" ht="24.75" x14ac:dyDescent="0.5">
      <c r="A11" s="38" t="s">
        <v>341</v>
      </c>
      <c r="B11" s="310">
        <f>D198</f>
        <v>0.9336283185840708</v>
      </c>
      <c r="C11" s="310"/>
      <c r="D11" s="310"/>
      <c r="E11" s="310"/>
      <c r="F11" s="310"/>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ht="33" x14ac:dyDescent="0.3">
      <c r="A17" s="41" t="s">
        <v>316</v>
      </c>
      <c r="B17" s="221">
        <v>2</v>
      </c>
      <c r="C17" s="221"/>
      <c r="D17" s="222" t="s">
        <v>561</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296"/>
      <c r="C22" s="297"/>
      <c r="D22" s="215">
        <f>SUM(B17:C21)</f>
        <v>10</v>
      </c>
    </row>
    <row r="23" spans="1:6" x14ac:dyDescent="0.3">
      <c r="A23" s="293" t="s">
        <v>342</v>
      </c>
      <c r="B23" s="294"/>
      <c r="C23" s="295"/>
      <c r="D23" s="65">
        <f>D22/(COUNT(B17:C21)*2)</f>
        <v>1</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3" t="s">
        <v>38</v>
      </c>
      <c r="B32" s="294"/>
      <c r="C32" s="295"/>
      <c r="D32" s="214">
        <f>SUM(B26:C31)</f>
        <v>12</v>
      </c>
    </row>
    <row r="33" spans="1:6" x14ac:dyDescent="0.3">
      <c r="A33" s="293" t="s">
        <v>342</v>
      </c>
      <c r="B33" s="294"/>
      <c r="C33" s="295"/>
      <c r="D33" s="65">
        <f>D32/(COUNT(B26:C31)*2)</f>
        <v>1</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3" t="s">
        <v>38</v>
      </c>
      <c r="B41" s="294"/>
      <c r="C41" s="295"/>
      <c r="D41" s="214">
        <f>SUM(B36:C40)</f>
        <v>10</v>
      </c>
      <c r="E41" s="37"/>
      <c r="F41" s="37"/>
    </row>
    <row r="42" spans="1:6" s="50" customFormat="1" x14ac:dyDescent="0.3">
      <c r="A42" s="293" t="s">
        <v>342</v>
      </c>
      <c r="B42" s="294"/>
      <c r="C42" s="295"/>
      <c r="D42" s="65">
        <f>D41/(COUNT(B36:C40)*2)</f>
        <v>1</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293" t="s">
        <v>38</v>
      </c>
      <c r="B51" s="294"/>
      <c r="C51" s="295"/>
      <c r="D51" s="214">
        <f>SUM(B45:C50)</f>
        <v>12</v>
      </c>
    </row>
    <row r="52" spans="1:6" x14ac:dyDescent="0.3">
      <c r="A52" s="293" t="s">
        <v>342</v>
      </c>
      <c r="B52" s="294"/>
      <c r="C52" s="295"/>
      <c r="D52" s="65">
        <f>D51/(COUNT(B45:C50)*2)</f>
        <v>1</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3" t="s">
        <v>38</v>
      </c>
      <c r="B62" s="294"/>
      <c r="C62" s="295"/>
      <c r="D62" s="214">
        <f>SUM(B55:C61)</f>
        <v>14</v>
      </c>
    </row>
    <row r="63" spans="1:6" x14ac:dyDescent="0.3">
      <c r="A63" s="293" t="s">
        <v>342</v>
      </c>
      <c r="B63" s="294"/>
      <c r="C63" s="295"/>
      <c r="D63" s="65">
        <f>D62/(COUNT(B55:C61)*2)</f>
        <v>1</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t="s">
        <v>570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3" t="s">
        <v>38</v>
      </c>
      <c r="B83" s="294"/>
      <c r="C83" s="295"/>
      <c r="D83" s="214">
        <f>SUM(B66:C82)</f>
        <v>30</v>
      </c>
    </row>
    <row r="84" spans="1:6" x14ac:dyDescent="0.3">
      <c r="A84" s="293" t="s">
        <v>342</v>
      </c>
      <c r="B84" s="294"/>
      <c r="C84" s="295"/>
      <c r="D84" s="65">
        <f>D83/(COUNT(B66:C82)*2)</f>
        <v>1</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1</v>
      </c>
      <c r="C90" s="228"/>
      <c r="D90" s="234" t="s">
        <v>573</v>
      </c>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t="s">
        <v>572</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t="s">
        <v>34</v>
      </c>
      <c r="C98" s="248" t="str">
        <f>IF(B98=0, -5, "0")</f>
        <v>0</v>
      </c>
      <c r="D98" s="12" t="s">
        <v>571</v>
      </c>
      <c r="E98" s="221"/>
      <c r="F98" s="221"/>
    </row>
    <row r="99" spans="1:6" ht="18" x14ac:dyDescent="0.35">
      <c r="A99" s="88" t="s">
        <v>344</v>
      </c>
      <c r="B99" s="237" t="s">
        <v>34</v>
      </c>
      <c r="C99" s="248" t="str">
        <f>IF(B99=0, -5, "0")</f>
        <v>0</v>
      </c>
      <c r="D99" s="12" t="s">
        <v>571</v>
      </c>
      <c r="E99" s="221"/>
      <c r="F99" s="221"/>
    </row>
    <row r="100" spans="1:6" x14ac:dyDescent="0.3">
      <c r="A100" s="94" t="s">
        <v>263</v>
      </c>
      <c r="B100" s="237">
        <v>2</v>
      </c>
      <c r="C100" s="221"/>
      <c r="D100" s="222"/>
      <c r="E100" s="221"/>
      <c r="F100" s="221"/>
    </row>
    <row r="101" spans="1:6" x14ac:dyDescent="0.3">
      <c r="A101" s="293" t="s">
        <v>38</v>
      </c>
      <c r="B101" s="294"/>
      <c r="C101" s="295"/>
      <c r="D101" s="214">
        <f>SUM(B87:C100)</f>
        <v>21</v>
      </c>
    </row>
    <row r="102" spans="1:6" x14ac:dyDescent="0.3">
      <c r="A102" s="293" t="s">
        <v>342</v>
      </c>
      <c r="B102" s="294"/>
      <c r="C102" s="295"/>
      <c r="D102" s="65">
        <f>D101/(COUNT(B87:C100)*2)</f>
        <v>0.95454545454545459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50.25" x14ac:dyDescent="0.35">
      <c r="A114" s="89" t="s">
        <v>361</v>
      </c>
      <c r="B114" s="237">
        <v>1</v>
      </c>
      <c r="C114" s="248" t="str">
        <f>IF(B114=0, -5, "0")</f>
        <v>0</v>
      </c>
      <c r="D114" s="222" t="s">
        <v>575</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3" t="s">
        <v>38</v>
      </c>
      <c r="B117" s="294"/>
      <c r="C117" s="295"/>
      <c r="D117" s="214">
        <f>SUM(B106:C116)</f>
        <v>21</v>
      </c>
      <c r="E117" s="37"/>
      <c r="F117" s="37"/>
    </row>
    <row r="118" spans="1:6" s="50" customFormat="1" x14ac:dyDescent="0.3">
      <c r="A118" s="293" t="s">
        <v>342</v>
      </c>
      <c r="B118" s="294"/>
      <c r="C118" s="295"/>
      <c r="D118" s="65">
        <f>D117/(COUNT(B106:C116)*2)</f>
        <v>0.95454545454545459</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49.5" x14ac:dyDescent="0.4">
      <c r="A124" s="48" t="s">
        <v>285</v>
      </c>
      <c r="B124" s="238">
        <v>1</v>
      </c>
      <c r="C124" s="228"/>
      <c r="D124" s="240" t="s">
        <v>532</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3" t="s">
        <v>38</v>
      </c>
      <c r="B132" s="294"/>
      <c r="C132" s="295"/>
      <c r="D132" s="214">
        <f>SUM(B121:C131)</f>
        <v>21</v>
      </c>
    </row>
    <row r="133" spans="1:6" x14ac:dyDescent="0.3">
      <c r="A133" s="293" t="s">
        <v>342</v>
      </c>
      <c r="B133" s="294"/>
      <c r="C133" s="295"/>
      <c r="D133" s="63">
        <f>D132/(COUNT(B121:C131)*2)</f>
        <v>0.95454545454545459</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2</v>
      </c>
      <c r="C136" s="228"/>
      <c r="D136" s="230"/>
      <c r="E136" s="221"/>
      <c r="F136" s="221"/>
    </row>
    <row r="137" spans="1:6" ht="18" x14ac:dyDescent="0.35">
      <c r="A137" s="76" t="s">
        <v>140</v>
      </c>
      <c r="B137" s="237">
        <v>2</v>
      </c>
      <c r="C137" s="250" t="str">
        <f>IF(B137=0, -5, "0")</f>
        <v>0</v>
      </c>
      <c r="D137" s="245" t="s">
        <v>583</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45" t="s">
        <v>584</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3" t="s">
        <v>38</v>
      </c>
      <c r="B148" s="294"/>
      <c r="C148" s="295"/>
      <c r="D148" s="214">
        <f>SUM(B136:C147)</f>
        <v>24</v>
      </c>
    </row>
    <row r="149" spans="1:6" x14ac:dyDescent="0.3">
      <c r="A149" s="293" t="s">
        <v>342</v>
      </c>
      <c r="B149" s="294"/>
      <c r="C149" s="295"/>
      <c r="D149" s="65">
        <f>D148/(COUNT(B136:C147)*2)</f>
        <v>1</v>
      </c>
    </row>
    <row r="150" spans="1:6" s="50" customFormat="1" x14ac:dyDescent="0.3">
      <c r="A150" s="54"/>
      <c r="B150" s="55"/>
      <c r="C150" s="55"/>
      <c r="D150" s="56"/>
    </row>
    <row r="151" spans="1:6" ht="19.5" x14ac:dyDescent="0.4">
      <c r="A151" s="291" t="s">
        <v>243</v>
      </c>
      <c r="B151" s="292"/>
      <c r="C151" s="292"/>
      <c r="D151" s="292"/>
      <c r="E151" s="292"/>
      <c r="F151" s="292"/>
    </row>
    <row r="152" spans="1:6" ht="49.5" x14ac:dyDescent="0.3">
      <c r="A152" s="93" t="s">
        <v>326</v>
      </c>
      <c r="B152" s="221">
        <v>1</v>
      </c>
      <c r="C152" s="221"/>
      <c r="D152" s="222" t="s">
        <v>593</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0.25" x14ac:dyDescent="0.35">
      <c r="A155" s="76" t="s">
        <v>354</v>
      </c>
      <c r="B155" s="221">
        <v>0</v>
      </c>
      <c r="C155" s="248">
        <f>IF(B155=0, -5, "0")</f>
        <v>-5</v>
      </c>
      <c r="D155" s="222" t="s">
        <v>537</v>
      </c>
      <c r="E155" s="222" t="s">
        <v>538</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3" t="s">
        <v>38</v>
      </c>
      <c r="B160" s="296"/>
      <c r="C160" s="297"/>
      <c r="D160" s="215">
        <f>SUM(B152:C159)</f>
        <v>8</v>
      </c>
    </row>
    <row r="161" spans="1:6" x14ac:dyDescent="0.3">
      <c r="A161" s="293" t="s">
        <v>342</v>
      </c>
      <c r="B161" s="294"/>
      <c r="C161" s="295"/>
      <c r="D161" s="65">
        <f>D160/(COUNT(B152:C159)*2)</f>
        <v>0.44444444444444442</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v>2</v>
      </c>
      <c r="C164" s="248" t="str">
        <f>IF(B164=0, -5, "0")</f>
        <v>0</v>
      </c>
      <c r="D164" s="221"/>
      <c r="E164" s="221"/>
      <c r="F164" s="221"/>
    </row>
    <row r="165" spans="1:6" ht="33" x14ac:dyDescent="0.3">
      <c r="A165" s="41" t="s">
        <v>334</v>
      </c>
      <c r="B165" s="221">
        <v>1</v>
      </c>
      <c r="C165" s="221"/>
      <c r="D165" s="222" t="s">
        <v>576</v>
      </c>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3" t="s">
        <v>38</v>
      </c>
      <c r="B168" s="294"/>
      <c r="C168" s="295"/>
      <c r="D168" s="214">
        <f>SUM(B164:C167)</f>
        <v>7</v>
      </c>
    </row>
    <row r="169" spans="1:6" x14ac:dyDescent="0.3">
      <c r="A169" s="293" t="s">
        <v>342</v>
      </c>
      <c r="B169" s="294"/>
      <c r="C169" s="295"/>
      <c r="D169" s="65">
        <f>D168/(COUNT(B164:C167)*2)</f>
        <v>0.875</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3" t="s">
        <v>38</v>
      </c>
      <c r="B176" s="294"/>
      <c r="C176" s="295"/>
      <c r="D176" s="214">
        <f>SUM(B172:C175)</f>
        <v>8</v>
      </c>
    </row>
    <row r="177" spans="1:6" x14ac:dyDescent="0.3">
      <c r="A177" s="293" t="s">
        <v>342</v>
      </c>
      <c r="B177" s="294"/>
      <c r="C177" s="295"/>
      <c r="D177" s="65">
        <f>D176/(COUNT(B172:C175)*2)</f>
        <v>1</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3" t="s">
        <v>38</v>
      </c>
      <c r="B185" s="294"/>
      <c r="C185" s="295"/>
      <c r="D185" s="214">
        <f>SUM(B180:C184)</f>
        <v>10</v>
      </c>
    </row>
    <row r="186" spans="1:6" x14ac:dyDescent="0.3">
      <c r="A186" s="293" t="s">
        <v>342</v>
      </c>
      <c r="B186" s="294"/>
      <c r="C186" s="295"/>
      <c r="D186" s="65">
        <f>D185/(COUNT(B180:C184)*2)</f>
        <v>1</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597</v>
      </c>
      <c r="E191" s="221"/>
      <c r="F191" s="221"/>
    </row>
    <row r="192" spans="1:6" x14ac:dyDescent="0.3">
      <c r="A192" s="96" t="s">
        <v>212</v>
      </c>
      <c r="B192" s="221">
        <v>2</v>
      </c>
      <c r="C192" s="221"/>
      <c r="D192" s="221"/>
      <c r="E192" s="221"/>
      <c r="F192" s="221"/>
    </row>
    <row r="193" spans="1:4" x14ac:dyDescent="0.3">
      <c r="A193" s="293" t="s">
        <v>38</v>
      </c>
      <c r="B193" s="294"/>
      <c r="C193" s="295"/>
      <c r="D193" s="97">
        <f>SUM(B189:C192)</f>
        <v>3</v>
      </c>
    </row>
    <row r="194" spans="1:4" x14ac:dyDescent="0.3">
      <c r="A194" s="293" t="s">
        <v>342</v>
      </c>
      <c r="B194" s="294"/>
      <c r="C194" s="295"/>
      <c r="D194" s="65">
        <f>D193/(COUNT(B189:C192)*2)</f>
        <v>0.75</v>
      </c>
    </row>
    <row r="196" spans="1:4" ht="18" x14ac:dyDescent="0.35">
      <c r="A196" s="121" t="s">
        <v>284</v>
      </c>
      <c r="B196" s="120"/>
      <c r="C196" s="120"/>
      <c r="D196" s="220">
        <v>0.55549999999999999</v>
      </c>
    </row>
    <row r="197" spans="1:4" ht="22.5" x14ac:dyDescent="0.3">
      <c r="A197" s="71" t="s">
        <v>377</v>
      </c>
      <c r="B197" s="72"/>
      <c r="C197" s="73"/>
      <c r="D197" s="74">
        <f>SUM(D193,D185,D176,D168,D160,D62,D51,D32,D22,D117,D148,D132,D101,D83,D41)</f>
        <v>211</v>
      </c>
    </row>
    <row r="198" spans="1:4" ht="22.5" x14ac:dyDescent="0.3">
      <c r="A198" s="71" t="s">
        <v>378</v>
      </c>
      <c r="B198" s="72"/>
      <c r="C198" s="73"/>
      <c r="D198" s="75">
        <f>D197/(COUNT(B189:C192,B180:C184,B172:C175,B164:C167,B152:C159,B55:C61,B45:C50,B26:C31,B17:C21,B106:C116,B136:C147,B121:C131,B87:C100,B66:C82,B36:C40)*2)</f>
        <v>0.9336283185840708</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2017-03-15T22:00:31Z</cp:lastPrinted>
  <dcterms:created xsi:type="dcterms:W3CDTF">2015-10-03T07:44:26Z</dcterms:created>
  <dcterms:modified xsi:type="dcterms:W3CDTF">2017-11-10T08:26:31Z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