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CM Jawhara\03-mars 2017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Exploitation'!$A$1:$I$505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6" i="27"/>
  <c r="D185" i="27"/>
  <c r="D177" i="27"/>
  <c r="D176" i="27"/>
  <c r="C164" i="27"/>
  <c r="D168" i="27" s="1"/>
  <c r="D169" i="27" s="1"/>
  <c r="C156" i="27"/>
  <c r="C155" i="27"/>
  <c r="C154" i="27"/>
  <c r="D160" i="27" s="1"/>
  <c r="D161" i="27" s="1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D117" i="27" s="1"/>
  <c r="D118" i="27" s="1"/>
  <c r="C111" i="27"/>
  <c r="C99" i="27"/>
  <c r="C98" i="27"/>
  <c r="C93" i="27"/>
  <c r="C92" i="27"/>
  <c r="D101" i="27" s="1"/>
  <c r="D102" i="27" s="1"/>
  <c r="C81" i="27"/>
  <c r="C79" i="27"/>
  <c r="C76" i="27"/>
  <c r="C75" i="27"/>
  <c r="C74" i="27"/>
  <c r="D83" i="27" s="1"/>
  <c r="D84" i="27" s="1"/>
  <c r="D62" i="27"/>
  <c r="D63" i="27" s="1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6" i="25"/>
  <c r="D185" i="25"/>
  <c r="D177" i="25"/>
  <c r="D176" i="25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D117" i="25" s="1"/>
  <c r="D118" i="25" s="1"/>
  <c r="C99" i="25"/>
  <c r="C98" i="25"/>
  <c r="C93" i="25"/>
  <c r="C92" i="25"/>
  <c r="D101" i="25" s="1"/>
  <c r="D102" i="25" s="1"/>
  <c r="C81" i="25"/>
  <c r="C79" i="25"/>
  <c r="C76" i="25"/>
  <c r="C75" i="25"/>
  <c r="C74" i="25"/>
  <c r="D83" i="25" s="1"/>
  <c r="D84" i="25" s="1"/>
  <c r="D62" i="25"/>
  <c r="D63" i="25" s="1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6" i="23"/>
  <c r="D185" i="23"/>
  <c r="D176" i="23"/>
  <c r="D177" i="23" s="1"/>
  <c r="C164" i="23"/>
  <c r="D168" i="23" s="1"/>
  <c r="D169" i="23" s="1"/>
  <c r="C156" i="23"/>
  <c r="C155" i="23"/>
  <c r="C154" i="23"/>
  <c r="D160" i="23" s="1"/>
  <c r="D161" i="23" s="1"/>
  <c r="C144" i="23"/>
  <c r="C143" i="23"/>
  <c r="C137" i="23"/>
  <c r="D148" i="23" s="1"/>
  <c r="D149" i="23" s="1"/>
  <c r="C131" i="23"/>
  <c r="C129" i="23"/>
  <c r="C127" i="23"/>
  <c r="C126" i="23"/>
  <c r="D132" i="23" s="1"/>
  <c r="D133" i="23" s="1"/>
  <c r="C115" i="23"/>
  <c r="C114" i="23"/>
  <c r="C111" i="23"/>
  <c r="D117" i="23" s="1"/>
  <c r="D118" i="23" s="1"/>
  <c r="C99" i="23"/>
  <c r="C98" i="23"/>
  <c r="C93" i="23"/>
  <c r="C92" i="23"/>
  <c r="D101" i="23" s="1"/>
  <c r="D102" i="23" s="1"/>
  <c r="C81" i="23"/>
  <c r="C79" i="23"/>
  <c r="C76" i="23"/>
  <c r="C75" i="23"/>
  <c r="C74" i="23"/>
  <c r="D83" i="23" s="1"/>
  <c r="D84" i="23" s="1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6" i="21"/>
  <c r="D185" i="2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D117" i="21" s="1"/>
  <c r="D118" i="21" s="1"/>
  <c r="C111" i="21"/>
  <c r="C99" i="21"/>
  <c r="C98" i="21"/>
  <c r="C93" i="21"/>
  <c r="C92" i="21"/>
  <c r="D101" i="21" s="1"/>
  <c r="D102" i="21" s="1"/>
  <c r="C81" i="21"/>
  <c r="C79" i="21"/>
  <c r="C76" i="21"/>
  <c r="C75" i="21"/>
  <c r="C74" i="21"/>
  <c r="D83" i="21" s="1"/>
  <c r="D84" i="21" s="1"/>
  <c r="D62" i="21"/>
  <c r="D63" i="21" s="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6" i="19"/>
  <c r="D185" i="19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D117" i="19" s="1"/>
  <c r="D118" i="19" s="1"/>
  <c r="C111" i="19"/>
  <c r="C99" i="19"/>
  <c r="C98" i="19"/>
  <c r="C93" i="19"/>
  <c r="C92" i="19"/>
  <c r="D101" i="19" s="1"/>
  <c r="D102" i="19" s="1"/>
  <c r="C81" i="19"/>
  <c r="C79" i="19"/>
  <c r="C76" i="19"/>
  <c r="C75" i="19"/>
  <c r="C74" i="19"/>
  <c r="D83" i="19" s="1"/>
  <c r="D84" i="19" s="1"/>
  <c r="D62" i="19"/>
  <c r="D63" i="19" s="1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D491" i="26"/>
  <c r="D492" i="26" s="1"/>
  <c r="C477" i="26"/>
  <c r="C476" i="26"/>
  <c r="D470" i="26"/>
  <c r="D471" i="26" s="1"/>
  <c r="C467" i="26"/>
  <c r="D461" i="26"/>
  <c r="D462" i="26" s="1"/>
  <c r="D448" i="26"/>
  <c r="D451" i="26" s="1"/>
  <c r="D452" i="26" s="1"/>
  <c r="D443" i="26"/>
  <c r="D442" i="26"/>
  <c r="C439" i="26"/>
  <c r="A436" i="26"/>
  <c r="C426" i="26"/>
  <c r="D429" i="26" s="1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D346" i="26"/>
  <c r="D349" i="26" s="1"/>
  <c r="D350" i="26" s="1"/>
  <c r="C341" i="26"/>
  <c r="C333" i="26"/>
  <c r="D336" i="26" s="1"/>
  <c r="D337" i="26" s="1"/>
  <c r="C331" i="26"/>
  <c r="C330" i="26"/>
  <c r="A325" i="26"/>
  <c r="C315" i="26"/>
  <c r="D318" i="26" s="1"/>
  <c r="C311" i="26"/>
  <c r="C309" i="26"/>
  <c r="D302" i="26"/>
  <c r="D303" i="26" s="1"/>
  <c r="C300" i="26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D229" i="26" s="1"/>
  <c r="D230" i="26" s="1"/>
  <c r="C204" i="26"/>
  <c r="C203" i="26"/>
  <c r="C195" i="26"/>
  <c r="D206" i="26" s="1"/>
  <c r="D207" i="26" s="1"/>
  <c r="A193" i="26"/>
  <c r="C180" i="26"/>
  <c r="C176" i="26"/>
  <c r="C174" i="26"/>
  <c r="C172" i="26"/>
  <c r="D186" i="26" s="1"/>
  <c r="D187" i="26" s="1"/>
  <c r="C160" i="26"/>
  <c r="D163" i="26" s="1"/>
  <c r="A153" i="26"/>
  <c r="C143" i="26"/>
  <c r="C141" i="26"/>
  <c r="C140" i="26"/>
  <c r="D146" i="26" s="1"/>
  <c r="C129" i="26"/>
  <c r="C127" i="26"/>
  <c r="C125" i="26"/>
  <c r="C121" i="26"/>
  <c r="D134" i="26" s="1"/>
  <c r="D135" i="26" s="1"/>
  <c r="D110" i="26"/>
  <c r="D111" i="26" s="1"/>
  <c r="C109" i="26"/>
  <c r="C107" i="26"/>
  <c r="A100" i="26"/>
  <c r="C87" i="26"/>
  <c r="D93" i="26" s="1"/>
  <c r="D94" i="26" s="1"/>
  <c r="C76" i="26"/>
  <c r="C75" i="26"/>
  <c r="C70" i="26"/>
  <c r="C64" i="26"/>
  <c r="C62" i="26"/>
  <c r="D81" i="26" s="1"/>
  <c r="C53" i="26"/>
  <c r="C51" i="26"/>
  <c r="D54" i="26" s="1"/>
  <c r="D55" i="26" s="1"/>
  <c r="A44" i="26"/>
  <c r="D37" i="26"/>
  <c r="C33" i="26"/>
  <c r="C28" i="26"/>
  <c r="D23" i="26"/>
  <c r="D24" i="26" s="1"/>
  <c r="A17" i="26"/>
  <c r="A8" i="26"/>
  <c r="D503" i="24"/>
  <c r="D501" i="24"/>
  <c r="D500" i="24"/>
  <c r="C498" i="24"/>
  <c r="D491" i="24"/>
  <c r="D492" i="24" s="1"/>
  <c r="C477" i="24"/>
  <c r="C476" i="24"/>
  <c r="D470" i="24"/>
  <c r="D471" i="24" s="1"/>
  <c r="C467" i="24"/>
  <c r="D461" i="24"/>
  <c r="D462" i="24" s="1"/>
  <c r="D448" i="24"/>
  <c r="D449" i="24" s="1"/>
  <c r="D443" i="24"/>
  <c r="D442" i="24"/>
  <c r="D451" i="24" s="1"/>
  <c r="D452" i="24" s="1"/>
  <c r="C439" i="24"/>
  <c r="A436" i="24"/>
  <c r="C426" i="24"/>
  <c r="C423" i="24"/>
  <c r="D429" i="24" s="1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D346" i="24"/>
  <c r="D349" i="24" s="1"/>
  <c r="D350" i="24" s="1"/>
  <c r="C341" i="24"/>
  <c r="C333" i="24"/>
  <c r="C331" i="24"/>
  <c r="D336" i="24" s="1"/>
  <c r="D337" i="24" s="1"/>
  <c r="C330" i="24"/>
  <c r="A325" i="24"/>
  <c r="C315" i="24"/>
  <c r="C311" i="24"/>
  <c r="D318" i="24" s="1"/>
  <c r="C309" i="24"/>
  <c r="D302" i="24"/>
  <c r="D303" i="24" s="1"/>
  <c r="C300" i="24"/>
  <c r="A292" i="24"/>
  <c r="C279" i="24"/>
  <c r="C277" i="24"/>
  <c r="C271" i="24"/>
  <c r="D285" i="24" s="1"/>
  <c r="C260" i="24"/>
  <c r="C256" i="24"/>
  <c r="D263" i="24" s="1"/>
  <c r="D264" i="24" s="1"/>
  <c r="C251" i="24"/>
  <c r="A249" i="24"/>
  <c r="C236" i="24"/>
  <c r="C235" i="24"/>
  <c r="D242" i="24" s="1"/>
  <c r="C224" i="24"/>
  <c r="C222" i="24"/>
  <c r="C214" i="24"/>
  <c r="C211" i="24"/>
  <c r="D229" i="24" s="1"/>
  <c r="D230" i="24" s="1"/>
  <c r="C204" i="24"/>
  <c r="C203" i="24"/>
  <c r="C195" i="24"/>
  <c r="D206" i="24" s="1"/>
  <c r="D207" i="24" s="1"/>
  <c r="A193" i="24"/>
  <c r="C180" i="24"/>
  <c r="C176" i="24"/>
  <c r="C174" i="24"/>
  <c r="C172" i="24"/>
  <c r="D186" i="24" s="1"/>
  <c r="D187" i="24" s="1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D110" i="24"/>
  <c r="D111" i="24" s="1"/>
  <c r="C109" i="24"/>
  <c r="C107" i="24"/>
  <c r="A100" i="24"/>
  <c r="C87" i="24"/>
  <c r="D93" i="24" s="1"/>
  <c r="D94" i="24" s="1"/>
  <c r="C76" i="24"/>
  <c r="C75" i="24"/>
  <c r="C70" i="24"/>
  <c r="C64" i="24"/>
  <c r="C62" i="24"/>
  <c r="D81" i="24" s="1"/>
  <c r="D55" i="24"/>
  <c r="D54" i="24"/>
  <c r="C53" i="24"/>
  <c r="C51" i="24"/>
  <c r="A44" i="24"/>
  <c r="D37" i="24"/>
  <c r="C33" i="24"/>
  <c r="C28" i="24"/>
  <c r="D23" i="24"/>
  <c r="D24" i="24" s="1"/>
  <c r="A17" i="24"/>
  <c r="A8" i="24"/>
  <c r="C498" i="22"/>
  <c r="D500" i="22" s="1"/>
  <c r="D491" i="22"/>
  <c r="D492" i="22" s="1"/>
  <c r="C477" i="22"/>
  <c r="C476" i="22"/>
  <c r="D470" i="22"/>
  <c r="D471" i="22" s="1"/>
  <c r="C467" i="22"/>
  <c r="D461" i="22"/>
  <c r="D462" i="22" s="1"/>
  <c r="D448" i="22"/>
  <c r="D451" i="22" s="1"/>
  <c r="D452" i="22" s="1"/>
  <c r="D443" i="22"/>
  <c r="D442" i="22"/>
  <c r="C439" i="22"/>
  <c r="A436" i="22"/>
  <c r="C426" i="22"/>
  <c r="C423" i="22"/>
  <c r="D429" i="22" s="1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D336" i="22" s="1"/>
  <c r="D337" i="22" s="1"/>
  <c r="C330" i="22"/>
  <c r="A325" i="22"/>
  <c r="C315" i="22"/>
  <c r="C311" i="22"/>
  <c r="D318" i="22" s="1"/>
  <c r="C309" i="22"/>
  <c r="C300" i="22"/>
  <c r="D302" i="22" s="1"/>
  <c r="D303" i="22" s="1"/>
  <c r="A292" i="22"/>
  <c r="C279" i="22"/>
  <c r="C277" i="22"/>
  <c r="C271" i="22"/>
  <c r="D285" i="22" s="1"/>
  <c r="C260" i="22"/>
  <c r="C256" i="22"/>
  <c r="D263" i="22" s="1"/>
  <c r="D264" i="22" s="1"/>
  <c r="C251" i="22"/>
  <c r="A249" i="22"/>
  <c r="C236" i="22"/>
  <c r="C235" i="22"/>
  <c r="D242" i="22" s="1"/>
  <c r="C224" i="22"/>
  <c r="C222" i="22"/>
  <c r="C214" i="22"/>
  <c r="C211" i="22"/>
  <c r="D229" i="22" s="1"/>
  <c r="D230" i="22" s="1"/>
  <c r="D206" i="22"/>
  <c r="D207" i="22" s="1"/>
  <c r="C204" i="22"/>
  <c r="C203" i="22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D146" i="22"/>
  <c r="C143" i="22"/>
  <c r="C141" i="22"/>
  <c r="C140" i="22"/>
  <c r="C129" i="22"/>
  <c r="C127" i="22"/>
  <c r="C125" i="22"/>
  <c r="C121" i="22"/>
  <c r="D134" i="22" s="1"/>
  <c r="D135" i="22" s="1"/>
  <c r="C109" i="22"/>
  <c r="D110" i="22" s="1"/>
  <c r="D111" i="22" s="1"/>
  <c r="C107" i="22"/>
  <c r="A100" i="22"/>
  <c r="C87" i="22"/>
  <c r="D93" i="22" s="1"/>
  <c r="D94" i="22" s="1"/>
  <c r="C76" i="22"/>
  <c r="C75" i="22"/>
  <c r="C70" i="22"/>
  <c r="C64" i="22"/>
  <c r="C62" i="22"/>
  <c r="D81" i="22" s="1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D491" i="20"/>
  <c r="D492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D415" i="20"/>
  <c r="D416" i="20" s="1"/>
  <c r="C413" i="20"/>
  <c r="A406" i="20"/>
  <c r="C396" i="20"/>
  <c r="C395" i="20"/>
  <c r="D399" i="20" s="1"/>
  <c r="C387" i="20"/>
  <c r="C384" i="20"/>
  <c r="D388" i="20" s="1"/>
  <c r="D389" i="20" s="1"/>
  <c r="C374" i="20"/>
  <c r="C369" i="20"/>
  <c r="D379" i="20" s="1"/>
  <c r="D380" i="20" s="1"/>
  <c r="C359" i="20"/>
  <c r="D363" i="20" s="1"/>
  <c r="D364" i="20" s="1"/>
  <c r="A353" i="20"/>
  <c r="D346" i="20"/>
  <c r="C341" i="20"/>
  <c r="C333" i="20"/>
  <c r="D336" i="20" s="1"/>
  <c r="D337" i="20" s="1"/>
  <c r="C331" i="20"/>
  <c r="C330" i="20"/>
  <c r="A325" i="20"/>
  <c r="C315" i="20"/>
  <c r="D318" i="20" s="1"/>
  <c r="C311" i="20"/>
  <c r="C309" i="20"/>
  <c r="D302" i="20"/>
  <c r="D303" i="20" s="1"/>
  <c r="C300" i="20"/>
  <c r="A292" i="20"/>
  <c r="C279" i="20"/>
  <c r="C277" i="20"/>
  <c r="C271" i="20"/>
  <c r="D285" i="20" s="1"/>
  <c r="C260" i="20"/>
  <c r="D263" i="20" s="1"/>
  <c r="D264" i="20" s="1"/>
  <c r="C256" i="20"/>
  <c r="C251" i="20"/>
  <c r="A249" i="20"/>
  <c r="C236" i="20"/>
  <c r="D242" i="20" s="1"/>
  <c r="C235" i="20"/>
  <c r="C224" i="20"/>
  <c r="C222" i="20"/>
  <c r="C214" i="20"/>
  <c r="C211" i="20"/>
  <c r="D229" i="20" s="1"/>
  <c r="D230" i="20" s="1"/>
  <c r="C204" i="20"/>
  <c r="C203" i="20"/>
  <c r="C195" i="20"/>
  <c r="D206" i="20" s="1"/>
  <c r="D207" i="20" s="1"/>
  <c r="A193" i="20"/>
  <c r="C180" i="20"/>
  <c r="C176" i="20"/>
  <c r="C174" i="20"/>
  <c r="C172" i="20"/>
  <c r="D186" i="20" s="1"/>
  <c r="D187" i="20" s="1"/>
  <c r="C160" i="20"/>
  <c r="D163" i="20" s="1"/>
  <c r="A153" i="20"/>
  <c r="C143" i="20"/>
  <c r="C141" i="20"/>
  <c r="C140" i="20"/>
  <c r="D146" i="20" s="1"/>
  <c r="C129" i="20"/>
  <c r="C127" i="20"/>
  <c r="C125" i="20"/>
  <c r="C121" i="20"/>
  <c r="D134" i="20" s="1"/>
  <c r="D135" i="20" s="1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D81" i="20" s="1"/>
  <c r="C53" i="20"/>
  <c r="C51" i="20"/>
  <c r="D54" i="20" s="1"/>
  <c r="D55" i="20" s="1"/>
  <c r="A44" i="20"/>
  <c r="D37" i="20"/>
  <c r="D38" i="20" s="1"/>
  <c r="C33" i="20"/>
  <c r="C28" i="20"/>
  <c r="D23" i="20"/>
  <c r="D24" i="20" s="1"/>
  <c r="A17" i="20"/>
  <c r="A8" i="20"/>
  <c r="C498" i="18"/>
  <c r="D500" i="18" s="1"/>
  <c r="D491" i="18"/>
  <c r="D492" i="18" s="1"/>
  <c r="C477" i="18"/>
  <c r="C476" i="18"/>
  <c r="D470" i="18"/>
  <c r="D471" i="18" s="1"/>
  <c r="C467" i="18"/>
  <c r="D461" i="18"/>
  <c r="D462" i="18" s="1"/>
  <c r="D448" i="18"/>
  <c r="D451" i="18" s="1"/>
  <c r="D452" i="18" s="1"/>
  <c r="D443" i="18"/>
  <c r="D442" i="18"/>
  <c r="C439" i="18"/>
  <c r="A436" i="18"/>
  <c r="C426" i="18"/>
  <c r="D429" i="18" s="1"/>
  <c r="C423" i="18"/>
  <c r="C419" i="18"/>
  <c r="D415" i="18"/>
  <c r="D416" i="18" s="1"/>
  <c r="C413" i="18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C359" i="18"/>
  <c r="D363" i="18" s="1"/>
  <c r="D364" i="18" s="1"/>
  <c r="A353" i="18"/>
  <c r="D346" i="18"/>
  <c r="D349" i="18" s="1"/>
  <c r="D350" i="18" s="1"/>
  <c r="C341" i="18"/>
  <c r="C333" i="18"/>
  <c r="D336" i="18" s="1"/>
  <c r="D337" i="18" s="1"/>
  <c r="C331" i="18"/>
  <c r="C330" i="18"/>
  <c r="A325" i="18"/>
  <c r="C315" i="18"/>
  <c r="D318" i="18" s="1"/>
  <c r="C311" i="18"/>
  <c r="C309" i="18"/>
  <c r="D302" i="18"/>
  <c r="D303" i="18" s="1"/>
  <c r="C300" i="18"/>
  <c r="A292" i="18"/>
  <c r="C279" i="18"/>
  <c r="C277" i="18"/>
  <c r="C271" i="18"/>
  <c r="D285" i="18" s="1"/>
  <c r="C260" i="18"/>
  <c r="D263" i="18" s="1"/>
  <c r="D264" i="18" s="1"/>
  <c r="C256" i="18"/>
  <c r="C251" i="18"/>
  <c r="A249" i="18"/>
  <c r="C236" i="18"/>
  <c r="D242" i="18" s="1"/>
  <c r="C235" i="18"/>
  <c r="C224" i="18"/>
  <c r="C222" i="18"/>
  <c r="C214" i="18"/>
  <c r="C211" i="18"/>
  <c r="D229" i="18" s="1"/>
  <c r="D230" i="18" s="1"/>
  <c r="C204" i="18"/>
  <c r="C203" i="18"/>
  <c r="C195" i="18"/>
  <c r="D206" i="18" s="1"/>
  <c r="D207" i="18" s="1"/>
  <c r="A193" i="18"/>
  <c r="C180" i="18"/>
  <c r="C176" i="18"/>
  <c r="C174" i="18"/>
  <c r="C172" i="18"/>
  <c r="D186" i="18" s="1"/>
  <c r="D187" i="18" s="1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D110" i="18"/>
  <c r="D111" i="18" s="1"/>
  <c r="C109" i="18"/>
  <c r="C107" i="18"/>
  <c r="A100" i="18"/>
  <c r="C87" i="18"/>
  <c r="D93" i="18" s="1"/>
  <c r="D94" i="18" s="1"/>
  <c r="C76" i="18"/>
  <c r="C75" i="18"/>
  <c r="C70" i="18"/>
  <c r="C64" i="18"/>
  <c r="C62" i="18"/>
  <c r="D81" i="18" s="1"/>
  <c r="C53" i="18"/>
  <c r="C51" i="18"/>
  <c r="D54" i="18" s="1"/>
  <c r="D55" i="18" s="1"/>
  <c r="A44" i="18"/>
  <c r="D37" i="18"/>
  <c r="C33" i="18"/>
  <c r="C28" i="18"/>
  <c r="D23" i="18"/>
  <c r="D24" i="18" s="1"/>
  <c r="A17" i="18"/>
  <c r="A8" i="18"/>
  <c r="C419" i="16"/>
  <c r="C423" i="16"/>
  <c r="D40" i="18" l="1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88" i="24"/>
  <c r="D289" i="24" s="1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504" i="26" l="1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A8" i="16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A7" i="25" l="1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321" i="16" l="1"/>
  <c r="D322" i="16" s="1"/>
  <c r="B106" i="29" s="1"/>
  <c r="D197" i="17"/>
  <c r="D198" i="17" s="1"/>
  <c r="B187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<sst xmlns="http://schemas.openxmlformats.org/spreadsheetml/2006/main" count="4525" uniqueCount="497">
  <si>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</si>
  <si>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</si>
  <si>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</si>
  <si>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</si>
  <si>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</si>
  <si>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</si>
  <si>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</si>
  <si>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</si>
  <si>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</si>
  <si>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</si>
  <si>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</si>
  <si>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</si>
  <si>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</si>
  <si>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</si>
  <si>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</si>
  <si>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</si>
  <si>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</si>
  <si>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</si>
  <si>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</si>
  <si>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</si>
  <si>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</si>
  <si>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</si>
  <si>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</si>
  <si>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</si>
  <si>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</si>
  <si>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</si>
  <si>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</si>
  <si>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</si>
  <si>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</si>
  <si>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</si>
  <si>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</si>
  <si>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</si>
  <si>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</si>
  <si>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</si>
  <si>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</si>
  <si>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</si>
  <si>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</si>
  <si>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</si>
  <si>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</si>
  <si>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</si>
  <si>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</si>
  <si>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</si>
  <si>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</si>
  <si>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</si>
  <si>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</si>
  <si>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</si>
  <si>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</si>
  <si>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</si>
  <si>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</si>
  <si>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</si>
  <si>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</si>
  <si>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</si>
  <si>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</si>
  <si>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</si>
  <si>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</si>
  <si>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</si>
  <si>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</si>
  <si>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</si>
  <si>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</si>
  <si>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</si>
  <si>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</si>
  <si>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</si>
  <si>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</si>
  <si>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</si>
  <si>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</si>
  <si>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</si>
  <si>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</si>
  <si>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</si>
  <si>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</si>
  <si>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</si>
  <si>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</si>
  <si>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</si>
  <si>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</si>
  <si>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</si>
  <si>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</si>
  <si>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</si>
  <si>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</si>
  <si>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</si>
  <si>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</si>
  <si>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</si>
  <si>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</si>
  <si>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</si>
  <si>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</si>
  <si>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</si>
  <si>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</si>
  <si>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</si>
  <si>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</si>
  <si>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</si>
  <si>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</si>
  <si>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</si>
  <si>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</si>
  <si>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</si>
  <si>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</si>
  <si>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</si>
  <si>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</si>
  <si>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</si>
  <si>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</si>
  <si>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</si>
  <si>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</si>
  <si>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</si>
  <si>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</si>
  <si>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</si>
  <si>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</si>
  <si>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</si>
  <si>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</si>
  <si>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</si>
  <si>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</si>
  <si>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</si>
  <si>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</si>
  <si>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</si>
  <si>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</si>
  <si>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</si>
  <si>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</si>
  <si>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</si>
  <si>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</si>
  <si>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</si>
  <si>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</si>
  <si>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</si>
  <si>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</si>
  <si>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</si>
  <si>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</si>
  <si>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</si>
  <si>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</si>
  <si>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</si>
  <si>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</si>
  <si>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</si>
  <si>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</si>
  <si>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</si>
  <si>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</si>
  <si>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</si>
  <si>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</si>
  <si>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</si>
  <si>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</si>
  <si>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</si>
  <si>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</si>
  <si>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</si>
  <si>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</si>
  <si>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</si>
  <si>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</si>
  <si>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</si>
  <si>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</si>
  <si>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</si>
  <si>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</si>
  <si>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</si>
  <si>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</si>
  <si>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</si>
  <si>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</si>
  <si>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</si>
  <si>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</si>
  <si>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</si>
  <si>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</si>
  <si>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</si>
  <si>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</si>
  <si>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</si>
  <si>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</si>
  <si>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</si>
  <si>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</si>
  <si>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</si>
  <si>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</si>
  <si>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</si>
  <si>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</si>
  <si>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</si>
  <si>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</si>
  <si>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</si>
  <si>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</si>
  <si>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</si>
  <si>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</si>
  <si>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</si>
  <si>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</si>
  <si>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</si>
  <si>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</si>
  <si>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</si>
  <si>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</si>
  <si>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</si>
  <si>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</si>
  <si>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</si>
  <si>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</si>
  <si>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</si>
  <si>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</si>
  <si>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</si>
  <si>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</si>
  <si>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</si>
  <si>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</si>
  <si>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</si>
  <si>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</si>
  <si>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</si>
  <si>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</si>
  <si>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</si>
  <si>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</si>
  <si>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</si>
  <si>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</si>
  <si>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</si>
  <si>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</si>
  <si>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</si>
  <si>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</si>
  <si>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</si>
  <si>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</si>
  <si>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</si>
  <si>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</si>
  <si>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</si>
  <si>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</si>
  <si>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</si>
  <si>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</si>
  <si>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</si>
  <si>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</si>
  <si>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</si>
  <si>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</si>
  <si>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</si>
  <si>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</si>
  <si>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</si>
  <si>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</si>
  <si>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</si>
  <si>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</si>
  <si>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</si>
  <si>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</si>
  <si>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</si>
  <si>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</si>
  <si>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</si>
  <si>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</si>
  <si>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</si>
  <si>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</si>
  <si>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</si>
  <si>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</si>
  <si>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</si>
  <si>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</si>
  <si>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</si>
  <si>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</si>
  <si>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</si>
  <si>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</si>
  <si>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</si>
  <si>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</si>
  <si>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</si>
  <si>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</si>
  <si>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</si>
  <si>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</si>
  <si>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</si>
  <si>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</si>
  <si>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</si>
  <si>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</si>
  <si>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</si>
  <si>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</si>
  <si>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</si>
  <si>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</si>
  <si>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</si>
  <si>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</si>
  <si>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</si>
  <si>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</si>
  <si>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</si>
  <si>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</si>
  <si>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</si>
  <si>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</si>
  <si>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</si>
  <si>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</si>
  <si>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</si>
  <si>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</si>
  <si>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</si>
  <si>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</si>
  <si>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</si>
  <si>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</si>
  <si>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</si>
  <si>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</si>
  <si>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</si>
  <si>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</si>
  <si>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</si>
  <si>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</si>
  <si>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</si>
  <si>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</si>
  <si>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</si>
  <si>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</si>
  <si>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</si>
  <si>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</si>
  <si>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</si>
  <si>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</si>
  <si>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</si>
  <si>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</si>
  <si>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</si>
  <si>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</si>
  <si>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</si>
  <si>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</si>
  <si>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</si>
  <si>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</si>
  <si>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</si>
  <si>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</si>
  <si>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</si>
  <si>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</si>
  <si>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</si>
  <si>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</si>
  <si>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</si>
  <si>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</si>
  <si>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</si>
  <si>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</si>
  <si>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</si>
  <si>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</si>
  <si>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</si>
  <si>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</si>
  <si>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</si>
  <si>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</si>
  <si>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</si>
  <si>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</si>
  <si>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</si>
  <si>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</si>
  <si>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</si>
  <si>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</si>
  <si>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</si>
  <si>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</si>
  <si>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</si>
  <si>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</si>
  <si>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</si>
  <si>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</si>
  <si>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</si>
  <si>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</si>
  <si>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</si>
  <si>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</si>
  <si>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</si>
  <si>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</si>
  <si>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</si>
  <si>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</si>
  <si>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</si>
  <si>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</si>
  <si>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</si>
  <si>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</si>
  <si>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</si>
  <si>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</si>
  <si>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</si>
  <si>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</si>
  <si>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</si>
  <si>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</si>
  <si>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</si>
  <si>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</si>
  <si>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</si>
  <si>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</si>
  <si>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</si>
  <si>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</si>
  <si>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</si>
  <si>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</si>
  <si>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</si>
  <si>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</si>
  <si>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</si>
  <si>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</si>
  <si>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</si>
  <si>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</si>
  <si>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</si>
  <si>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</si>
  <si>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</si>
  <si>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</si>
  <si>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</si>
  <si>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</si>
  <si>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</si>
  <si>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</si>
  <si>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</si>
  <si>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</si>
  <si>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</si>
  <si>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</si>
  <si>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</si>
  <si>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</si>
  <si>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</si>
  <si>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</si>
  <si>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</si>
  <si>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</si>
  <si>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</si>
  <si>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</si>
  <si>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</si>
  <si>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</si>
  <si>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</si>
  <si>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</si>
  <si>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</si>
  <si>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</si>
  <si>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</si>
  <si>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</si>
  <si>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</si>
  <si>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</si>
  <si>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</si>
  <si>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</si>
  <si>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</si>
  <si>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</si>
  <si>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</si>
  <si>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</si>
  <si>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</si>
  <si>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</si>
  <si>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</si>
  <si>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</si>
  <si>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</si>
  <si>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</si>
  <si>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</si>
  <si>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</si>
  <si>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</si>
  <si>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</si>
  <si>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</si>
  <si>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</si>
  <si>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</si>
  <si>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</si>
  <si>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</si>
  <si>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</si>
  <si>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</si>
  <si>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</si>
  <si>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</si>
  <si>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</si>
  <si>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</si>
  <si>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</si>
  <si>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</si>
  <si>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</si>
  <si>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</si>
  <si>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</si>
  <si>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</si>
  <si>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</si>
  <si>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</si>
  <si>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</si>
  <si>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</si>
  <si>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</si>
  <si>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</si>
  <si>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</si>
  <si>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Réparer la machine à glace.</t>
  </si>
  <si>
    <t>Présence excessive de givre dans le meuble surgelé</t>
  </si>
  <si>
    <t>Revoir le problème de  dégivrage du meuble.</t>
  </si>
  <si>
    <t>Les palettes et les caisses sont rangées.</t>
  </si>
  <si>
    <t>Présence de trace d'humidité au plafond.
Repeindre les murs.</t>
  </si>
  <si>
    <t xml:space="preserve">Réserve sèche: Stockage des sacs à sucre sur des palettes en bois.
Stagnation d’eau sous les palettes.
Entreposage des sacs de réemballage à même le sol.
L'opératrice chargée de la manipulation du sucre; portait des épingles au voile et ne portait pas de gant.
</t>
  </si>
  <si>
    <t>La température du laboratoire est de 10,9°C.</t>
  </si>
  <si>
    <t>Pas de fabrication de merguez au laboratoire.</t>
  </si>
  <si>
    <t>La température de la chambre froide FLEG est de 7°C.</t>
  </si>
  <si>
    <t>Présence de piqûres de moisissures sur l'évaporateur.</t>
  </si>
  <si>
    <t xml:space="preserve">Nous rappelons que la décontamination des fruits et des œufs doit avoir lieu en fin de journée pour le 
lendemain. 
Ces produits seront protégés et maintenus au froid le 
soir. </t>
  </si>
  <si>
    <t>Présence de mouches au laboratoire boulangerie. Prévoir un DEIV à ce niveau.</t>
  </si>
  <si>
    <t>Il s'agit d'un terminal de cuisson.</t>
  </si>
  <si>
    <t>Les échantillons vérifiés sont conformes.
Les enregistrements de contrôles sont réalisés.</t>
  </si>
  <si>
    <t>Prévoir un thermomètre à ce niveau.</t>
  </si>
  <si>
    <t>Présence de toile d'araignée au plafond du laboratoire.</t>
  </si>
  <si>
    <t>Une sensibilisation sur le protocole de lavage des mains a eu lieu le jour de l'audit.</t>
  </si>
  <si>
    <t>La machine à glace était en panne le jour de l'audit.</t>
  </si>
  <si>
    <t>La température de la chambre froide est de 2,1°C.</t>
  </si>
  <si>
    <t>Interdire le port d'épingles aux femmes voilées.
Une opératrice avait la tenue souillée.</t>
  </si>
  <si>
    <t>La température de la chambre froide est 1,4°C.</t>
  </si>
  <si>
    <t>Ajuster l'afficheur.</t>
  </si>
  <si>
    <t>La température du meuble des plats cuisinés est 5,5°C.</t>
  </si>
  <si>
    <t>Une sensibilisation sur la conformité de l'huile de friture a té réalisé; couleur, taux de composés polaire, température maximale, durée de friture, etc.</t>
  </si>
  <si>
    <t xml:space="preserve">Nous rappelons que la décontamination des légumes et des œufs doit avoir lieu en fin de journée pour le 
lendemain. 
Ces produits seront protégés et maintenus au froid le 
soir. </t>
  </si>
  <si>
    <t>La température du meuble fromage est 6,2°C.</t>
  </si>
  <si>
    <t>Mme Meriam CHOUCHENE</t>
  </si>
  <si>
    <t>Directeur magasin &amp; chefs rayon</t>
  </si>
  <si>
    <t>Les refus sont enregistrés.
Les enregistrements de contrôles sont archivés.</t>
  </si>
  <si>
    <t>Propre.</t>
  </si>
  <si>
    <t>La râpe, le batteur manuel et le pinceau étaient souillés.</t>
  </si>
  <si>
    <t>La décongélation est réalisée directement sur le meuble froid.</t>
  </si>
  <si>
    <t>Le thermomètre était abimé. 
Utilisation du thermomètre du rayon traiteur.</t>
  </si>
  <si>
    <t xml:space="preserve">Entreposage des emballages dans des cartons ondulés dans le laboratoire. 
Les cartons peuvent être une source au nuisibles. </t>
  </si>
  <si>
    <t>Une sensibilisation sur le protocole de cuisson des poulets rôtis a été réalisée le jour de l'audit.</t>
  </si>
  <si>
    <t>Nous rappelons que la durée d'exposition est de 4 h après la cuisson.</t>
  </si>
  <si>
    <t xml:space="preserve">Les paniers  en rotin utilisés pour l'exposition des fromages LS présentaient des piqûres de moisissures.
</t>
  </si>
  <si>
    <t>Renforcer le nettoyage des paniers ou remplacer par des équipements facilement nettoyables.</t>
  </si>
  <si>
    <t>Les billots ne sont pas identifiés par secteurs.
Absence de code couleur ou autres identifications pour les couteaux.
Utilisation de planche de découpe de couleur rouge pour le volaille trad.</t>
  </si>
  <si>
    <t>Propres</t>
  </si>
  <si>
    <t>Glaçage insuffisant à cause de la panne de la chambre froide.</t>
  </si>
  <si>
    <t>L'identification correcte des produits permet le respect de la FEFO.</t>
  </si>
  <si>
    <t>Utilisation de planche de découpe de couleur rouge; identifier les planches pour chaque rayon.</t>
  </si>
  <si>
    <t>Utilisation de légumes (laitue) comme décor sur l'étal. 
Interdire cette pratique.</t>
  </si>
  <si>
    <t>Prévoir des palettes en plastique facilement nettoyable pour le stockage des sacs à sucre.
Nettoyer aux zones sous palettes.
Interdire l'entreposage des emballages de sucre à même le sol.
Renforcer le suivi de l'hygiène vestimentaire et de l'hygiène des mains lors de la manipulation du sucre.</t>
  </si>
  <si>
    <t xml:space="preserve">Les couvercles des boites de harouss berbère 'khabya' étaient rouillés.
Des signes d'altération organoleptiques ont été visualisés au Harous 'Khabya' fabriqué le 02 novembre 2015; N°lot 503.
</t>
  </si>
  <si>
    <t>Correcte</t>
  </si>
  <si>
    <t>Les nouveaux paramètres ont été transmis au directeur.</t>
  </si>
  <si>
    <t>Prévoir des distributeurs de papier essuie mains aux sanitaires.</t>
  </si>
  <si>
    <t>Le présentoir est écaillé.</t>
  </si>
  <si>
    <t>Certaines palettes en bois sont dans un état usé; planches défoncées, clous apparents.</t>
  </si>
  <si>
    <t>Le taux d'hygrométrie est de 57%; correct</t>
  </si>
  <si>
    <t>Les grilles d'aération du meuble des fromages LS étaient souillées.</t>
  </si>
  <si>
    <t>Le revêtement du meuble froid est écaillé.</t>
  </si>
  <si>
    <t>Protéger totalement le plafond de la plonge.
Prévoir une porte ou des rideaux à lanière  au laboratoire.</t>
  </si>
  <si>
    <t>Prévoir une source d'évacuation des eaux souillées.
Changer la porte du local poubelle.</t>
  </si>
  <si>
    <t>Absence de source d'évacuation des eaux souillées dans le local poubelle.
La porte du local est de dimension restreinte; elle ne permet pas l'entrée/ l'évacuation des bennes à partir du local.</t>
  </si>
  <si>
    <t>Les DEIV au niveau du rayon FLEG sont  au-dessus du meuble d'exposition.</t>
  </si>
  <si>
    <t xml:space="preserve">le plafond de la plonge n’est pas totalement protégé.
L'accès au laboratoire n'est pas protégé.
</t>
  </si>
  <si>
    <t>Les grilles d'aération du laboratoire sont poussiéreuses.</t>
  </si>
  <si>
    <t>L'afficheur du meuble froid est erroné.</t>
  </si>
  <si>
    <t>La température du meuble volaille trad. est 2,3°C.</t>
  </si>
  <si>
    <t>Absence de distributeur de papier essuie-mains aux sanitaires.</t>
  </si>
  <si>
    <t>Taux de réalisation du plan d'action précédent</t>
  </si>
  <si>
    <t>Utilisation d'une planche de découpe de couleur rouge dans la pâtisserie; identifier les planches de découpe pour chaque rayon.</t>
  </si>
  <si>
    <t>Durée d'exposition des produits</t>
  </si>
  <si>
    <t>La traçabilité ne pourra être maitrisée par la pratique de la réemballe assurée d'une manière journalière suite au changement des prix.</t>
  </si>
  <si>
    <t xml:space="preserve">Respect des durées de vie des produits trad. exposés dans le stand </t>
  </si>
  <si>
    <t xml:space="preserve">Glaçage étiquetage des produits </t>
  </si>
  <si>
    <t>Entreposage des produits chimiques (produits de nettoyage) à coté de produits alimentaires.</t>
  </si>
  <si>
    <t xml:space="preserve">Absence d'odeur nauséabonde </t>
  </si>
  <si>
    <t>Non maitrise de la méthode de lavage des mains. Une sensibilisation sur le protocole de lavage des mains a eu lieu le jour de l'audit.</t>
  </si>
  <si>
    <t>Identifier les ustensiles de découpe par catégories de produits et par rayons.</t>
  </si>
  <si>
    <t xml:space="preserve">Le glaçage des poissons était insuffisant sur l’étal vu la panne de la machine à glace le jour de l'audit.
Assurer l'approvisionnement rapide en glace en cas de panne.
</t>
  </si>
  <si>
    <t>Stockage des oranges moisis dans la chambre froide; renforcer le triage des produits stockés.</t>
  </si>
  <si>
    <t>Présence de restes de produits derrière les meubles de stockage. Renforcer le nettoyage derrière les étagères.</t>
  </si>
  <si>
    <t>Interdire cette pratique. Utiliser du matériel de grade alimentaire.</t>
  </si>
  <si>
    <t>Entreposage des olives dans des sacs en plastique non aptes au contact avec les aliments.</t>
  </si>
  <si>
    <t>Propres.</t>
  </si>
  <si>
    <t>Les opératrices externes à Carrefour (traiteur) n'étaient pas formées aux bonnes pratiques d'hygiène et ne disposaient pas de bulletin d'analyses.</t>
  </si>
  <si>
    <t>Les horaires de sortie des déchets sont fixés. 
La benne est entreposée dans la zone de réception vu l'accès impossible au local déchets;</t>
  </si>
  <si>
    <t>Sousse Jawahra</t>
  </si>
  <si>
    <t>Les morceaux de fromages emballés le 02/03/2016 ont été réemballés  le jour de l'audit suite au changement des prix. La DLC / dates limites de retrait des produits à la coupe risquent d'être dépassées.
Avertir le service qualité sur cet écart.</t>
  </si>
  <si>
    <t>L'enregistrement des températures inclus le suivi des températures des meubles froids traiteur et fromage/charcuterie.
Séparer les enregistrements pour chaque rayon.</t>
  </si>
  <si>
    <t>Les poissons 'daurade' n'étaient pas identifiés par la date de réception; Une sensibilisation a eu lieu sur l'identification des produits le jour de l'audit.</t>
  </si>
  <si>
    <t xml:space="preserve">Condensation d’eau sur la barquette de tarte aux fruits décongelés le jour de l'audit. Il s'agit d'un signe de rupture de la chaine du froid.
Limiter le temps d'attente à température ambiante avant l'exposition des produits.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</si>
</sst>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3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0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11" fillId="0" borderId="0" xfId="0" applyFont="1" applyFill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117296"/>
        <c:axId val="267117856"/>
      </c:barChart>
      <c:catAx>
        <c:axId val="26711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117856"/>
        <c:crosses val="autoZero"/>
        <c:auto val="1"/>
        <c:lblAlgn val="ctr"/>
        <c:lblOffset val="100"/>
        <c:noMultiLvlLbl val="0"/>
      </c:catAx>
      <c:valAx>
        <c:axId val="26711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11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8495344"/>
        <c:axId val="278495904"/>
      </c:barChart>
      <c:catAx>
        <c:axId val="27849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8495904"/>
        <c:crosses val="autoZero"/>
        <c:auto val="1"/>
        <c:lblAlgn val="ctr"/>
        <c:lblOffset val="100"/>
        <c:noMultiLvlLbl val="0"/>
      </c:catAx>
      <c:valAx>
        <c:axId val="27849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849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9793616"/>
        <c:axId val="349794176"/>
      </c:barChart>
      <c:catAx>
        <c:axId val="34979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9794176"/>
        <c:crosses val="autoZero"/>
        <c:auto val="1"/>
        <c:lblAlgn val="ctr"/>
        <c:lblOffset val="100"/>
        <c:noMultiLvlLbl val="0"/>
      </c:catAx>
      <c:valAx>
        <c:axId val="34979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979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055200"/>
        <c:axId val="350055760"/>
      </c:barChart>
      <c:catAx>
        <c:axId val="35005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055760"/>
        <c:crosses val="autoZero"/>
        <c:auto val="1"/>
        <c:lblAlgn val="ctr"/>
        <c:lblOffset val="100"/>
        <c:noMultiLvlLbl val="0"/>
      </c:catAx>
      <c:valAx>
        <c:axId val="35005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05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768176"/>
        <c:axId val="272768736"/>
      </c:barChart>
      <c:catAx>
        <c:axId val="27276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768736"/>
        <c:crosses val="autoZero"/>
        <c:auto val="1"/>
        <c:lblAlgn val="ctr"/>
        <c:lblOffset val="100"/>
        <c:noMultiLvlLbl val="0"/>
      </c:catAx>
      <c:valAx>
        <c:axId val="27276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76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771536"/>
        <c:axId val="272772096"/>
      </c:barChart>
      <c:catAx>
        <c:axId val="2727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772096"/>
        <c:crosses val="autoZero"/>
        <c:auto val="1"/>
        <c:lblAlgn val="ctr"/>
        <c:lblOffset val="100"/>
        <c:noMultiLvlLbl val="0"/>
      </c:catAx>
      <c:valAx>
        <c:axId val="27277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77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774896"/>
        <c:axId val="272775456"/>
      </c:barChart>
      <c:catAx>
        <c:axId val="27277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775456"/>
        <c:crosses val="autoZero"/>
        <c:auto val="1"/>
        <c:lblAlgn val="ctr"/>
        <c:lblOffset val="100"/>
        <c:noMultiLvlLbl val="0"/>
      </c:catAx>
      <c:valAx>
        <c:axId val="27277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7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0.84259259259259256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248688"/>
        <c:axId val="226249248"/>
      </c:barChart>
      <c:catAx>
        <c:axId val="22624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249248"/>
        <c:crosses val="autoZero"/>
        <c:auto val="1"/>
        <c:lblAlgn val="ctr"/>
        <c:lblOffset val="100"/>
        <c:noMultiLvlLbl val="0"/>
      </c:catAx>
      <c:valAx>
        <c:axId val="22624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24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0.94331983805668018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252048"/>
        <c:axId val="226252608"/>
      </c:barChart>
      <c:catAx>
        <c:axId val="22625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252608"/>
        <c:crosses val="autoZero"/>
        <c:auto val="1"/>
        <c:lblAlgn val="ctr"/>
        <c:lblOffset val="100"/>
        <c:noMultiLvlLbl val="0"/>
      </c:catAx>
      <c:valAx>
        <c:axId val="22625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25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0.89295621532463643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73330432"/>
        <c:axId val="273330992"/>
        <c:extLst/>
      </c:barChart>
      <c:catAx>
        <c:axId val="273330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30992"/>
        <c:crosses val="autoZero"/>
        <c:auto val="1"/>
        <c:lblAlgn val="ctr"/>
        <c:lblOffset val="100"/>
        <c:noMultiLvlLbl val="0"/>
      </c:catAx>
      <c:valAx>
        <c:axId val="2733309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3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0.79333333333333333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73333792"/>
        <c:axId val="273334352"/>
        <c:extLst/>
      </c:barChart>
      <c:catAx>
        <c:axId val="27333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34352"/>
        <c:crosses val="autoZero"/>
        <c:auto val="1"/>
        <c:lblAlgn val="ctr"/>
        <c:lblOffset val="100"/>
        <c:noMultiLvlLbl val="0"/>
      </c:catAx>
      <c:valAx>
        <c:axId val="27333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3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795728"/>
        <c:axId val="358796288"/>
      </c:barChart>
      <c:catAx>
        <c:axId val="35879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796288"/>
        <c:crosses val="autoZero"/>
        <c:auto val="1"/>
        <c:lblAlgn val="ctr"/>
        <c:lblOffset val="100"/>
        <c:noMultiLvlLbl val="0"/>
      </c:catAx>
      <c:valAx>
        <c:axId val="35879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79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0.96296296296296291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612112"/>
        <c:axId val="360612672"/>
      </c:barChart>
      <c:catAx>
        <c:axId val="36061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612672"/>
        <c:crosses val="autoZero"/>
        <c:auto val="1"/>
        <c:lblAlgn val="ctr"/>
        <c:lblOffset val="100"/>
        <c:noMultiLvlLbl val="0"/>
      </c:catAx>
      <c:valAx>
        <c:axId val="36061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61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474464"/>
        <c:axId val="272475024"/>
      </c:barChart>
      <c:catAx>
        <c:axId val="27247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475024"/>
        <c:crosses val="autoZero"/>
        <c:auto val="1"/>
        <c:lblAlgn val="ctr"/>
        <c:lblOffset val="100"/>
        <c:noMultiLvlLbl val="0"/>
      </c:catAx>
      <c:valAx>
        <c:axId val="27247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47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113856"/>
        <c:axId val="347114416"/>
      </c:barChart>
      <c:catAx>
        <c:axId val="34711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114416"/>
        <c:crosses val="autoZero"/>
        <c:auto val="1"/>
        <c:lblAlgn val="ctr"/>
        <c:lblOffset val="100"/>
        <c:noMultiLvlLbl val="0"/>
      </c:catAx>
      <c:valAx>
        <c:axId val="34711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11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068240"/>
        <c:axId val="347068800"/>
      </c:barChart>
      <c:catAx>
        <c:axId val="34706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7068800"/>
        <c:crosses val="autoZero"/>
        <c:auto val="1"/>
        <c:lblAlgn val="ctr"/>
        <c:lblOffset val="100"/>
        <c:noMultiLvlLbl val="0"/>
      </c:catAx>
      <c:valAx>
        <c:axId val="34706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06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7071600"/>
        <c:axId val="278249296"/>
      </c:barChart>
      <c:catAx>
        <c:axId val="3470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8249296"/>
        <c:crosses val="autoZero"/>
        <c:auto val="1"/>
        <c:lblAlgn val="ctr"/>
        <c:lblOffset val="100"/>
        <c:noMultiLvlLbl val="0"/>
      </c:catAx>
      <c:valAx>
        <c:axId val="27824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707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8252096"/>
        <c:axId val="278252656"/>
      </c:barChart>
      <c:catAx>
        <c:axId val="27825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8252656"/>
        <c:crosses val="autoZero"/>
        <c:auto val="1"/>
        <c:lblAlgn val="ctr"/>
        <c:lblOffset val="100"/>
        <c:noMultiLvlLbl val="0"/>
      </c:catAx>
      <c:valAx>
        <c:axId val="278252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825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4323360"/>
        <c:axId val="264323920"/>
      </c:barChart>
      <c:catAx>
        <c:axId val="26432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323920"/>
        <c:crosses val="autoZero"/>
        <c:auto val="1"/>
        <c:lblAlgn val="ctr"/>
        <c:lblOffset val="100"/>
        <c:noMultiLvlLbl val="0"/>
      </c:catAx>
      <c:valAx>
        <c:axId val="26432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432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K15" sqref="K15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4" t="s">
        <v>379</v>
      </c>
      <c r="B18" s="264"/>
      <c r="C18" s="264"/>
      <c r="D18" s="265" t="s">
        <v>492</v>
      </c>
      <c r="E18" s="265"/>
      <c r="F18" s="265"/>
      <c r="G18" s="265"/>
      <c r="H18" s="265"/>
      <c r="I18" s="265"/>
      <c r="J18" s="265"/>
      <c r="K18" s="26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66" t="s">
        <v>380</v>
      </c>
      <c r="B21" s="266"/>
      <c r="C21" s="266"/>
      <c r="D21" s="266"/>
      <c r="E21" s="266"/>
      <c r="F21" s="266"/>
      <c r="G21" s="266"/>
      <c r="H21" s="266"/>
      <c r="I21" s="266"/>
      <c r="J21" s="266"/>
      <c r="K21" s="26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60" t="s">
        <v>382</v>
      </c>
      <c r="C23" s="260"/>
      <c r="D23" s="199"/>
      <c r="E23" s="199"/>
      <c r="F23" s="199"/>
      <c r="G23" s="199"/>
      <c r="H23" s="199"/>
      <c r="I23" s="199"/>
      <c r="J23" s="198" t="str">
        <f>D18</f>
        <v>Sousse Jawahra</v>
      </c>
    </row>
    <row r="24" spans="1:11" ht="33" customHeight="1" x14ac:dyDescent="0.25">
      <c r="A24" s="207" t="s">
        <v>383</v>
      </c>
      <c r="B24" s="259">
        <f>AVERAGE('A1 Exploitation'!D505,'A1 Technique'!D198)</f>
        <v>0.89295621532463643</v>
      </c>
      <c r="C24" s="25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59">
        <f>AVERAGE('A2 Exploitation'!D506,'A2 Technique'!D198)</f>
        <v>0</v>
      </c>
      <c r="C25" s="25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59">
        <f>AVERAGE('A3 Exploitation'!D506,'A3 Technique'!D198)</f>
        <v>0</v>
      </c>
      <c r="C26" s="25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59">
        <f>AVERAGE('A4 Exploitation'!D506,'A4 Technique'!D198)</f>
        <v>0</v>
      </c>
      <c r="C27" s="25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59">
        <f>AVERAGE('A5 Exploitation'!D506,'A5 Technique'!D198)</f>
        <v>0</v>
      </c>
      <c r="C28" s="25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59">
        <f>AVERAGE('A6 Exploitation'!D506,'A6 Technique'!D198)</f>
        <v>0</v>
      </c>
      <c r="C29" s="25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60" t="s">
        <v>389</v>
      </c>
      <c r="C33" s="260"/>
      <c r="D33" s="199"/>
      <c r="E33" s="199"/>
      <c r="F33" s="199"/>
      <c r="G33" s="199"/>
      <c r="H33" s="199"/>
      <c r="I33" s="199"/>
      <c r="J33" s="198" t="str">
        <f>D18</f>
        <v>Sousse Jawahra</v>
      </c>
    </row>
    <row r="34" spans="1:10" ht="33" customHeight="1" x14ac:dyDescent="0.25">
      <c r="A34" s="207" t="s">
        <v>383</v>
      </c>
      <c r="B34" s="259">
        <f>'A1 Exploitation'!D505</f>
        <v>0.94331983805668018</v>
      </c>
      <c r="C34" s="25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59">
        <f>'A2 Exploitation'!D506</f>
        <v>0</v>
      </c>
      <c r="C35" s="25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59">
        <f>'A3 Exploitation'!D506</f>
        <v>0</v>
      </c>
      <c r="C36" s="25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59">
        <f>'A4 Exploitation'!D506</f>
        <v>0</v>
      </c>
      <c r="C37" s="25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59">
        <f>'A5 Exploitation'!D506</f>
        <v>0</v>
      </c>
      <c r="C38" s="25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59">
        <f>'A6 Exploitation'!D506</f>
        <v>0</v>
      </c>
      <c r="C39" s="25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3" t="s">
        <v>390</v>
      </c>
      <c r="C42" s="263"/>
      <c r="D42" s="199"/>
      <c r="E42" s="199"/>
      <c r="F42" s="199"/>
      <c r="G42" s="199"/>
      <c r="H42" s="199"/>
      <c r="I42" s="199"/>
      <c r="J42" s="198" t="str">
        <f>D18</f>
        <v>Sousse Jawahra</v>
      </c>
    </row>
    <row r="43" spans="1:10" ht="33" customHeight="1" x14ac:dyDescent="0.25">
      <c r="A43" s="207" t="s">
        <v>383</v>
      </c>
      <c r="B43" s="259">
        <f>AVERAGE('A1 Exploitation'!D503, 'A1 Technique'!D196)</f>
        <v>0.79333333333333333</v>
      </c>
      <c r="C43" s="25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59">
        <f>AVERAGE('A2 Exploitation'!D504, 'A2 Technique'!D196)</f>
        <v>0</v>
      </c>
      <c r="C44" s="25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59">
        <f>AVERAGE('A3 Exploitation'!D504, 'A3 Technique'!D196)</f>
        <v>0</v>
      </c>
      <c r="C45" s="25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59">
        <f>AVERAGE('A4 Exploitation'!D504, 'A4 Technique'!D196)</f>
        <v>0</v>
      </c>
      <c r="C46" s="25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59">
        <f>AVERAGE('A5 Exploitation'!D504, 'A5 Technique'!D196)</f>
        <v>0</v>
      </c>
      <c r="C47" s="25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59">
        <f>AVERAGE('A6 Exploitation'!D504, 'A6 Technique'!D196)</f>
        <v>0</v>
      </c>
      <c r="C48" s="25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60" t="s">
        <v>391</v>
      </c>
      <c r="C51" s="260"/>
      <c r="D51" s="199"/>
      <c r="E51" s="199"/>
      <c r="F51" s="199"/>
      <c r="G51" s="199"/>
      <c r="H51" s="199"/>
      <c r="I51" s="199"/>
      <c r="J51" s="198" t="str">
        <f>D18</f>
        <v>Sousse Jawahra</v>
      </c>
    </row>
    <row r="52" spans="1:10" ht="33" customHeight="1" x14ac:dyDescent="0.25">
      <c r="A52" s="207" t="s">
        <v>383</v>
      </c>
      <c r="B52" s="262">
        <f>'A1 Exploitation'!D41</f>
        <v>1</v>
      </c>
      <c r="C52" s="262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62">
        <f>'A2 Exploitation'!D41</f>
        <v>0</v>
      </c>
      <c r="C53" s="262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62">
        <f>'A3 Exploitation'!D41</f>
        <v>0</v>
      </c>
      <c r="C54" s="262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62">
        <f>'A4 Exploitation'!D41</f>
        <v>0</v>
      </c>
      <c r="C55" s="262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62">
        <f>'A5 Exploitation'!D41</f>
        <v>0</v>
      </c>
      <c r="C56" s="262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62">
        <f>'A6 Exploitation'!D41</f>
        <v>0</v>
      </c>
      <c r="C57" s="262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60" t="s">
        <v>392</v>
      </c>
      <c r="C60" s="260"/>
      <c r="D60" s="199"/>
      <c r="E60" s="199"/>
      <c r="F60" s="199"/>
      <c r="G60" s="199"/>
      <c r="H60" s="199"/>
      <c r="I60" s="199"/>
      <c r="J60" s="198" t="str">
        <f>D18</f>
        <v>Sousse Jawahra</v>
      </c>
    </row>
    <row r="61" spans="1:10" ht="33" customHeight="1" x14ac:dyDescent="0.25">
      <c r="A61" s="207" t="s">
        <v>383</v>
      </c>
      <c r="B61" s="259">
        <f>'A1 Exploitation'!D97</f>
        <v>0.86</v>
      </c>
      <c r="C61" s="25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59">
        <f>'A2 Exploitation'!D97</f>
        <v>0</v>
      </c>
      <c r="C62" s="25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59">
        <f>'A3 Exploitation'!D97</f>
        <v>0</v>
      </c>
      <c r="C63" s="25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59">
        <f>'A4 Exploitation'!D97</f>
        <v>0</v>
      </c>
      <c r="C64" s="25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59">
        <f>'A5 Exploitation'!D97</f>
        <v>0</v>
      </c>
      <c r="C65" s="25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59">
        <f>'A6 Exploitation'!D97</f>
        <v>0</v>
      </c>
      <c r="C66" s="25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60" t="s">
        <v>393</v>
      </c>
      <c r="C69" s="260"/>
      <c r="D69" s="199"/>
      <c r="E69" s="199"/>
      <c r="F69" s="199"/>
      <c r="G69" s="199"/>
      <c r="H69" s="199"/>
      <c r="I69" s="199"/>
      <c r="J69" s="198" t="str">
        <f>D18</f>
        <v>Sousse Jawahra</v>
      </c>
    </row>
    <row r="70" spans="1:10" ht="33" customHeight="1" x14ac:dyDescent="0.25">
      <c r="A70" s="207" t="s">
        <v>383</v>
      </c>
      <c r="B70" s="259">
        <f>'A1 Exploitation'!D150</f>
        <v>0.96296296296296291</v>
      </c>
      <c r="C70" s="25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59">
        <f>'A2 Exploitation'!D150</f>
        <v>0</v>
      </c>
      <c r="C71" s="25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59">
        <f>'A3 Exploitation'!D150</f>
        <v>0</v>
      </c>
      <c r="C72" s="25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59">
        <f>'A4 Exploitation'!D150</f>
        <v>0</v>
      </c>
      <c r="C73" s="25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59">
        <f>'A5 Exploitation'!D150</f>
        <v>0</v>
      </c>
      <c r="C74" s="25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59">
        <f>'A6 Exploitation'!D150</f>
        <v>0</v>
      </c>
      <c r="C75" s="25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60" t="s">
        <v>394</v>
      </c>
      <c r="C78" s="260"/>
      <c r="D78" s="199"/>
      <c r="E78" s="199"/>
      <c r="F78" s="199"/>
      <c r="G78" s="199"/>
      <c r="H78" s="199"/>
      <c r="I78" s="199"/>
      <c r="J78" s="198" t="str">
        <f>D18</f>
        <v>Sousse Jawahra</v>
      </c>
    </row>
    <row r="79" spans="1:10" ht="33" customHeight="1" x14ac:dyDescent="0.25">
      <c r="A79" s="207" t="s">
        <v>383</v>
      </c>
      <c r="B79" s="259">
        <f>'A1 Exploitation'!D190</f>
        <v>0.91304347826086951</v>
      </c>
      <c r="C79" s="25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59">
        <f>'A2 Exploitation'!D190</f>
        <v>0</v>
      </c>
      <c r="C80" s="25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59">
        <f>'A3 Exploitation'!D190</f>
        <v>0</v>
      </c>
      <c r="C81" s="25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59">
        <f>'A4 Exploitation'!D190</f>
        <v>0</v>
      </c>
      <c r="C82" s="25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59">
        <f>'A5 Exploitation'!D190</f>
        <v>0</v>
      </c>
      <c r="C83" s="25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59">
        <f>'A6 Exploitation'!D190</f>
        <v>0</v>
      </c>
      <c r="C84" s="25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60" t="s">
        <v>395</v>
      </c>
      <c r="C87" s="260"/>
      <c r="D87" s="199"/>
      <c r="E87" s="199"/>
      <c r="F87" s="199"/>
      <c r="G87" s="199"/>
      <c r="H87" s="199"/>
      <c r="I87" s="199"/>
      <c r="J87" s="198" t="str">
        <f>D18</f>
        <v>Sousse Jawahra</v>
      </c>
    </row>
    <row r="88" spans="1:10" ht="33" customHeight="1" x14ac:dyDescent="0.25">
      <c r="A88" s="207" t="s">
        <v>383</v>
      </c>
      <c r="B88" s="259">
        <f>'A1 Exploitation'!D246</f>
        <v>0.95714285714285718</v>
      </c>
      <c r="C88" s="25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59">
        <f>'A2 Exploitation'!D246</f>
        <v>0</v>
      </c>
      <c r="C89" s="25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59">
        <f>'A3 Exploitation'!D246</f>
        <v>0</v>
      </c>
      <c r="C90" s="25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59">
        <f>'A4 Exploitation'!D246</f>
        <v>0</v>
      </c>
      <c r="C91" s="25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59">
        <f>'A5 Exploitation'!D246</f>
        <v>0</v>
      </c>
      <c r="C92" s="25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59">
        <f>'A6 Exploitation'!D246</f>
        <v>0</v>
      </c>
      <c r="C93" s="25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60" t="s">
        <v>396</v>
      </c>
      <c r="C96" s="260"/>
      <c r="D96" s="199"/>
      <c r="E96" s="199"/>
      <c r="F96" s="199"/>
      <c r="G96" s="199"/>
      <c r="H96" s="199"/>
      <c r="I96" s="199"/>
      <c r="J96" s="198" t="str">
        <f>D18</f>
        <v>Sousse Jawahra</v>
      </c>
    </row>
    <row r="97" spans="1:10" ht="33" customHeight="1" x14ac:dyDescent="0.25">
      <c r="A97" s="207" t="s">
        <v>383</v>
      </c>
      <c r="B97" s="259">
        <f>'A1 Exploitation'!D289</f>
        <v>0.9285714285714286</v>
      </c>
      <c r="C97" s="25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59">
        <f>'A2 Exploitation'!D289</f>
        <v>0</v>
      </c>
      <c r="C98" s="25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59">
        <f>'A3 Exploitation'!D289</f>
        <v>0</v>
      </c>
      <c r="C99" s="25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59">
        <f>'A4 Exploitation'!D289</f>
        <v>0</v>
      </c>
      <c r="C100" s="25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59">
        <f>'A5 Exploitation'!D289</f>
        <v>0</v>
      </c>
      <c r="C101" s="25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59">
        <f>'A6 Exploitation'!D289</f>
        <v>0</v>
      </c>
      <c r="C102" s="25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60" t="s">
        <v>397</v>
      </c>
      <c r="C105" s="260"/>
      <c r="D105" s="199"/>
      <c r="E105" s="199"/>
      <c r="F105" s="199"/>
      <c r="G105" s="199"/>
      <c r="H105" s="199"/>
      <c r="I105" s="199"/>
      <c r="J105" s="198" t="str">
        <f>D18</f>
        <v>Sousse Jawahra</v>
      </c>
    </row>
    <row r="106" spans="1:10" ht="33" customHeight="1" x14ac:dyDescent="0.25">
      <c r="A106" s="207" t="s">
        <v>383</v>
      </c>
      <c r="B106" s="259">
        <f>'A1 Exploitation'!D322</f>
        <v>0.8928571428571429</v>
      </c>
      <c r="C106" s="25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59">
        <f>'A2 Exploitation'!D322</f>
        <v>0</v>
      </c>
      <c r="C107" s="25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59">
        <f>'A3 Exploitation'!D322</f>
        <v>0</v>
      </c>
      <c r="C108" s="25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59">
        <f>'A4 Exploitation'!D322</f>
        <v>0</v>
      </c>
      <c r="C109" s="25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59">
        <f>'A5 Exploitation'!D322</f>
        <v>0</v>
      </c>
      <c r="C110" s="25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59">
        <f>'A6 Exploitation'!D322</f>
        <v>0</v>
      </c>
      <c r="C111" s="25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60" t="s">
        <v>398</v>
      </c>
      <c r="C114" s="260"/>
      <c r="D114" s="199"/>
      <c r="E114" s="199"/>
      <c r="F114" s="199"/>
      <c r="G114" s="199"/>
      <c r="H114" s="199"/>
      <c r="I114" s="199"/>
      <c r="J114" s="198" t="str">
        <f>D18</f>
        <v>Sousse Jawahra</v>
      </c>
    </row>
    <row r="115" spans="1:10" ht="33" customHeight="1" x14ac:dyDescent="0.25">
      <c r="A115" s="207" t="s">
        <v>383</v>
      </c>
      <c r="B115" s="259">
        <f>'A1 Exploitation'!D350</f>
        <v>0.8214285714285714</v>
      </c>
      <c r="C115" s="25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59">
        <f>'A2 Exploitation'!D350</f>
        <v>0</v>
      </c>
      <c r="C116" s="25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59">
        <f>'A3 Exploitation'!D350</f>
        <v>0</v>
      </c>
      <c r="C117" s="25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59">
        <f>'A4 Exploitation'!D350</f>
        <v>0</v>
      </c>
      <c r="C118" s="25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59">
        <f>'A5 Exploitation'!D350</f>
        <v>0</v>
      </c>
      <c r="C119" s="25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59">
        <f>'A6 Exploitation'!D350</f>
        <v>0</v>
      </c>
      <c r="C120" s="25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60" t="s">
        <v>399</v>
      </c>
      <c r="C123" s="260"/>
      <c r="D123" s="199"/>
      <c r="E123" s="199"/>
      <c r="F123" s="199"/>
      <c r="G123" s="199"/>
      <c r="H123" s="199"/>
      <c r="I123" s="199"/>
      <c r="J123" s="198" t="str">
        <f>D18</f>
        <v>Sousse Jawahra</v>
      </c>
    </row>
    <row r="124" spans="1:10" ht="33" customHeight="1" x14ac:dyDescent="0.25">
      <c r="A124" s="207" t="s">
        <v>383</v>
      </c>
      <c r="B124" s="259">
        <f>'A1 Exploitation'!D403</f>
        <v>1</v>
      </c>
      <c r="C124" s="25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59">
        <f>'A2 Exploitation'!D403</f>
        <v>0</v>
      </c>
      <c r="C125" s="25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59">
        <f>'A3 Exploitation'!D403</f>
        <v>0</v>
      </c>
      <c r="C126" s="25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59">
        <f>'A4 Exploitation'!D403</f>
        <v>0</v>
      </c>
      <c r="C127" s="25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59">
        <f>'A5 Exploitation'!D403</f>
        <v>0</v>
      </c>
      <c r="C128" s="25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59">
        <f>'A6 Exploitation'!D403</f>
        <v>0</v>
      </c>
      <c r="C129" s="25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60" t="s">
        <v>400</v>
      </c>
      <c r="C132" s="260"/>
      <c r="D132" s="199"/>
      <c r="E132" s="199"/>
      <c r="F132" s="199"/>
      <c r="G132" s="199"/>
      <c r="H132" s="199"/>
      <c r="I132" s="199"/>
      <c r="J132" s="198" t="str">
        <f>D18</f>
        <v>Sousse Jawahra</v>
      </c>
    </row>
    <row r="133" spans="1:10" ht="33" customHeight="1" x14ac:dyDescent="0.25">
      <c r="A133" s="207" t="s">
        <v>383</v>
      </c>
      <c r="B133" s="259">
        <f>'A1 Exploitation'!D433</f>
        <v>0.9375</v>
      </c>
      <c r="C133" s="25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59">
        <f>'A2 Exploitation'!D434</f>
        <v>0</v>
      </c>
      <c r="C134" s="25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59">
        <f>'A3 Exploitation'!D434</f>
        <v>0</v>
      </c>
      <c r="C135" s="25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59">
        <f>'A4 Exploitation'!D434</f>
        <v>0</v>
      </c>
      <c r="C136" s="25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59">
        <f>'A5 Exploitation'!D434</f>
        <v>0</v>
      </c>
      <c r="C137" s="25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59">
        <f>'A6 Exploitation'!D434</f>
        <v>0</v>
      </c>
      <c r="C138" s="25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60" t="s">
        <v>401</v>
      </c>
      <c r="C141" s="260"/>
      <c r="D141" s="199"/>
      <c r="E141" s="199"/>
      <c r="F141" s="199"/>
      <c r="G141" s="199"/>
      <c r="H141" s="199"/>
      <c r="I141" s="199"/>
      <c r="J141" s="198" t="str">
        <f>D18</f>
        <v>Sousse Jawahra</v>
      </c>
    </row>
    <row r="142" spans="1:10" ht="33" customHeight="1" x14ac:dyDescent="0.25">
      <c r="A142" s="207" t="s">
        <v>383</v>
      </c>
      <c r="B142" s="259">
        <f>'A1 Exploitation'!D452</f>
        <v>1</v>
      </c>
      <c r="C142" s="25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59">
        <f>'A2 Exploitation'!D453</f>
        <v>0</v>
      </c>
      <c r="C143" s="25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59">
        <f>'A3 Exploitation'!D453</f>
        <v>0</v>
      </c>
      <c r="C144" s="25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59">
        <f>'A4 Exploitation'!D453</f>
        <v>0</v>
      </c>
      <c r="C145" s="25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59">
        <f>'A5 Exploitation'!D453</f>
        <v>0</v>
      </c>
      <c r="C146" s="25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59">
        <f>'A6 Exploitation'!D453</f>
        <v>0</v>
      </c>
      <c r="C147" s="25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60" t="s">
        <v>402</v>
      </c>
      <c r="C150" s="260"/>
      <c r="D150" s="199"/>
      <c r="E150" s="199"/>
      <c r="F150" s="199"/>
      <c r="G150" s="199"/>
      <c r="H150" s="199"/>
      <c r="I150" s="199"/>
      <c r="J150" s="198" t="str">
        <f>D18</f>
        <v>Sousse Jawahra</v>
      </c>
    </row>
    <row r="151" spans="1:10" ht="33" customHeight="1" x14ac:dyDescent="0.25">
      <c r="A151" s="207" t="s">
        <v>383</v>
      </c>
      <c r="B151" s="259">
        <f>'A1 Exploitation'!D462</f>
        <v>1</v>
      </c>
      <c r="C151" s="25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59">
        <f>'A2 Exploitation'!D463</f>
        <v>0</v>
      </c>
      <c r="C152" s="25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59">
        <f>'A3 Exploitation'!D463</f>
        <v>0</v>
      </c>
      <c r="C153" s="25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59">
        <f>'A4 Exploitation'!D463</f>
        <v>0</v>
      </c>
      <c r="C154" s="25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59">
        <f>'A5 Exploitation'!D463</f>
        <v>0</v>
      </c>
      <c r="C155" s="25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59">
        <f>'A6 Exploitation'!D463</f>
        <v>0</v>
      </c>
      <c r="C156" s="25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60" t="s">
        <v>403</v>
      </c>
      <c r="C159" s="260"/>
      <c r="D159" s="199"/>
      <c r="E159" s="199"/>
      <c r="F159" s="199"/>
      <c r="G159" s="199"/>
      <c r="H159" s="199"/>
      <c r="I159" s="199"/>
      <c r="J159" s="198" t="str">
        <f>D18</f>
        <v>Sousse Jawahra</v>
      </c>
    </row>
    <row r="160" spans="1:10" ht="33" customHeight="1" x14ac:dyDescent="0.25">
      <c r="A160" s="207" t="s">
        <v>383</v>
      </c>
      <c r="B160" s="259">
        <f>'A1 Exploitation'!D471</f>
        <v>1</v>
      </c>
      <c r="C160" s="25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59">
        <f>'A2 Exploitation'!D472</f>
        <v>0</v>
      </c>
      <c r="C161" s="25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59">
        <f>'A3 Exploitation'!D472</f>
        <v>0</v>
      </c>
      <c r="C162" s="25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59">
        <f>'A4 Exploitation'!D472</f>
        <v>0</v>
      </c>
      <c r="C163" s="25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59">
        <f>'A5 Exploitation'!D472</f>
        <v>0</v>
      </c>
      <c r="C164" s="25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59">
        <f>'A6 Exploitation'!D472</f>
        <v>0</v>
      </c>
      <c r="C165" s="25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61"/>
      <c r="C166" s="26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61"/>
      <c r="C167" s="26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60" t="s">
        <v>404</v>
      </c>
      <c r="C168" s="260"/>
      <c r="D168" s="199"/>
      <c r="E168" s="199"/>
      <c r="F168" s="199"/>
      <c r="G168" s="199"/>
      <c r="H168" s="199"/>
      <c r="I168" s="199"/>
      <c r="J168" s="198" t="str">
        <f>D18</f>
        <v>Sousse Jawahra</v>
      </c>
    </row>
    <row r="169" spans="1:10" ht="33" customHeight="1" x14ac:dyDescent="0.25">
      <c r="A169" s="207" t="s">
        <v>383</v>
      </c>
      <c r="B169" s="259">
        <f>'A1 Exploitation'!D492</f>
        <v>1</v>
      </c>
      <c r="C169" s="25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59">
        <f>'A2 Exploitation'!D493</f>
        <v>0</v>
      </c>
      <c r="C170" s="25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59">
        <f>'A3 Exploitation'!D493</f>
        <v>0</v>
      </c>
      <c r="C171" s="25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59">
        <f>'A4 Exploitation'!D493</f>
        <v>0</v>
      </c>
      <c r="C172" s="259"/>
    </row>
    <row r="173" spans="1:10" ht="33" customHeight="1" x14ac:dyDescent="0.25">
      <c r="A173" s="206" t="s">
        <v>387</v>
      </c>
      <c r="B173" s="259">
        <f>'A5 Exploitation'!D493</f>
        <v>0</v>
      </c>
      <c r="C173" s="259"/>
    </row>
    <row r="174" spans="1:10" ht="33" customHeight="1" x14ac:dyDescent="0.25">
      <c r="A174" s="206" t="s">
        <v>388</v>
      </c>
      <c r="B174" s="259">
        <f>'A6 Exploitation'!D493</f>
        <v>0</v>
      </c>
      <c r="C174" s="25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60" t="s">
        <v>405</v>
      </c>
      <c r="C177" s="260"/>
      <c r="J177" s="198" t="str">
        <f>D18</f>
        <v>Sousse Jawahra</v>
      </c>
    </row>
    <row r="178" spans="1:10" ht="33" customHeight="1" x14ac:dyDescent="0.25">
      <c r="A178" s="207" t="s">
        <v>383</v>
      </c>
      <c r="B178" s="259">
        <f>'A1 Exploitation'!D501</f>
        <v>1</v>
      </c>
      <c r="C178" s="259"/>
    </row>
    <row r="179" spans="1:10" ht="33" customHeight="1" x14ac:dyDescent="0.25">
      <c r="A179" s="206" t="s">
        <v>384</v>
      </c>
      <c r="B179" s="259">
        <f>'A2 Exploitation'!D502</f>
        <v>0</v>
      </c>
      <c r="C179" s="259"/>
    </row>
    <row r="180" spans="1:10" ht="33" customHeight="1" x14ac:dyDescent="0.25">
      <c r="A180" s="207" t="s">
        <v>385</v>
      </c>
      <c r="B180" s="259">
        <f>'A3 Exploitation'!D502</f>
        <v>0</v>
      </c>
      <c r="C180" s="259"/>
    </row>
    <row r="181" spans="1:10" ht="33" customHeight="1" x14ac:dyDescent="0.25">
      <c r="A181" s="207" t="s">
        <v>386</v>
      </c>
      <c r="B181" s="259">
        <f>'A4 Exploitation'!D502</f>
        <v>0</v>
      </c>
      <c r="C181" s="259"/>
    </row>
    <row r="182" spans="1:10" ht="33" customHeight="1" x14ac:dyDescent="0.25">
      <c r="A182" s="206" t="s">
        <v>387</v>
      </c>
      <c r="B182" s="259">
        <f>'A5 Exploitation'!D502</f>
        <v>0</v>
      </c>
      <c r="C182" s="259"/>
    </row>
    <row r="183" spans="1:10" ht="33" customHeight="1" x14ac:dyDescent="0.25">
      <c r="A183" s="206" t="s">
        <v>388</v>
      </c>
      <c r="B183" s="259">
        <f>'A6 Exploitation'!D502</f>
        <v>0</v>
      </c>
      <c r="C183" s="25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60" t="s">
        <v>406</v>
      </c>
      <c r="C186" s="260"/>
      <c r="J186" s="198" t="str">
        <f>D18</f>
        <v>Sousse Jawahra</v>
      </c>
    </row>
    <row r="187" spans="1:10" ht="33" customHeight="1" x14ac:dyDescent="0.25">
      <c r="A187" s="207" t="s">
        <v>383</v>
      </c>
      <c r="B187" s="259">
        <f>'A1 Technique'!D198</f>
        <v>0.84259259259259256</v>
      </c>
      <c r="C187" s="259"/>
    </row>
    <row r="188" spans="1:10" ht="33" customHeight="1" x14ac:dyDescent="0.25">
      <c r="A188" s="206" t="s">
        <v>384</v>
      </c>
      <c r="B188" s="259">
        <f>'A2 Technique'!D198</f>
        <v>0</v>
      </c>
      <c r="C188" s="259"/>
    </row>
    <row r="189" spans="1:10" ht="33" customHeight="1" x14ac:dyDescent="0.25">
      <c r="A189" s="207" t="s">
        <v>385</v>
      </c>
      <c r="B189" s="259">
        <f>'A3 Technique'!D198</f>
        <v>0</v>
      </c>
      <c r="C189" s="259"/>
    </row>
    <row r="190" spans="1:10" ht="33" customHeight="1" x14ac:dyDescent="0.25">
      <c r="A190" s="207" t="s">
        <v>386</v>
      </c>
      <c r="B190" s="259">
        <f>'A4 Technique'!D198</f>
        <v>0</v>
      </c>
      <c r="C190" s="259"/>
    </row>
    <row r="191" spans="1:10" ht="33" customHeight="1" x14ac:dyDescent="0.25">
      <c r="A191" s="206" t="s">
        <v>387</v>
      </c>
      <c r="B191" s="259">
        <f>'A5 Technique'!D198</f>
        <v>0</v>
      </c>
      <c r="C191" s="259"/>
    </row>
    <row r="192" spans="1:10" ht="33" customHeight="1" x14ac:dyDescent="0.25">
      <c r="A192" s="206" t="s">
        <v>388</v>
      </c>
      <c r="B192" s="259">
        <f>'A6 Technique'!D198</f>
        <v>0</v>
      </c>
      <c r="C192" s="259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213"/>
      <c r="H7" s="213"/>
      <c r="I7" s="213"/>
    </row>
    <row r="8" spans="1:9" ht="29.25" x14ac:dyDescent="0.5">
      <c r="A8" s="282" t="str">
        <f>'Page de garde'!D18</f>
        <v>Sousse Jawahra</v>
      </c>
      <c r="B8" s="282"/>
      <c r="C8" s="282"/>
      <c r="D8" s="282"/>
      <c r="E8" s="282"/>
      <c r="F8" s="282"/>
      <c r="G8" s="216"/>
      <c r="H8" s="216"/>
      <c r="I8" s="213"/>
    </row>
    <row r="9" spans="1:9" ht="24.75" x14ac:dyDescent="0.5">
      <c r="A9" s="38" t="s">
        <v>44</v>
      </c>
      <c r="B9" s="283"/>
      <c r="C9" s="283"/>
      <c r="D9" s="283"/>
      <c r="E9" s="283"/>
      <c r="F9" s="283"/>
      <c r="G9" s="216"/>
      <c r="H9" s="216"/>
      <c r="I9" s="213"/>
    </row>
    <row r="10" spans="1:9" ht="24.75" x14ac:dyDescent="0.5">
      <c r="A10" s="39" t="s">
        <v>46</v>
      </c>
      <c r="B10" s="284"/>
      <c r="C10" s="284"/>
      <c r="D10" s="284"/>
      <c r="E10" s="284"/>
      <c r="F10" s="284"/>
      <c r="G10" s="216"/>
      <c r="H10" s="216"/>
      <c r="I10" s="213"/>
    </row>
    <row r="11" spans="1:9" ht="24.75" x14ac:dyDescent="0.5">
      <c r="A11" s="38" t="s">
        <v>45</v>
      </c>
      <c r="B11" s="279"/>
      <c r="C11" s="279"/>
      <c r="D11" s="279"/>
      <c r="E11" s="279"/>
      <c r="F11" s="279"/>
      <c r="G11" s="216"/>
      <c r="H11" s="216"/>
      <c r="I11" s="213"/>
    </row>
    <row r="12" spans="1:9" ht="24.75" x14ac:dyDescent="0.5">
      <c r="A12" s="38" t="s">
        <v>276</v>
      </c>
      <c r="B12" s="272">
        <f>D505</f>
        <v>0</v>
      </c>
      <c r="C12" s="272"/>
      <c r="D12" s="272"/>
      <c r="E12" s="272"/>
      <c r="F12" s="272"/>
      <c r="G12" s="216"/>
      <c r="H12" s="216"/>
      <c r="I12" s="213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8" t="s">
        <v>25</v>
      </c>
      <c r="B84" s="269"/>
      <c r="C84" s="269"/>
      <c r="D84" s="269"/>
      <c r="E84" s="269"/>
      <c r="F84" s="26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8" t="s">
        <v>124</v>
      </c>
      <c r="B382" s="269"/>
      <c r="C382" s="269"/>
      <c r="D382" s="269"/>
      <c r="E382" s="269"/>
      <c r="F382" s="26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216"/>
      <c r="H6" s="216"/>
      <c r="I6" s="21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216"/>
      <c r="H7" s="216"/>
      <c r="I7" s="216"/>
    </row>
    <row r="8" spans="1:9" s="36" customFormat="1" ht="24.75" x14ac:dyDescent="0.5">
      <c r="A8" s="38" t="s">
        <v>44</v>
      </c>
      <c r="B8" s="298">
        <f>'A5 Exploitation'!B9:F9</f>
        <v>0</v>
      </c>
      <c r="C8" s="298"/>
      <c r="D8" s="298"/>
      <c r="E8" s="298"/>
      <c r="F8" s="298"/>
      <c r="G8" s="216"/>
      <c r="H8" s="216"/>
      <c r="I8" s="216"/>
    </row>
    <row r="9" spans="1:9" s="36" customFormat="1" ht="24.75" x14ac:dyDescent="0.5">
      <c r="A9" s="39" t="s">
        <v>46</v>
      </c>
      <c r="B9" s="299">
        <f>'A5 Exploitation'!B10:F10</f>
        <v>0</v>
      </c>
      <c r="C9" s="299"/>
      <c r="D9" s="299"/>
      <c r="E9" s="299"/>
      <c r="F9" s="299"/>
      <c r="G9" s="216"/>
      <c r="H9" s="216"/>
      <c r="I9" s="216"/>
    </row>
    <row r="10" spans="1:9" s="36" customFormat="1" ht="24.75" x14ac:dyDescent="0.5">
      <c r="A10" s="38" t="s">
        <v>45</v>
      </c>
      <c r="B10" s="296">
        <f>'A5 Exploitation'!B11:F11</f>
        <v>0</v>
      </c>
      <c r="C10" s="296"/>
      <c r="D10" s="296"/>
      <c r="E10" s="296"/>
      <c r="F10" s="296"/>
      <c r="G10" s="216"/>
      <c r="H10" s="216"/>
      <c r="I10" s="216"/>
    </row>
    <row r="11" spans="1:9" s="36" customFormat="1" ht="24.75" x14ac:dyDescent="0.5">
      <c r="A11" s="38" t="s">
        <v>341</v>
      </c>
      <c r="B11" s="300">
        <f>D198</f>
        <v>0</v>
      </c>
      <c r="C11" s="300"/>
      <c r="D11" s="300"/>
      <c r="E11" s="300"/>
      <c r="F11" s="300"/>
      <c r="G11" s="216"/>
      <c r="H11" s="216"/>
      <c r="I11" s="21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215">
        <f>SUM(B17:C21)</f>
        <v>0</v>
      </c>
    </row>
    <row r="23" spans="1:6" x14ac:dyDescent="0.3">
      <c r="A23" s="287" t="s">
        <v>342</v>
      </c>
      <c r="B23" s="288"/>
      <c r="C23" s="28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214">
        <f>SUM(B26:C31)</f>
        <v>0</v>
      </c>
    </row>
    <row r="33" spans="1:6" x14ac:dyDescent="0.3">
      <c r="A33" s="287" t="s">
        <v>342</v>
      </c>
      <c r="B33" s="288"/>
      <c r="C33" s="28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7" t="s">
        <v>38</v>
      </c>
      <c r="B41" s="288"/>
      <c r="C41" s="289"/>
      <c r="D41" s="214">
        <f>SUM(B36:C40)</f>
        <v>0</v>
      </c>
      <c r="E41" s="37"/>
      <c r="F41" s="37"/>
    </row>
    <row r="42" spans="1:6" s="50" customFormat="1" x14ac:dyDescent="0.3">
      <c r="A42" s="287" t="s">
        <v>342</v>
      </c>
      <c r="B42" s="288"/>
      <c r="C42" s="28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4" t="s">
        <v>21</v>
      </c>
      <c r="B44" s="295"/>
      <c r="C44" s="295"/>
      <c r="D44" s="295"/>
      <c r="E44" s="295"/>
      <c r="F44" s="29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214">
        <f>SUM(B45:C50)</f>
        <v>0</v>
      </c>
    </row>
    <row r="52" spans="1:6" x14ac:dyDescent="0.3">
      <c r="A52" s="287" t="s">
        <v>342</v>
      </c>
      <c r="B52" s="288"/>
      <c r="C52" s="28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214">
        <f>SUM(B55:C61)</f>
        <v>0</v>
      </c>
    </row>
    <row r="63" spans="1:6" x14ac:dyDescent="0.3">
      <c r="A63" s="287" t="s">
        <v>342</v>
      </c>
      <c r="B63" s="288"/>
      <c r="C63" s="28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214">
        <f>SUM(B66:C82)</f>
        <v>0</v>
      </c>
    </row>
    <row r="84" spans="1:6" x14ac:dyDescent="0.3">
      <c r="A84" s="287" t="s">
        <v>342</v>
      </c>
      <c r="B84" s="288"/>
      <c r="C84" s="28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214">
        <f>SUM(B87:C100)</f>
        <v>0</v>
      </c>
    </row>
    <row r="102" spans="1:6" x14ac:dyDescent="0.3">
      <c r="A102" s="287" t="s">
        <v>342</v>
      </c>
      <c r="B102" s="288"/>
      <c r="C102" s="28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214">
        <f>SUM(B106:C116)</f>
        <v>0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214">
        <f>SUM(B121:C131)</f>
        <v>0</v>
      </c>
    </row>
    <row r="133" spans="1:6" x14ac:dyDescent="0.3">
      <c r="A133" s="287" t="s">
        <v>342</v>
      </c>
      <c r="B133" s="288"/>
      <c r="C133" s="28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214">
        <f>SUM(B136:C147)</f>
        <v>0</v>
      </c>
    </row>
    <row r="149" spans="1:6" x14ac:dyDescent="0.3">
      <c r="A149" s="287" t="s">
        <v>342</v>
      </c>
      <c r="B149" s="288"/>
      <c r="C149" s="28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215">
        <f>SUM(B152:C159)</f>
        <v>0</v>
      </c>
    </row>
    <row r="161" spans="1:6" x14ac:dyDescent="0.3">
      <c r="A161" s="287" t="s">
        <v>342</v>
      </c>
      <c r="B161" s="288"/>
      <c r="C161" s="28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7" t="s">
        <v>38</v>
      </c>
      <c r="B168" s="288"/>
      <c r="C168" s="289"/>
      <c r="D168" s="214">
        <f>SUM(B164:C167)</f>
        <v>0</v>
      </c>
    </row>
    <row r="169" spans="1:6" x14ac:dyDescent="0.3">
      <c r="A169" s="287" t="s">
        <v>342</v>
      </c>
      <c r="B169" s="288"/>
      <c r="C169" s="28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214">
        <f>SUM(B172:C175)</f>
        <v>0</v>
      </c>
    </row>
    <row r="177" spans="1:6" x14ac:dyDescent="0.3">
      <c r="A177" s="287" t="s">
        <v>342</v>
      </c>
      <c r="B177" s="288"/>
      <c r="C177" s="28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214">
        <f>SUM(B180:C184)</f>
        <v>0</v>
      </c>
    </row>
    <row r="186" spans="1:6" x14ac:dyDescent="0.3">
      <c r="A186" s="287" t="s">
        <v>342</v>
      </c>
      <c r="B186" s="288"/>
      <c r="C186" s="28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0</v>
      </c>
    </row>
    <row r="194" spans="1:4" x14ac:dyDescent="0.3">
      <c r="A194" s="287" t="s">
        <v>342</v>
      </c>
      <c r="B194" s="288"/>
      <c r="C194" s="28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213"/>
      <c r="H7" s="213"/>
      <c r="I7" s="213"/>
    </row>
    <row r="8" spans="1:9" ht="29.25" x14ac:dyDescent="0.5">
      <c r="A8" s="282" t="str">
        <f>'Page de garde'!D18</f>
        <v>Sousse Jawahra</v>
      </c>
      <c r="B8" s="282"/>
      <c r="C8" s="282"/>
      <c r="D8" s="282"/>
      <c r="E8" s="282"/>
      <c r="F8" s="282"/>
      <c r="G8" s="216"/>
      <c r="H8" s="216"/>
      <c r="I8" s="213"/>
    </row>
    <row r="9" spans="1:9" ht="24.75" x14ac:dyDescent="0.5">
      <c r="A9" s="38" t="s">
        <v>44</v>
      </c>
      <c r="B9" s="283"/>
      <c r="C9" s="283"/>
      <c r="D9" s="283"/>
      <c r="E9" s="283"/>
      <c r="F9" s="283"/>
      <c r="G9" s="216"/>
      <c r="H9" s="216"/>
      <c r="I9" s="213"/>
    </row>
    <row r="10" spans="1:9" ht="24.75" x14ac:dyDescent="0.5">
      <c r="A10" s="39" t="s">
        <v>46</v>
      </c>
      <c r="B10" s="284"/>
      <c r="C10" s="284"/>
      <c r="D10" s="284"/>
      <c r="E10" s="284"/>
      <c r="F10" s="284"/>
      <c r="G10" s="216"/>
      <c r="H10" s="216"/>
      <c r="I10" s="213"/>
    </row>
    <row r="11" spans="1:9" ht="24.75" x14ac:dyDescent="0.5">
      <c r="A11" s="38" t="s">
        <v>45</v>
      </c>
      <c r="B11" s="279"/>
      <c r="C11" s="279"/>
      <c r="D11" s="279"/>
      <c r="E11" s="279"/>
      <c r="F11" s="279"/>
      <c r="G11" s="216"/>
      <c r="H11" s="216"/>
      <c r="I11" s="213"/>
    </row>
    <row r="12" spans="1:9" ht="24.75" x14ac:dyDescent="0.5">
      <c r="A12" s="38" t="s">
        <v>276</v>
      </c>
      <c r="B12" s="272">
        <f>D505</f>
        <v>0</v>
      </c>
      <c r="C12" s="272"/>
      <c r="D12" s="272"/>
      <c r="E12" s="272"/>
      <c r="F12" s="272"/>
      <c r="G12" s="216"/>
      <c r="H12" s="216"/>
      <c r="I12" s="213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8" t="s">
        <v>25</v>
      </c>
      <c r="B84" s="269"/>
      <c r="C84" s="269"/>
      <c r="D84" s="269"/>
      <c r="E84" s="269"/>
      <c r="F84" s="26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8" t="s">
        <v>124</v>
      </c>
      <c r="B382" s="269"/>
      <c r="C382" s="269"/>
      <c r="D382" s="269"/>
      <c r="E382" s="269"/>
      <c r="F382" s="26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216"/>
      <c r="H6" s="216"/>
      <c r="I6" s="21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216"/>
      <c r="H7" s="216"/>
      <c r="I7" s="216"/>
    </row>
    <row r="8" spans="1:9" s="36" customFormat="1" ht="24.75" x14ac:dyDescent="0.5">
      <c r="A8" s="38" t="s">
        <v>44</v>
      </c>
      <c r="B8" s="298">
        <f>'A6 Exploitation'!B9:F9</f>
        <v>0</v>
      </c>
      <c r="C8" s="298"/>
      <c r="D8" s="298"/>
      <c r="E8" s="298"/>
      <c r="F8" s="298"/>
      <c r="G8" s="216"/>
      <c r="H8" s="216"/>
      <c r="I8" s="216"/>
    </row>
    <row r="9" spans="1:9" s="36" customFormat="1" ht="24.75" x14ac:dyDescent="0.5">
      <c r="A9" s="39" t="s">
        <v>46</v>
      </c>
      <c r="B9" s="299">
        <f>'A6 Exploitation'!B10:F10</f>
        <v>0</v>
      </c>
      <c r="C9" s="299"/>
      <c r="D9" s="299"/>
      <c r="E9" s="299"/>
      <c r="F9" s="299"/>
      <c r="G9" s="216"/>
      <c r="H9" s="216"/>
      <c r="I9" s="216"/>
    </row>
    <row r="10" spans="1:9" s="36" customFormat="1" ht="24.75" x14ac:dyDescent="0.5">
      <c r="A10" s="38" t="s">
        <v>45</v>
      </c>
      <c r="B10" s="296">
        <f>'A6 Exploitation'!B11:F11</f>
        <v>0</v>
      </c>
      <c r="C10" s="296"/>
      <c r="D10" s="296"/>
      <c r="E10" s="296"/>
      <c r="F10" s="296"/>
      <c r="G10" s="216"/>
      <c r="H10" s="216"/>
      <c r="I10" s="216"/>
    </row>
    <row r="11" spans="1:9" s="36" customFormat="1" ht="24.75" x14ac:dyDescent="0.5">
      <c r="A11" s="38" t="s">
        <v>341</v>
      </c>
      <c r="B11" s="300">
        <f>D198</f>
        <v>0</v>
      </c>
      <c r="C11" s="300"/>
      <c r="D11" s="300"/>
      <c r="E11" s="300"/>
      <c r="F11" s="300"/>
      <c r="G11" s="216"/>
      <c r="H11" s="216"/>
      <c r="I11" s="21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215">
        <f>SUM(B17:C21)</f>
        <v>0</v>
      </c>
    </row>
    <row r="23" spans="1:6" x14ac:dyDescent="0.3">
      <c r="A23" s="287" t="s">
        <v>342</v>
      </c>
      <c r="B23" s="288"/>
      <c r="C23" s="28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214">
        <f>SUM(B26:C31)</f>
        <v>0</v>
      </c>
    </row>
    <row r="33" spans="1:6" x14ac:dyDescent="0.3">
      <c r="A33" s="287" t="s">
        <v>342</v>
      </c>
      <c r="B33" s="288"/>
      <c r="C33" s="28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7" t="s">
        <v>38</v>
      </c>
      <c r="B41" s="288"/>
      <c r="C41" s="289"/>
      <c r="D41" s="214">
        <f>SUM(B36:C40)</f>
        <v>0</v>
      </c>
      <c r="E41" s="37"/>
      <c r="F41" s="37"/>
    </row>
    <row r="42" spans="1:6" s="50" customFormat="1" x14ac:dyDescent="0.3">
      <c r="A42" s="287" t="s">
        <v>342</v>
      </c>
      <c r="B42" s="288"/>
      <c r="C42" s="28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4" t="s">
        <v>21</v>
      </c>
      <c r="B44" s="295"/>
      <c r="C44" s="295"/>
      <c r="D44" s="295"/>
      <c r="E44" s="295"/>
      <c r="F44" s="29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214">
        <f>SUM(B45:C50)</f>
        <v>0</v>
      </c>
    </row>
    <row r="52" spans="1:6" x14ac:dyDescent="0.3">
      <c r="A52" s="287" t="s">
        <v>342</v>
      </c>
      <c r="B52" s="288"/>
      <c r="C52" s="28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214">
        <f>SUM(B55:C61)</f>
        <v>0</v>
      </c>
    </row>
    <row r="63" spans="1:6" x14ac:dyDescent="0.3">
      <c r="A63" s="287" t="s">
        <v>342</v>
      </c>
      <c r="B63" s="288"/>
      <c r="C63" s="28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214">
        <f>SUM(B66:C82)</f>
        <v>0</v>
      </c>
    </row>
    <row r="84" spans="1:6" x14ac:dyDescent="0.3">
      <c r="A84" s="287" t="s">
        <v>342</v>
      </c>
      <c r="B84" s="288"/>
      <c r="C84" s="28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214">
        <f>SUM(B87:C100)</f>
        <v>0</v>
      </c>
    </row>
    <row r="102" spans="1:6" x14ac:dyDescent="0.3">
      <c r="A102" s="287" t="s">
        <v>342</v>
      </c>
      <c r="B102" s="288"/>
      <c r="C102" s="28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214">
        <f>SUM(B106:C116)</f>
        <v>0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214">
        <f>SUM(B121:C131)</f>
        <v>0</v>
      </c>
    </row>
    <row r="133" spans="1:6" x14ac:dyDescent="0.3">
      <c r="A133" s="287" t="s">
        <v>342</v>
      </c>
      <c r="B133" s="288"/>
      <c r="C133" s="28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214">
        <f>SUM(B136:C147)</f>
        <v>0</v>
      </c>
    </row>
    <row r="149" spans="1:6" x14ac:dyDescent="0.3">
      <c r="A149" s="287" t="s">
        <v>342</v>
      </c>
      <c r="B149" s="288"/>
      <c r="C149" s="28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215">
        <f>SUM(B152:C159)</f>
        <v>0</v>
      </c>
    </row>
    <row r="161" spans="1:6" x14ac:dyDescent="0.3">
      <c r="A161" s="287" t="s">
        <v>342</v>
      </c>
      <c r="B161" s="288"/>
      <c r="C161" s="28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7" t="s">
        <v>38</v>
      </c>
      <c r="B168" s="288"/>
      <c r="C168" s="289"/>
      <c r="D168" s="214">
        <f>SUM(B164:C167)</f>
        <v>0</v>
      </c>
    </row>
    <row r="169" spans="1:6" x14ac:dyDescent="0.3">
      <c r="A169" s="287" t="s">
        <v>342</v>
      </c>
      <c r="B169" s="288"/>
      <c r="C169" s="28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214">
        <f>SUM(B172:C175)</f>
        <v>0</v>
      </c>
    </row>
    <row r="177" spans="1:6" x14ac:dyDescent="0.3">
      <c r="A177" s="287" t="s">
        <v>342</v>
      </c>
      <c r="B177" s="288"/>
      <c r="C177" s="28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214">
        <f>SUM(B180:C184)</f>
        <v>0</v>
      </c>
    </row>
    <row r="186" spans="1:6" x14ac:dyDescent="0.3">
      <c r="A186" s="287" t="s">
        <v>342</v>
      </c>
      <c r="B186" s="288"/>
      <c r="C186" s="28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0</v>
      </c>
    </row>
    <row r="194" spans="1:4" x14ac:dyDescent="0.3">
      <c r="A194" s="287" t="s">
        <v>342</v>
      </c>
      <c r="B194" s="288"/>
      <c r="C194" s="28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83" zoomScale="90" zoomScaleNormal="71" zoomScaleSheetLayoutView="90" workbookViewId="0">
      <selection activeCell="D88" sqref="D88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124"/>
      <c r="H7" s="124"/>
      <c r="I7" s="124"/>
    </row>
    <row r="8" spans="1:9" ht="29.25" x14ac:dyDescent="0.45">
      <c r="A8" s="282" t="str">
        <f>'Page de garde'!D18</f>
        <v>Sousse Jawahra</v>
      </c>
      <c r="B8" s="282"/>
      <c r="C8" s="282"/>
      <c r="D8" s="282"/>
      <c r="E8" s="282"/>
      <c r="F8" s="282"/>
      <c r="G8" s="126"/>
      <c r="H8" s="126"/>
      <c r="I8" s="124"/>
    </row>
    <row r="9" spans="1:9" ht="24" x14ac:dyDescent="0.45">
      <c r="A9" s="38" t="s">
        <v>44</v>
      </c>
      <c r="B9" s="283" t="s">
        <v>437</v>
      </c>
      <c r="C9" s="283"/>
      <c r="D9" s="283"/>
      <c r="E9" s="283"/>
      <c r="F9" s="283"/>
      <c r="G9" s="126"/>
      <c r="H9" s="126"/>
      <c r="I9" s="124"/>
    </row>
    <row r="10" spans="1:9" ht="24.75" x14ac:dyDescent="0.5">
      <c r="A10" s="39" t="s">
        <v>46</v>
      </c>
      <c r="B10" s="284" t="s">
        <v>438</v>
      </c>
      <c r="C10" s="284"/>
      <c r="D10" s="284"/>
      <c r="E10" s="284"/>
      <c r="F10" s="284"/>
      <c r="G10" s="126"/>
      <c r="H10" s="126"/>
      <c r="I10" s="124"/>
    </row>
    <row r="11" spans="1:9" ht="24" x14ac:dyDescent="0.45">
      <c r="A11" s="38" t="s">
        <v>45</v>
      </c>
      <c r="B11" s="279">
        <v>42800</v>
      </c>
      <c r="C11" s="279"/>
      <c r="D11" s="279"/>
      <c r="E11" s="279"/>
      <c r="F11" s="279"/>
      <c r="G11" s="126"/>
      <c r="H11" s="126"/>
      <c r="I11" s="124"/>
    </row>
    <row r="12" spans="1:9" ht="24" x14ac:dyDescent="0.45">
      <c r="A12" s="38" t="s">
        <v>276</v>
      </c>
      <c r="B12" s="272">
        <f>D505</f>
        <v>0.94331983805668018</v>
      </c>
      <c r="C12" s="272"/>
      <c r="D12" s="272"/>
      <c r="E12" s="272"/>
      <c r="F12" s="272"/>
      <c r="G12" s="126"/>
      <c r="H12" s="126"/>
      <c r="I12" s="124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2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D22" s="172" t="s">
        <v>414</v>
      </c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 t="s">
        <v>439</v>
      </c>
      <c r="E32" s="66"/>
      <c r="F32" s="66"/>
      <c r="G32" s="172"/>
    </row>
    <row r="33" spans="1:7" ht="56.2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56" t="s">
        <v>440</v>
      </c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42800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 t="s">
        <v>34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 t="s">
        <v>34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48.75" customHeight="1" x14ac:dyDescent="0.25">
      <c r="A59" s="17" t="s">
        <v>204</v>
      </c>
      <c r="B59" s="170">
        <v>1</v>
      </c>
      <c r="C59" s="145"/>
      <c r="D59" s="162" t="s">
        <v>475</v>
      </c>
      <c r="E59" s="146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426</v>
      </c>
      <c r="E60" s="147"/>
      <c r="F60" s="66"/>
    </row>
    <row r="61" spans="1:6" ht="30" x14ac:dyDescent="0.25">
      <c r="A61" s="24" t="s">
        <v>123</v>
      </c>
      <c r="B61" s="170">
        <v>1</v>
      </c>
      <c r="C61" s="144"/>
      <c r="D61" s="143" t="s">
        <v>441</v>
      </c>
      <c r="E61" s="147"/>
      <c r="F61" s="66"/>
    </row>
    <row r="62" spans="1:6" ht="31.5" x14ac:dyDescent="0.35">
      <c r="A62" s="76" t="s">
        <v>67</v>
      </c>
      <c r="B62" s="170">
        <v>2</v>
      </c>
      <c r="C62" s="217" t="str">
        <f>IF(B62=0, -5, "0")</f>
        <v>0</v>
      </c>
      <c r="D62" s="142" t="s">
        <v>442</v>
      </c>
      <c r="E62" s="147"/>
      <c r="F62" s="66"/>
    </row>
    <row r="63" spans="1:6" ht="75" x14ac:dyDescent="0.25">
      <c r="A63" s="17" t="s">
        <v>277</v>
      </c>
      <c r="B63" s="170" t="s">
        <v>34</v>
      </c>
      <c r="C63" s="144"/>
      <c r="D63" s="142" t="s">
        <v>421</v>
      </c>
      <c r="E63" s="147"/>
      <c r="F63" s="66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42"/>
      <c r="E64" s="147"/>
      <c r="F64" s="66"/>
    </row>
    <row r="65" spans="1:7" ht="21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 t="s">
        <v>34</v>
      </c>
      <c r="C66" s="144"/>
      <c r="D66" s="151"/>
      <c r="E66" s="148"/>
      <c r="F66" s="66"/>
    </row>
    <row r="67" spans="1:7" x14ac:dyDescent="0.25">
      <c r="A67" s="17" t="s">
        <v>187</v>
      </c>
      <c r="B67" s="170" t="s">
        <v>34</v>
      </c>
      <c r="C67" s="144"/>
      <c r="D67" s="151" t="s">
        <v>423</v>
      </c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ht="45" x14ac:dyDescent="0.25">
      <c r="A71" s="17" t="s">
        <v>291</v>
      </c>
      <c r="B71" s="170">
        <v>1</v>
      </c>
      <c r="C71" s="145"/>
      <c r="D71" s="152" t="s">
        <v>444</v>
      </c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ht="30" x14ac:dyDescent="0.25">
      <c r="A73" s="17" t="s">
        <v>172</v>
      </c>
      <c r="B73" s="170">
        <v>2</v>
      </c>
      <c r="C73" s="145"/>
      <c r="D73" s="150" t="s">
        <v>424</v>
      </c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443</v>
      </c>
      <c r="E74" s="146" t="s">
        <v>425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ht="30" x14ac:dyDescent="0.25">
      <c r="A77" s="24" t="s">
        <v>83</v>
      </c>
      <c r="B77" s="170">
        <v>2</v>
      </c>
      <c r="C77" s="145"/>
      <c r="D77" s="152" t="s">
        <v>427</v>
      </c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26</v>
      </c>
    </row>
    <row r="82" spans="1:6" x14ac:dyDescent="0.25">
      <c r="A82" s="19" t="s">
        <v>37</v>
      </c>
      <c r="B82" s="20"/>
      <c r="C82" s="21"/>
      <c r="D82" s="63">
        <f>D81/(COUNT(B58:C80)*2)</f>
        <v>0.8125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68" t="s">
        <v>25</v>
      </c>
      <c r="B84" s="269"/>
      <c r="C84" s="269"/>
      <c r="D84" s="269"/>
      <c r="E84" s="269"/>
      <c r="F84" s="269"/>
    </row>
    <row r="85" spans="1:6" ht="75.75" customHeight="1" x14ac:dyDescent="0.25">
      <c r="A85" s="17" t="s">
        <v>314</v>
      </c>
      <c r="B85" s="153">
        <v>1</v>
      </c>
      <c r="C85" s="153"/>
      <c r="D85" s="155" t="s">
        <v>496</v>
      </c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 t="s">
        <v>34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 t="s">
        <v>34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9</v>
      </c>
    </row>
    <row r="94" spans="1:6" x14ac:dyDescent="0.25">
      <c r="A94" s="19" t="s">
        <v>37</v>
      </c>
      <c r="B94" s="20"/>
      <c r="C94" s="21"/>
      <c r="D94" s="63">
        <f>D93/(COUNT(B85:C91)*2)</f>
        <v>0.9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0.86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42800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6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31.5" x14ac:dyDescent="0.35">
      <c r="A121" s="76" t="s">
        <v>74</v>
      </c>
      <c r="B121" s="170" t="s">
        <v>34</v>
      </c>
      <c r="C121" s="217" t="str">
        <f>IF(B121=0, -5, "0")</f>
        <v>0</v>
      </c>
      <c r="D121" s="142" t="s">
        <v>445</v>
      </c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ht="45" x14ac:dyDescent="0.25">
      <c r="A124" s="17" t="s">
        <v>278</v>
      </c>
      <c r="B124" s="170" t="s">
        <v>34</v>
      </c>
      <c r="C124" s="153"/>
      <c r="D124" s="168" t="s">
        <v>434</v>
      </c>
      <c r="E124" s="148"/>
      <c r="F124" s="147"/>
    </row>
    <row r="125" spans="1:6" ht="74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 t="s">
        <v>435</v>
      </c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30" x14ac:dyDescent="0.25">
      <c r="A129" s="185" t="s">
        <v>168</v>
      </c>
      <c r="B129" s="171">
        <v>1</v>
      </c>
      <c r="C129" s="218" t="str">
        <f>IF(B129=0, -5, "0")</f>
        <v>0</v>
      </c>
      <c r="D129" s="146" t="s">
        <v>430</v>
      </c>
      <c r="E129" s="173"/>
      <c r="F129" s="173"/>
    </row>
    <row r="130" spans="1:6" ht="45" x14ac:dyDescent="0.25">
      <c r="A130" s="24" t="s">
        <v>83</v>
      </c>
      <c r="B130" s="171">
        <v>1</v>
      </c>
      <c r="C130" s="153"/>
      <c r="D130" s="142" t="s">
        <v>482</v>
      </c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28</v>
      </c>
    </row>
    <row r="135" spans="1:6" x14ac:dyDescent="0.25">
      <c r="A135" s="19" t="s">
        <v>37</v>
      </c>
      <c r="B135" s="20"/>
      <c r="C135" s="21"/>
      <c r="D135" s="63">
        <f>D134/(COUNT(B114:C133)*2)</f>
        <v>0.93333333333333335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31.5" x14ac:dyDescent="0.35">
      <c r="A143" s="83" t="s">
        <v>476</v>
      </c>
      <c r="B143" s="170" t="s">
        <v>34</v>
      </c>
      <c r="C143" s="217" t="str">
        <f>IF(B143=0, -5, "0")</f>
        <v>0</v>
      </c>
      <c r="D143" s="142" t="s">
        <v>446</v>
      </c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10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52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0.96296296296296291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42800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53">
        <v>1</v>
      </c>
      <c r="C155" s="153"/>
      <c r="D155" s="142" t="s">
        <v>420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ht="60" x14ac:dyDescent="0.25">
      <c r="A173" s="17" t="s">
        <v>296</v>
      </c>
      <c r="B173" s="170">
        <v>0</v>
      </c>
      <c r="C173" s="145"/>
      <c r="D173" s="146" t="s">
        <v>447</v>
      </c>
      <c r="E173" s="146" t="s">
        <v>448</v>
      </c>
      <c r="F173" s="66"/>
    </row>
    <row r="174" spans="1:6" ht="75" x14ac:dyDescent="0.35">
      <c r="A174" s="76" t="s">
        <v>251</v>
      </c>
      <c r="B174" s="170">
        <v>1</v>
      </c>
      <c r="C174" s="217" t="str">
        <f>IF(B174=0, -5, "0")</f>
        <v>0</v>
      </c>
      <c r="D174" s="12" t="s">
        <v>493</v>
      </c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46.5" x14ac:dyDescent="0.35">
      <c r="A176" s="86" t="s">
        <v>209</v>
      </c>
      <c r="B176" s="170" t="s">
        <v>34</v>
      </c>
      <c r="C176" s="217" t="str">
        <f>IF(B176=0, -5, "0")</f>
        <v>0</v>
      </c>
      <c r="D176" s="142" t="s">
        <v>477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3">
        <f>D186/(COUNT(B167:C184)*2)</f>
        <v>0.9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0.91304347826086951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42800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61.5" x14ac:dyDescent="0.35">
      <c r="A195" s="83" t="s">
        <v>27</v>
      </c>
      <c r="B195" s="153">
        <v>1</v>
      </c>
      <c r="C195" s="217" t="str">
        <f>IF(B195=0, -5, "0")</f>
        <v>0</v>
      </c>
      <c r="D195" s="142" t="s">
        <v>494</v>
      </c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 t="s">
        <v>418</v>
      </c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 t="s">
        <v>450</v>
      </c>
      <c r="E212" s="147"/>
      <c r="F212" s="66"/>
    </row>
    <row r="213" spans="1:7" ht="80.25" customHeight="1" x14ac:dyDescent="0.25">
      <c r="A213" s="17" t="s">
        <v>176</v>
      </c>
      <c r="B213" s="170">
        <v>0</v>
      </c>
      <c r="C213" s="153"/>
      <c r="D213" s="143" t="s">
        <v>449</v>
      </c>
      <c r="E213" s="142" t="s">
        <v>483</v>
      </c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30</v>
      </c>
    </row>
    <row r="230" spans="1:6" x14ac:dyDescent="0.25">
      <c r="A230" s="19" t="s">
        <v>37</v>
      </c>
      <c r="B230" s="20"/>
      <c r="C230" s="21"/>
      <c r="D230" s="63">
        <f>D229/(COUNT(B210:C228)*2)</f>
        <v>0.9375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478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1</v>
      </c>
      <c r="C241" s="154"/>
      <c r="D241" s="256">
        <v>0.8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67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0.95714285714285718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42800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45" x14ac:dyDescent="0.25">
      <c r="A257" s="33" t="s">
        <v>193</v>
      </c>
      <c r="B257" s="170">
        <v>1</v>
      </c>
      <c r="C257" s="27"/>
      <c r="D257" s="254" t="s">
        <v>495</v>
      </c>
      <c r="E257" s="67"/>
      <c r="F257" s="67"/>
    </row>
    <row r="258" spans="1:6" s="3" customFormat="1" ht="30" x14ac:dyDescent="0.25">
      <c r="A258" s="33" t="s">
        <v>160</v>
      </c>
      <c r="B258" s="170" t="s">
        <v>34</v>
      </c>
      <c r="C258" s="27"/>
      <c r="D258" s="146" t="s">
        <v>451</v>
      </c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ht="30" x14ac:dyDescent="0.25">
      <c r="A261" s="23" t="s">
        <v>145</v>
      </c>
      <c r="B261" s="170">
        <v>2</v>
      </c>
      <c r="C261" s="27"/>
      <c r="D261" s="4" t="s">
        <v>452</v>
      </c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21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0.95454545454545459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ht="60.75" customHeight="1" x14ac:dyDescent="0.25">
      <c r="A267" s="152" t="s">
        <v>479</v>
      </c>
      <c r="B267" s="145">
        <v>1</v>
      </c>
      <c r="C267" s="145"/>
      <c r="D267" s="257" t="s">
        <v>484</v>
      </c>
      <c r="E267" s="146" t="s">
        <v>371</v>
      </c>
      <c r="F267" s="67"/>
    </row>
    <row r="268" spans="1:6" s="3" customFormat="1" ht="30" x14ac:dyDescent="0.25">
      <c r="A268" s="18" t="s">
        <v>206</v>
      </c>
      <c r="B268" s="171">
        <v>1</v>
      </c>
      <c r="C268" s="27"/>
      <c r="D268" s="11" t="s">
        <v>453</v>
      </c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1</v>
      </c>
      <c r="C274" s="27"/>
      <c r="D274" s="11" t="s">
        <v>454</v>
      </c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2</v>
      </c>
      <c r="C284" s="29"/>
      <c r="D284" s="258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0.9285714285714286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42800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0</v>
      </c>
      <c r="C298" s="153"/>
      <c r="D298" s="142"/>
      <c r="E298" s="66"/>
      <c r="F298" s="66"/>
    </row>
    <row r="299" spans="1:7" ht="30" x14ac:dyDescent="0.25">
      <c r="A299" s="32" t="s">
        <v>50</v>
      </c>
      <c r="B299" s="170">
        <v>1</v>
      </c>
      <c r="C299" s="153"/>
      <c r="D299" s="156" t="s">
        <v>485</v>
      </c>
      <c r="E299" s="66"/>
      <c r="F299" s="66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 t="s">
        <v>34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9</v>
      </c>
    </row>
    <row r="303" spans="1:7" x14ac:dyDescent="0.25">
      <c r="A303" s="19" t="s">
        <v>37</v>
      </c>
      <c r="B303" s="20"/>
      <c r="C303" s="21"/>
      <c r="D303" s="63">
        <f>D302/(COUNT(B294:C301)*2)</f>
        <v>0.75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 t="s">
        <v>34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 t="s">
        <v>34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 t="s">
        <v>34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16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25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0.8928571428571429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42800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ht="39" customHeight="1" x14ac:dyDescent="0.25">
      <c r="A327" s="17" t="s">
        <v>109</v>
      </c>
      <c r="B327" s="153">
        <v>1</v>
      </c>
      <c r="C327" s="153"/>
      <c r="D327" s="143" t="s">
        <v>486</v>
      </c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6" t="s">
        <v>480</v>
      </c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195" x14ac:dyDescent="0.25">
      <c r="A334" s="17" t="s">
        <v>304</v>
      </c>
      <c r="B334" s="170">
        <v>0</v>
      </c>
      <c r="C334" s="145"/>
      <c r="D334" s="162" t="s">
        <v>416</v>
      </c>
      <c r="E334" s="146" t="s">
        <v>455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75.75" customHeight="1" x14ac:dyDescent="0.25">
      <c r="A344" s="24" t="s">
        <v>111</v>
      </c>
      <c r="B344" s="170">
        <v>1</v>
      </c>
      <c r="C344" s="153"/>
      <c r="D344" s="143" t="s">
        <v>456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134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42800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 t="s">
        <v>457</v>
      </c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43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21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 t="s">
        <v>34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 t="s">
        <v>34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 t="s">
        <v>34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18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68" t="s">
        <v>124</v>
      </c>
      <c r="B382" s="269"/>
      <c r="C382" s="269"/>
      <c r="D382" s="269"/>
      <c r="E382" s="269"/>
      <c r="F382" s="26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8.7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43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56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42800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ht="45" x14ac:dyDescent="0.25">
      <c r="A412" s="32" t="s">
        <v>194</v>
      </c>
      <c r="B412" s="170">
        <v>0</v>
      </c>
      <c r="C412" s="27"/>
      <c r="D412" s="4" t="s">
        <v>488</v>
      </c>
      <c r="E412" s="168" t="s">
        <v>487</v>
      </c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3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67" t="s">
        <v>374</v>
      </c>
      <c r="B435" s="267"/>
      <c r="C435" s="267"/>
      <c r="D435" s="267"/>
      <c r="E435" s="267"/>
      <c r="F435" s="267"/>
    </row>
    <row r="436" spans="1:7" s="167" customFormat="1" x14ac:dyDescent="0.25">
      <c r="A436" s="195">
        <f>+B11</f>
        <v>42800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481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6" t="s">
        <v>489</v>
      </c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45" x14ac:dyDescent="0.25">
      <c r="A466" s="32" t="s">
        <v>288</v>
      </c>
      <c r="B466" s="145">
        <v>2</v>
      </c>
      <c r="C466" s="145"/>
      <c r="D466" s="146" t="s">
        <v>491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134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 t="s">
        <v>34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 t="s">
        <v>34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ht="30" x14ac:dyDescent="0.25">
      <c r="A486" s="194" t="s">
        <v>370</v>
      </c>
      <c r="B486" s="170" t="s">
        <v>34</v>
      </c>
      <c r="C486" s="170"/>
      <c r="D486" s="168" t="s">
        <v>458</v>
      </c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 t="s">
        <v>34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 t="s">
        <v>490</v>
      </c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18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67" t="s">
        <v>152</v>
      </c>
      <c r="B494" s="267"/>
      <c r="C494" s="267"/>
      <c r="D494" s="267"/>
      <c r="E494" s="267"/>
      <c r="F494" s="26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0.98666666666666669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466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0.94331983805668018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5" manualBreakCount="5">
    <brk id="97" max="8" man="1"/>
    <brk id="190" max="8" man="1"/>
    <brk id="289" max="8" man="1"/>
    <brk id="390" max="8" man="1"/>
    <brk id="492" max="8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85" zoomScale="90" zoomScaleSheetLayoutView="90" workbookViewId="0">
      <selection activeCell="A197" sqref="A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126"/>
      <c r="H6" s="126"/>
      <c r="I6" s="12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126"/>
      <c r="H7" s="126"/>
      <c r="I7" s="126"/>
    </row>
    <row r="8" spans="1:9" s="36" customFormat="1" ht="24.75" x14ac:dyDescent="0.5">
      <c r="A8" s="38" t="s">
        <v>44</v>
      </c>
      <c r="B8" s="298" t="str">
        <f>'A1 Exploitation'!B9:F9</f>
        <v>Mme Meriam CHOUCHENE</v>
      </c>
      <c r="C8" s="298"/>
      <c r="D8" s="298"/>
      <c r="E8" s="298"/>
      <c r="F8" s="298"/>
      <c r="G8" s="126"/>
      <c r="H8" s="126"/>
      <c r="I8" s="126"/>
    </row>
    <row r="9" spans="1:9" s="36" customFormat="1" ht="24.75" x14ac:dyDescent="0.5">
      <c r="A9" s="39" t="s">
        <v>46</v>
      </c>
      <c r="B9" s="299" t="str">
        <f>'A1 Exploitation'!B10:F10</f>
        <v>Directeur magasin &amp; chefs rayon</v>
      </c>
      <c r="C9" s="299"/>
      <c r="D9" s="299"/>
      <c r="E9" s="299"/>
      <c r="F9" s="299"/>
      <c r="G9" s="126"/>
      <c r="H9" s="126"/>
      <c r="I9" s="126"/>
    </row>
    <row r="10" spans="1:9" s="36" customFormat="1" ht="24.75" x14ac:dyDescent="0.5">
      <c r="A10" s="38" t="s">
        <v>45</v>
      </c>
      <c r="B10" s="296">
        <f>'A1 Exploitation'!B11:F11</f>
        <v>42800</v>
      </c>
      <c r="C10" s="296"/>
      <c r="D10" s="296"/>
      <c r="E10" s="296"/>
      <c r="F10" s="296"/>
      <c r="G10" s="126"/>
      <c r="H10" s="126"/>
      <c r="I10" s="126"/>
    </row>
    <row r="11" spans="1:9" s="36" customFormat="1" ht="24.75" x14ac:dyDescent="0.5">
      <c r="A11" s="38" t="s">
        <v>341</v>
      </c>
      <c r="B11" s="300">
        <f>D198</f>
        <v>0.84259259259259256</v>
      </c>
      <c r="C11" s="300"/>
      <c r="D11" s="300"/>
      <c r="E11" s="300"/>
      <c r="F11" s="300"/>
      <c r="G11" s="126"/>
      <c r="H11" s="126"/>
      <c r="I11" s="12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127">
        <f>SUM(B17:C21)</f>
        <v>10</v>
      </c>
    </row>
    <row r="23" spans="1:6" x14ac:dyDescent="0.3">
      <c r="A23" s="287" t="s">
        <v>342</v>
      </c>
      <c r="B23" s="288"/>
      <c r="C23" s="28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2</v>
      </c>
      <c r="C27" s="221"/>
      <c r="D27" s="222" t="s">
        <v>419</v>
      </c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1</v>
      </c>
      <c r="C30" s="221"/>
      <c r="D30" s="222" t="s">
        <v>460</v>
      </c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125">
        <f>SUM(B26:C31)</f>
        <v>11</v>
      </c>
    </row>
    <row r="33" spans="1:6" x14ac:dyDescent="0.3">
      <c r="A33" s="287" t="s">
        <v>342</v>
      </c>
      <c r="B33" s="288"/>
      <c r="C33" s="289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87" t="s">
        <v>38</v>
      </c>
      <c r="B41" s="288"/>
      <c r="C41" s="289"/>
      <c r="D41" s="125">
        <f>SUM(B36:C40)</f>
        <v>10</v>
      </c>
      <c r="E41" s="37"/>
      <c r="F41" s="37"/>
    </row>
    <row r="42" spans="1:6" s="50" customFormat="1" x14ac:dyDescent="0.3">
      <c r="A42" s="287" t="s">
        <v>342</v>
      </c>
      <c r="B42" s="288"/>
      <c r="C42" s="28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4" t="s">
        <v>21</v>
      </c>
      <c r="B44" s="295"/>
      <c r="C44" s="295"/>
      <c r="D44" s="295"/>
      <c r="E44" s="295"/>
      <c r="F44" s="295"/>
    </row>
    <row r="45" spans="1:6" ht="40.5" customHeight="1" x14ac:dyDescent="0.3">
      <c r="A45" s="41" t="s">
        <v>317</v>
      </c>
      <c r="B45" s="221">
        <v>1</v>
      </c>
      <c r="C45" s="221"/>
      <c r="D45" s="222" t="s">
        <v>415</v>
      </c>
      <c r="E45" s="221"/>
      <c r="F45" s="221"/>
    </row>
    <row r="46" spans="1:6" ht="49.5" x14ac:dyDescent="0.3">
      <c r="A46" s="41" t="s">
        <v>92</v>
      </c>
      <c r="B46" s="221">
        <v>1</v>
      </c>
      <c r="C46" s="221"/>
      <c r="D46" s="222" t="s">
        <v>461</v>
      </c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ht="33" x14ac:dyDescent="0.3">
      <c r="A49" s="41" t="s">
        <v>93</v>
      </c>
      <c r="B49" s="221">
        <v>2</v>
      </c>
      <c r="C49" s="221"/>
      <c r="D49" s="222" t="s">
        <v>462</v>
      </c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125">
        <f>SUM(B45:C50)</f>
        <v>8</v>
      </c>
    </row>
    <row r="52" spans="1:6" x14ac:dyDescent="0.3">
      <c r="A52" s="287" t="s">
        <v>342</v>
      </c>
      <c r="B52" s="288"/>
      <c r="C52" s="289"/>
      <c r="D52" s="65">
        <f>D51/(COUNT(B45:C50)*2)</f>
        <v>0.8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22" t="s">
        <v>412</v>
      </c>
      <c r="E58" s="222" t="s">
        <v>413</v>
      </c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125">
        <f>SUM(B55:C61)</f>
        <v>12</v>
      </c>
    </row>
    <row r="63" spans="1:6" x14ac:dyDescent="0.3">
      <c r="A63" s="287" t="s">
        <v>342</v>
      </c>
      <c r="B63" s="288"/>
      <c r="C63" s="289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00.5" x14ac:dyDescent="0.4">
      <c r="A67" s="41" t="s">
        <v>319</v>
      </c>
      <c r="B67" s="227">
        <v>0</v>
      </c>
      <c r="C67" s="228"/>
      <c r="D67" s="222" t="s">
        <v>469</v>
      </c>
      <c r="E67" s="222" t="s">
        <v>465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34.5" x14ac:dyDescent="0.4">
      <c r="A69" s="48" t="s">
        <v>285</v>
      </c>
      <c r="B69" s="227">
        <v>1</v>
      </c>
      <c r="C69" s="228"/>
      <c r="D69" s="222" t="s">
        <v>470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21" customHeight="1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33" x14ac:dyDescent="0.3">
      <c r="A78" s="41" t="s">
        <v>198</v>
      </c>
      <c r="B78" s="227">
        <v>1</v>
      </c>
      <c r="C78" s="221"/>
      <c r="D78" s="240" t="s">
        <v>464</v>
      </c>
      <c r="E78" s="222"/>
      <c r="F78" s="221"/>
    </row>
    <row r="79" spans="1:6" ht="36" x14ac:dyDescent="0.35">
      <c r="A79" s="83" t="s">
        <v>184</v>
      </c>
      <c r="B79" s="227">
        <v>0</v>
      </c>
      <c r="C79" s="248">
        <f>IF(B79=0, -5, "0")</f>
        <v>-5</v>
      </c>
      <c r="D79" s="222" t="s">
        <v>471</v>
      </c>
      <c r="E79" s="222" t="s">
        <v>432</v>
      </c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125">
        <f>SUM(B66:C82)</f>
        <v>11</v>
      </c>
    </row>
    <row r="84" spans="1:6" x14ac:dyDescent="0.3">
      <c r="A84" s="287" t="s">
        <v>342</v>
      </c>
      <c r="B84" s="288"/>
      <c r="C84" s="289"/>
      <c r="D84" s="65">
        <f>D83/(COUNT(B66:C82)*2)</f>
        <v>0.45833333333333331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21" customHeight="1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23.25" customHeight="1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433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125">
        <f>SUM(B87:C100)</f>
        <v>22</v>
      </c>
    </row>
    <row r="102" spans="1:6" x14ac:dyDescent="0.3">
      <c r="A102" s="287" t="s">
        <v>342</v>
      </c>
      <c r="B102" s="288"/>
      <c r="C102" s="289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20.25" customHeight="1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41.25" customHeight="1" x14ac:dyDescent="0.35">
      <c r="A111" s="89" t="s">
        <v>261</v>
      </c>
      <c r="B111" s="237">
        <v>2</v>
      </c>
      <c r="C111" s="248" t="str">
        <f>IF(B111=0, -5, "0")</f>
        <v>0</v>
      </c>
      <c r="D111" s="255" t="s">
        <v>431</v>
      </c>
      <c r="E111" s="221" t="s">
        <v>371</v>
      </c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436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ht="33" x14ac:dyDescent="0.3">
      <c r="A116" s="94" t="s">
        <v>263</v>
      </c>
      <c r="B116" s="237">
        <v>1</v>
      </c>
      <c r="C116" s="221"/>
      <c r="D116" s="222" t="s">
        <v>463</v>
      </c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125">
        <f>SUM(B106:C116)</f>
        <v>21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22.5" customHeight="1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472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125">
        <f>SUM(B121:C131)</f>
        <v>22</v>
      </c>
    </row>
    <row r="133" spans="1:6" x14ac:dyDescent="0.3">
      <c r="A133" s="287" t="s">
        <v>342</v>
      </c>
      <c r="B133" s="288"/>
      <c r="C133" s="289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33.75" x14ac:dyDescent="0.35">
      <c r="A137" s="76" t="s">
        <v>140</v>
      </c>
      <c r="B137" s="237">
        <v>2</v>
      </c>
      <c r="C137" s="250" t="str">
        <f>IF(B137=0, -5, "0")</f>
        <v>0</v>
      </c>
      <c r="D137" s="222" t="s">
        <v>429</v>
      </c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ht="33" x14ac:dyDescent="0.3">
      <c r="A146" s="93" t="s">
        <v>240</v>
      </c>
      <c r="B146" s="237">
        <v>0</v>
      </c>
      <c r="C146" s="222"/>
      <c r="D146" s="222" t="s">
        <v>428</v>
      </c>
      <c r="E146" s="222" t="s">
        <v>411</v>
      </c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125">
        <f>SUM(B136:C147)</f>
        <v>22</v>
      </c>
    </row>
    <row r="149" spans="1:6" x14ac:dyDescent="0.3">
      <c r="A149" s="287" t="s">
        <v>342</v>
      </c>
      <c r="B149" s="288"/>
      <c r="C149" s="289"/>
      <c r="D149" s="65">
        <f>D148/(COUNT(B136:C147)*2)</f>
        <v>0.91666666666666663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473</v>
      </c>
      <c r="E155" s="222" t="s">
        <v>459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188">
        <f>SUM(B152:C159)</f>
        <v>9</v>
      </c>
    </row>
    <row r="161" spans="1:6" x14ac:dyDescent="0.3">
      <c r="A161" s="287" t="s">
        <v>342</v>
      </c>
      <c r="B161" s="288"/>
      <c r="C161" s="289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 t="s">
        <v>34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87" t="s">
        <v>38</v>
      </c>
      <c r="B168" s="288"/>
      <c r="C168" s="289"/>
      <c r="D168" s="125">
        <f>SUM(B164:C167)</f>
        <v>6</v>
      </c>
    </row>
    <row r="169" spans="1:6" x14ac:dyDescent="0.3">
      <c r="A169" s="287" t="s">
        <v>342</v>
      </c>
      <c r="B169" s="288"/>
      <c r="C169" s="28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ht="33" x14ac:dyDescent="0.3">
      <c r="A172" s="48" t="s">
        <v>202</v>
      </c>
      <c r="B172" s="221">
        <v>1</v>
      </c>
      <c r="C172" s="221"/>
      <c r="D172" s="222" t="s">
        <v>468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4.5" customHeight="1" x14ac:dyDescent="0.3">
      <c r="A174" s="87" t="s">
        <v>220</v>
      </c>
      <c r="B174" s="221">
        <v>1</v>
      </c>
      <c r="C174" s="221"/>
      <c r="D174" s="222" t="s">
        <v>422</v>
      </c>
      <c r="E174" s="221"/>
      <c r="F174" s="221"/>
    </row>
    <row r="175" spans="1:6" ht="19.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125">
        <f>SUM(B172:C175)</f>
        <v>6</v>
      </c>
    </row>
    <row r="177" spans="1:6" x14ac:dyDescent="0.3">
      <c r="A177" s="287" t="s">
        <v>342</v>
      </c>
      <c r="B177" s="288"/>
      <c r="C177" s="289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ht="90.75" customHeight="1" x14ac:dyDescent="0.3">
      <c r="A180" s="87" t="s">
        <v>364</v>
      </c>
      <c r="B180" s="221">
        <v>0</v>
      </c>
      <c r="C180" s="221"/>
      <c r="D180" s="222" t="s">
        <v>467</v>
      </c>
      <c r="E180" s="222" t="s">
        <v>466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125">
        <f>SUM(B180:C184)</f>
        <v>8</v>
      </c>
    </row>
    <row r="186" spans="1:6" x14ac:dyDescent="0.3">
      <c r="A186" s="287" t="s">
        <v>342</v>
      </c>
      <c r="B186" s="288"/>
      <c r="C186" s="28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4</v>
      </c>
    </row>
    <row r="194" spans="1:4" x14ac:dyDescent="0.3">
      <c r="A194" s="287" t="s">
        <v>342</v>
      </c>
      <c r="B194" s="288"/>
      <c r="C194" s="289"/>
      <c r="D194" s="65">
        <f>D193/(COUNT(B189:C192)*2)</f>
        <v>1</v>
      </c>
    </row>
    <row r="196" spans="1:4" ht="18" x14ac:dyDescent="0.35">
      <c r="A196" s="121" t="s">
        <v>474</v>
      </c>
      <c r="B196" s="120"/>
      <c r="C196" s="120"/>
      <c r="D196" s="220">
        <v>0.6</v>
      </c>
    </row>
    <row r="197" spans="1:4" ht="22.5" x14ac:dyDescent="0.3">
      <c r="A197" s="71" t="s">
        <v>47</v>
      </c>
      <c r="B197" s="72"/>
      <c r="C197" s="73"/>
      <c r="D197" s="74">
        <f>SUM(D193,D185,D176,D168,D160,D62,D51,D32,D22,D117,D148,D132,D101,D83,D41)</f>
        <v>182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0.84259259259259256</v>
      </c>
    </row>
  </sheetData>
  <sheetProtection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213"/>
      <c r="H7" s="213"/>
      <c r="I7" s="213"/>
    </row>
    <row r="8" spans="1:9" ht="29.25" x14ac:dyDescent="0.5">
      <c r="A8" s="282" t="str">
        <f>'Page de garde'!D18</f>
        <v>Sousse Jawahra</v>
      </c>
      <c r="B8" s="282"/>
      <c r="C8" s="282"/>
      <c r="D8" s="282"/>
      <c r="E8" s="282"/>
      <c r="F8" s="282"/>
      <c r="G8" s="216"/>
      <c r="H8" s="216"/>
      <c r="I8" s="213"/>
    </row>
    <row r="9" spans="1:9" ht="24.75" x14ac:dyDescent="0.5">
      <c r="A9" s="38" t="s">
        <v>44</v>
      </c>
      <c r="B9" s="283"/>
      <c r="C9" s="283"/>
      <c r="D9" s="283"/>
      <c r="E9" s="283"/>
      <c r="F9" s="283"/>
      <c r="G9" s="216"/>
      <c r="H9" s="216"/>
      <c r="I9" s="213"/>
    </row>
    <row r="10" spans="1:9" ht="24.75" x14ac:dyDescent="0.5">
      <c r="A10" s="39" t="s">
        <v>46</v>
      </c>
      <c r="B10" s="284"/>
      <c r="C10" s="284"/>
      <c r="D10" s="284"/>
      <c r="E10" s="284"/>
      <c r="F10" s="284"/>
      <c r="G10" s="216"/>
      <c r="H10" s="216"/>
      <c r="I10" s="213"/>
    </row>
    <row r="11" spans="1:9" ht="24.75" x14ac:dyDescent="0.5">
      <c r="A11" s="38" t="s">
        <v>45</v>
      </c>
      <c r="B11" s="279"/>
      <c r="C11" s="279"/>
      <c r="D11" s="279"/>
      <c r="E11" s="279"/>
      <c r="F11" s="279"/>
      <c r="G11" s="216"/>
      <c r="H11" s="216"/>
      <c r="I11" s="213"/>
    </row>
    <row r="12" spans="1:9" ht="24.75" x14ac:dyDescent="0.5">
      <c r="A12" s="38" t="s">
        <v>276</v>
      </c>
      <c r="B12" s="272">
        <f>D505</f>
        <v>0</v>
      </c>
      <c r="C12" s="272"/>
      <c r="D12" s="272"/>
      <c r="E12" s="272"/>
      <c r="F12" s="272"/>
      <c r="G12" s="216"/>
      <c r="H12" s="216"/>
      <c r="I12" s="213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8" t="s">
        <v>25</v>
      </c>
      <c r="B84" s="269"/>
      <c r="C84" s="269"/>
      <c r="D84" s="269"/>
      <c r="E84" s="269"/>
      <c r="F84" s="26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8" t="s">
        <v>124</v>
      </c>
      <c r="B382" s="269"/>
      <c r="C382" s="269"/>
      <c r="D382" s="269"/>
      <c r="E382" s="269"/>
      <c r="F382" s="26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0" verticalDpi="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216"/>
      <c r="H6" s="216"/>
      <c r="I6" s="21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216"/>
      <c r="H7" s="216"/>
      <c r="I7" s="216"/>
    </row>
    <row r="8" spans="1:9" s="36" customFormat="1" ht="24.75" x14ac:dyDescent="0.5">
      <c r="A8" s="38" t="s">
        <v>44</v>
      </c>
      <c r="B8" s="298">
        <f>'A2 Exploitation'!B9:F9</f>
        <v>0</v>
      </c>
      <c r="C8" s="298"/>
      <c r="D8" s="298"/>
      <c r="E8" s="298"/>
      <c r="F8" s="298"/>
      <c r="G8" s="216"/>
      <c r="H8" s="216"/>
      <c r="I8" s="216"/>
    </row>
    <row r="9" spans="1:9" s="36" customFormat="1" ht="24.75" x14ac:dyDescent="0.5">
      <c r="A9" s="39" t="s">
        <v>46</v>
      </c>
      <c r="B9" s="299">
        <f>'A2 Exploitation'!B10:F10</f>
        <v>0</v>
      </c>
      <c r="C9" s="299"/>
      <c r="D9" s="299"/>
      <c r="E9" s="299"/>
      <c r="F9" s="299"/>
      <c r="G9" s="216"/>
      <c r="H9" s="216"/>
      <c r="I9" s="216"/>
    </row>
    <row r="10" spans="1:9" s="36" customFormat="1" ht="24.75" x14ac:dyDescent="0.5">
      <c r="A10" s="38" t="s">
        <v>45</v>
      </c>
      <c r="B10" s="296">
        <f>'A2 Exploitation'!B11:F11</f>
        <v>0</v>
      </c>
      <c r="C10" s="296"/>
      <c r="D10" s="296"/>
      <c r="E10" s="296"/>
      <c r="F10" s="296"/>
      <c r="G10" s="216"/>
      <c r="H10" s="216"/>
      <c r="I10" s="216"/>
    </row>
    <row r="11" spans="1:9" s="36" customFormat="1" ht="24.75" x14ac:dyDescent="0.5">
      <c r="A11" s="38" t="s">
        <v>341</v>
      </c>
      <c r="B11" s="300">
        <f>D198</f>
        <v>0</v>
      </c>
      <c r="C11" s="300"/>
      <c r="D11" s="300"/>
      <c r="E11" s="300"/>
      <c r="F11" s="300"/>
      <c r="G11" s="216"/>
      <c r="H11" s="216"/>
      <c r="I11" s="21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215">
        <f>SUM(B17:C21)</f>
        <v>0</v>
      </c>
    </row>
    <row r="23" spans="1:6" x14ac:dyDescent="0.3">
      <c r="A23" s="287" t="s">
        <v>342</v>
      </c>
      <c r="B23" s="288"/>
      <c r="C23" s="28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214">
        <f>SUM(B26:C31)</f>
        <v>0</v>
      </c>
    </row>
    <row r="33" spans="1:6" x14ac:dyDescent="0.3">
      <c r="A33" s="287" t="s">
        <v>342</v>
      </c>
      <c r="B33" s="288"/>
      <c r="C33" s="28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7" t="s">
        <v>38</v>
      </c>
      <c r="B41" s="288"/>
      <c r="C41" s="289"/>
      <c r="D41" s="214">
        <f>SUM(B36:C40)</f>
        <v>0</v>
      </c>
      <c r="E41" s="37"/>
      <c r="F41" s="37"/>
    </row>
    <row r="42" spans="1:6" s="50" customFormat="1" x14ac:dyDescent="0.3">
      <c r="A42" s="287" t="s">
        <v>342</v>
      </c>
      <c r="B42" s="288"/>
      <c r="C42" s="28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4" t="s">
        <v>21</v>
      </c>
      <c r="B44" s="295"/>
      <c r="C44" s="295"/>
      <c r="D44" s="295"/>
      <c r="E44" s="295"/>
      <c r="F44" s="29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214">
        <f>SUM(B45:C50)</f>
        <v>0</v>
      </c>
    </row>
    <row r="52" spans="1:6" x14ac:dyDescent="0.3">
      <c r="A52" s="287" t="s">
        <v>342</v>
      </c>
      <c r="B52" s="288"/>
      <c r="C52" s="28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214">
        <f>SUM(B55:C61)</f>
        <v>0</v>
      </c>
    </row>
    <row r="63" spans="1:6" x14ac:dyDescent="0.3">
      <c r="A63" s="287" t="s">
        <v>342</v>
      </c>
      <c r="B63" s="288"/>
      <c r="C63" s="28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214">
        <f>SUM(B66:C82)</f>
        <v>0</v>
      </c>
    </row>
    <row r="84" spans="1:6" x14ac:dyDescent="0.3">
      <c r="A84" s="287" t="s">
        <v>342</v>
      </c>
      <c r="B84" s="288"/>
      <c r="C84" s="28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214">
        <f>SUM(B87:C100)</f>
        <v>0</v>
      </c>
    </row>
    <row r="102" spans="1:6" x14ac:dyDescent="0.3">
      <c r="A102" s="287" t="s">
        <v>342</v>
      </c>
      <c r="B102" s="288"/>
      <c r="C102" s="28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214">
        <f>SUM(B106:C116)</f>
        <v>0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214">
        <f>SUM(B121:C131)</f>
        <v>0</v>
      </c>
    </row>
    <row r="133" spans="1:6" x14ac:dyDescent="0.3">
      <c r="A133" s="287" t="s">
        <v>342</v>
      </c>
      <c r="B133" s="288"/>
      <c r="C133" s="28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214">
        <f>SUM(B136:C147)</f>
        <v>0</v>
      </c>
    </row>
    <row r="149" spans="1:6" x14ac:dyDescent="0.3">
      <c r="A149" s="287" t="s">
        <v>342</v>
      </c>
      <c r="B149" s="288"/>
      <c r="C149" s="28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215">
        <f>SUM(B152:C159)</f>
        <v>0</v>
      </c>
    </row>
    <row r="161" spans="1:6" x14ac:dyDescent="0.3">
      <c r="A161" s="287" t="s">
        <v>342</v>
      </c>
      <c r="B161" s="288"/>
      <c r="C161" s="28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7" t="s">
        <v>38</v>
      </c>
      <c r="B168" s="288"/>
      <c r="C168" s="289"/>
      <c r="D168" s="214">
        <f>SUM(B164:C167)</f>
        <v>0</v>
      </c>
    </row>
    <row r="169" spans="1:6" x14ac:dyDescent="0.3">
      <c r="A169" s="287" t="s">
        <v>342</v>
      </c>
      <c r="B169" s="288"/>
      <c r="C169" s="28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214">
        <f>SUM(B172:C175)</f>
        <v>0</v>
      </c>
    </row>
    <row r="177" spans="1:6" x14ac:dyDescent="0.3">
      <c r="A177" s="287" t="s">
        <v>342</v>
      </c>
      <c r="B177" s="288"/>
      <c r="C177" s="28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214">
        <f>SUM(B180:C184)</f>
        <v>0</v>
      </c>
    </row>
    <row r="186" spans="1:6" x14ac:dyDescent="0.3">
      <c r="A186" s="287" t="s">
        <v>342</v>
      </c>
      <c r="B186" s="288"/>
      <c r="C186" s="28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0</v>
      </c>
    </row>
    <row r="194" spans="1:4" x14ac:dyDescent="0.3">
      <c r="A194" s="287" t="s">
        <v>342</v>
      </c>
      <c r="B194" s="288"/>
      <c r="C194" s="28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213"/>
      <c r="H7" s="213"/>
      <c r="I7" s="213"/>
    </row>
    <row r="8" spans="1:9" ht="29.25" x14ac:dyDescent="0.5">
      <c r="A8" s="282" t="str">
        <f>'Page de garde'!D18</f>
        <v>Sousse Jawahra</v>
      </c>
      <c r="B8" s="282"/>
      <c r="C8" s="282"/>
      <c r="D8" s="282"/>
      <c r="E8" s="282"/>
      <c r="F8" s="282"/>
      <c r="G8" s="216"/>
      <c r="H8" s="216"/>
      <c r="I8" s="213"/>
    </row>
    <row r="9" spans="1:9" ht="24.75" x14ac:dyDescent="0.5">
      <c r="A9" s="38" t="s">
        <v>44</v>
      </c>
      <c r="B9" s="283"/>
      <c r="C9" s="283"/>
      <c r="D9" s="283"/>
      <c r="E9" s="283"/>
      <c r="F9" s="283"/>
      <c r="G9" s="216"/>
      <c r="H9" s="216"/>
      <c r="I9" s="213"/>
    </row>
    <row r="10" spans="1:9" ht="24.75" x14ac:dyDescent="0.5">
      <c r="A10" s="39" t="s">
        <v>46</v>
      </c>
      <c r="B10" s="284"/>
      <c r="C10" s="284"/>
      <c r="D10" s="284"/>
      <c r="E10" s="284"/>
      <c r="F10" s="284"/>
      <c r="G10" s="216"/>
      <c r="H10" s="216"/>
      <c r="I10" s="213"/>
    </row>
    <row r="11" spans="1:9" ht="24.75" x14ac:dyDescent="0.5">
      <c r="A11" s="38" t="s">
        <v>45</v>
      </c>
      <c r="B11" s="279"/>
      <c r="C11" s="279"/>
      <c r="D11" s="279"/>
      <c r="E11" s="279"/>
      <c r="F11" s="279"/>
      <c r="G11" s="216"/>
      <c r="H11" s="216"/>
      <c r="I11" s="213"/>
    </row>
    <row r="12" spans="1:9" ht="24.75" x14ac:dyDescent="0.5">
      <c r="A12" s="38" t="s">
        <v>276</v>
      </c>
      <c r="B12" s="272">
        <f>D505</f>
        <v>0</v>
      </c>
      <c r="C12" s="272"/>
      <c r="D12" s="272"/>
      <c r="E12" s="272"/>
      <c r="F12" s="272"/>
      <c r="G12" s="216"/>
      <c r="H12" s="216"/>
      <c r="I12" s="213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8" t="s">
        <v>25</v>
      </c>
      <c r="B84" s="269"/>
      <c r="C84" s="269"/>
      <c r="D84" s="269"/>
      <c r="E84" s="269"/>
      <c r="F84" s="26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8" t="s">
        <v>124</v>
      </c>
      <c r="B382" s="269"/>
      <c r="C382" s="269"/>
      <c r="D382" s="269"/>
      <c r="E382" s="269"/>
      <c r="F382" s="26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216"/>
      <c r="H6" s="216"/>
      <c r="I6" s="21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216"/>
      <c r="H7" s="216"/>
      <c r="I7" s="216"/>
    </row>
    <row r="8" spans="1:9" s="36" customFormat="1" ht="24.75" x14ac:dyDescent="0.5">
      <c r="A8" s="38" t="s">
        <v>44</v>
      </c>
      <c r="B8" s="298">
        <f>'A3 Exploitation'!B9:F9</f>
        <v>0</v>
      </c>
      <c r="C8" s="298"/>
      <c r="D8" s="298"/>
      <c r="E8" s="298"/>
      <c r="F8" s="298"/>
      <c r="G8" s="216"/>
      <c r="H8" s="216"/>
      <c r="I8" s="216"/>
    </row>
    <row r="9" spans="1:9" s="36" customFormat="1" ht="24.75" x14ac:dyDescent="0.5">
      <c r="A9" s="39" t="s">
        <v>46</v>
      </c>
      <c r="B9" s="299">
        <f>'A3 Exploitation'!B10:F10</f>
        <v>0</v>
      </c>
      <c r="C9" s="299"/>
      <c r="D9" s="299"/>
      <c r="E9" s="299"/>
      <c r="F9" s="299"/>
      <c r="G9" s="216"/>
      <c r="H9" s="216"/>
      <c r="I9" s="216"/>
    </row>
    <row r="10" spans="1:9" s="36" customFormat="1" ht="24.75" x14ac:dyDescent="0.5">
      <c r="A10" s="38" t="s">
        <v>45</v>
      </c>
      <c r="B10" s="296">
        <f>'A3 Exploitation'!B11:F11</f>
        <v>0</v>
      </c>
      <c r="C10" s="296"/>
      <c r="D10" s="296"/>
      <c r="E10" s="296"/>
      <c r="F10" s="296"/>
      <c r="G10" s="216"/>
      <c r="H10" s="216"/>
      <c r="I10" s="216"/>
    </row>
    <row r="11" spans="1:9" s="36" customFormat="1" ht="24.75" x14ac:dyDescent="0.5">
      <c r="A11" s="38" t="s">
        <v>341</v>
      </c>
      <c r="B11" s="300">
        <f>D198</f>
        <v>0</v>
      </c>
      <c r="C11" s="300"/>
      <c r="D11" s="300"/>
      <c r="E11" s="300"/>
      <c r="F11" s="300"/>
      <c r="G11" s="216"/>
      <c r="H11" s="216"/>
      <c r="I11" s="21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215">
        <f>SUM(B17:C21)</f>
        <v>0</v>
      </c>
    </row>
    <row r="23" spans="1:6" x14ac:dyDescent="0.3">
      <c r="A23" s="287" t="s">
        <v>342</v>
      </c>
      <c r="B23" s="288"/>
      <c r="C23" s="28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214">
        <f>SUM(B26:C31)</f>
        <v>0</v>
      </c>
    </row>
    <row r="33" spans="1:7" x14ac:dyDescent="0.3">
      <c r="A33" s="287" t="s">
        <v>342</v>
      </c>
      <c r="B33" s="288"/>
      <c r="C33" s="289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87" t="s">
        <v>38</v>
      </c>
      <c r="B41" s="288"/>
      <c r="C41" s="289"/>
      <c r="D41" s="214">
        <f>SUM(B36:C40)</f>
        <v>0</v>
      </c>
      <c r="E41" s="37"/>
      <c r="F41" s="37"/>
    </row>
    <row r="42" spans="1:7" s="50" customFormat="1" x14ac:dyDescent="0.3">
      <c r="A42" s="287" t="s">
        <v>342</v>
      </c>
      <c r="B42" s="288"/>
      <c r="C42" s="289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294" t="s">
        <v>21</v>
      </c>
      <c r="B44" s="295"/>
      <c r="C44" s="295"/>
      <c r="D44" s="295"/>
      <c r="E44" s="295"/>
      <c r="F44" s="295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214">
        <f>SUM(B45:C50)</f>
        <v>0</v>
      </c>
    </row>
    <row r="52" spans="1:6" x14ac:dyDescent="0.3">
      <c r="A52" s="287" t="s">
        <v>342</v>
      </c>
      <c r="B52" s="288"/>
      <c r="C52" s="28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214">
        <f>SUM(B55:C61)</f>
        <v>0</v>
      </c>
    </row>
    <row r="63" spans="1:6" x14ac:dyDescent="0.3">
      <c r="A63" s="287" t="s">
        <v>342</v>
      </c>
      <c r="B63" s="288"/>
      <c r="C63" s="28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214">
        <f>SUM(B66:C82)</f>
        <v>0</v>
      </c>
    </row>
    <row r="84" spans="1:6" x14ac:dyDescent="0.3">
      <c r="A84" s="287" t="s">
        <v>342</v>
      </c>
      <c r="B84" s="288"/>
      <c r="C84" s="28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214">
        <f>SUM(B87:C100)</f>
        <v>0</v>
      </c>
    </row>
    <row r="102" spans="1:6" x14ac:dyDescent="0.3">
      <c r="A102" s="287" t="s">
        <v>342</v>
      </c>
      <c r="B102" s="288"/>
      <c r="C102" s="28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214">
        <f>SUM(B106:C116)</f>
        <v>0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214">
        <f>SUM(B121:C131)</f>
        <v>0</v>
      </c>
    </row>
    <row r="133" spans="1:6" x14ac:dyDescent="0.3">
      <c r="A133" s="287" t="s">
        <v>342</v>
      </c>
      <c r="B133" s="288"/>
      <c r="C133" s="28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214">
        <f>SUM(B136:C147)</f>
        <v>0</v>
      </c>
    </row>
    <row r="149" spans="1:6" x14ac:dyDescent="0.3">
      <c r="A149" s="287" t="s">
        <v>342</v>
      </c>
      <c r="B149" s="288"/>
      <c r="C149" s="28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215">
        <f>SUM(B152:C159)</f>
        <v>0</v>
      </c>
    </row>
    <row r="161" spans="1:6" x14ac:dyDescent="0.3">
      <c r="A161" s="287" t="s">
        <v>342</v>
      </c>
      <c r="B161" s="288"/>
      <c r="C161" s="28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7" t="s">
        <v>38</v>
      </c>
      <c r="B168" s="288"/>
      <c r="C168" s="289"/>
      <c r="D168" s="214">
        <f>SUM(B164:C167)</f>
        <v>0</v>
      </c>
    </row>
    <row r="169" spans="1:6" x14ac:dyDescent="0.3">
      <c r="A169" s="287" t="s">
        <v>342</v>
      </c>
      <c r="B169" s="288"/>
      <c r="C169" s="28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214">
        <f>SUM(B172:C175)</f>
        <v>0</v>
      </c>
    </row>
    <row r="177" spans="1:6" x14ac:dyDescent="0.3">
      <c r="A177" s="287" t="s">
        <v>342</v>
      </c>
      <c r="B177" s="288"/>
      <c r="C177" s="28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214">
        <f>SUM(B180:C184)</f>
        <v>0</v>
      </c>
    </row>
    <row r="186" spans="1:6" x14ac:dyDescent="0.3">
      <c r="A186" s="287" t="s">
        <v>342</v>
      </c>
      <c r="B186" s="288"/>
      <c r="C186" s="28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0</v>
      </c>
    </row>
    <row r="194" spans="1:4" x14ac:dyDescent="0.3">
      <c r="A194" s="287" t="s">
        <v>342</v>
      </c>
      <c r="B194" s="288"/>
      <c r="C194" s="28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0"/>
      <c r="E1" s="280"/>
      <c r="F1" s="280"/>
      <c r="G1" s="280"/>
      <c r="H1" s="280"/>
      <c r="I1" s="28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1" t="s">
        <v>201</v>
      </c>
      <c r="B7" s="281"/>
      <c r="C7" s="281"/>
      <c r="D7" s="281"/>
      <c r="E7" s="281"/>
      <c r="F7" s="281"/>
      <c r="G7" s="213"/>
      <c r="H7" s="213"/>
      <c r="I7" s="213"/>
    </row>
    <row r="8" spans="1:9" ht="29.25" x14ac:dyDescent="0.5">
      <c r="A8" s="282" t="str">
        <f>'Page de garde'!D18</f>
        <v>Sousse Jawahra</v>
      </c>
      <c r="B8" s="282"/>
      <c r="C8" s="282"/>
      <c r="D8" s="282"/>
      <c r="E8" s="282"/>
      <c r="F8" s="282"/>
      <c r="G8" s="216"/>
      <c r="H8" s="216"/>
      <c r="I8" s="213"/>
    </row>
    <row r="9" spans="1:9" ht="24.75" x14ac:dyDescent="0.5">
      <c r="A9" s="38" t="s">
        <v>44</v>
      </c>
      <c r="B9" s="283"/>
      <c r="C9" s="283"/>
      <c r="D9" s="283"/>
      <c r="E9" s="283"/>
      <c r="F9" s="283"/>
      <c r="G9" s="216"/>
      <c r="H9" s="216"/>
      <c r="I9" s="213"/>
    </row>
    <row r="10" spans="1:9" ht="24.75" x14ac:dyDescent="0.5">
      <c r="A10" s="39" t="s">
        <v>46</v>
      </c>
      <c r="B10" s="284"/>
      <c r="C10" s="284"/>
      <c r="D10" s="284"/>
      <c r="E10" s="284"/>
      <c r="F10" s="284"/>
      <c r="G10" s="216"/>
      <c r="H10" s="216"/>
      <c r="I10" s="213"/>
    </row>
    <row r="11" spans="1:9" ht="24.75" x14ac:dyDescent="0.5">
      <c r="A11" s="38" t="s">
        <v>45</v>
      </c>
      <c r="B11" s="279"/>
      <c r="C11" s="279"/>
      <c r="D11" s="279"/>
      <c r="E11" s="279"/>
      <c r="F11" s="279"/>
      <c r="G11" s="216"/>
      <c r="H11" s="216"/>
      <c r="I11" s="213"/>
    </row>
    <row r="12" spans="1:9" ht="24.75" x14ac:dyDescent="0.5">
      <c r="A12" s="38" t="s">
        <v>276</v>
      </c>
      <c r="B12" s="272">
        <f>D505</f>
        <v>0</v>
      </c>
      <c r="C12" s="272"/>
      <c r="D12" s="272"/>
      <c r="E12" s="272"/>
      <c r="F12" s="272"/>
      <c r="G12" s="216"/>
      <c r="H12" s="216"/>
      <c r="I12" s="213"/>
    </row>
    <row r="13" spans="1:9" ht="22.5" x14ac:dyDescent="0.45">
      <c r="A13" s="35"/>
      <c r="B13" s="36"/>
      <c r="C13" s="36"/>
      <c r="D13" s="273"/>
      <c r="E13" s="273"/>
      <c r="F13" s="273"/>
      <c r="G13" s="273"/>
      <c r="H13" s="273"/>
      <c r="I13" s="3"/>
    </row>
    <row r="14" spans="1:9" ht="16.5" customHeight="1" x14ac:dyDescent="0.3">
      <c r="A14" s="274" t="s">
        <v>32</v>
      </c>
      <c r="B14" s="275" t="s">
        <v>33</v>
      </c>
      <c r="C14" s="275"/>
      <c r="D14" s="275" t="s">
        <v>48</v>
      </c>
      <c r="E14" s="276" t="s">
        <v>358</v>
      </c>
      <c r="F14" s="275" t="s">
        <v>214</v>
      </c>
      <c r="G14" s="36"/>
      <c r="H14" s="36"/>
    </row>
    <row r="15" spans="1:9" ht="16.5" customHeight="1" x14ac:dyDescent="0.3">
      <c r="A15" s="274"/>
      <c r="B15" s="77" t="s">
        <v>36</v>
      </c>
      <c r="C15" s="77" t="s">
        <v>35</v>
      </c>
      <c r="D15" s="275"/>
      <c r="E15" s="276"/>
      <c r="F15" s="275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8" t="s">
        <v>18</v>
      </c>
      <c r="B26" s="269"/>
      <c r="C26" s="269"/>
      <c r="D26" s="269"/>
      <c r="E26" s="269"/>
      <c r="F26" s="26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8" t="s">
        <v>65</v>
      </c>
      <c r="B57" s="269"/>
      <c r="C57" s="269"/>
      <c r="D57" s="269"/>
      <c r="E57" s="269"/>
      <c r="F57" s="26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8" t="s">
        <v>25</v>
      </c>
      <c r="B84" s="269"/>
      <c r="C84" s="269"/>
      <c r="D84" s="269"/>
      <c r="E84" s="269"/>
      <c r="F84" s="26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8" t="s">
        <v>133</v>
      </c>
      <c r="B113" s="269"/>
      <c r="C113" s="269"/>
      <c r="D113" s="269"/>
      <c r="E113" s="269"/>
      <c r="F113" s="26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8" t="s">
        <v>73</v>
      </c>
      <c r="B137" s="269"/>
      <c r="C137" s="269"/>
      <c r="D137" s="269"/>
      <c r="E137" s="269"/>
      <c r="F137" s="26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8" t="s">
        <v>134</v>
      </c>
      <c r="B166" s="269"/>
      <c r="C166" s="269"/>
      <c r="D166" s="269"/>
      <c r="E166" s="269"/>
      <c r="F166" s="26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8" t="s">
        <v>158</v>
      </c>
      <c r="B194" s="269"/>
      <c r="C194" s="269"/>
      <c r="D194" s="269"/>
      <c r="E194" s="269"/>
      <c r="F194" s="26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8" t="s">
        <v>76</v>
      </c>
      <c r="B209" s="269"/>
      <c r="C209" s="269"/>
      <c r="D209" s="269"/>
      <c r="E209" s="269"/>
      <c r="F209" s="26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8" t="s">
        <v>191</v>
      </c>
      <c r="B232" s="269"/>
      <c r="C232" s="269"/>
      <c r="D232" s="269"/>
      <c r="E232" s="269"/>
      <c r="F232" s="26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8" t="s">
        <v>79</v>
      </c>
      <c r="B250" s="269"/>
      <c r="C250" s="269"/>
      <c r="D250" s="269"/>
      <c r="E250" s="269"/>
      <c r="F250" s="26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8" t="s">
        <v>81</v>
      </c>
      <c r="B266" s="269"/>
      <c r="C266" s="269"/>
      <c r="D266" s="269"/>
      <c r="E266" s="269"/>
      <c r="F266" s="26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8" t="s">
        <v>19</v>
      </c>
      <c r="B293" s="269"/>
      <c r="C293" s="269"/>
      <c r="D293" s="269"/>
      <c r="E293" s="269"/>
      <c r="F293" s="26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8" t="s">
        <v>122</v>
      </c>
      <c r="B305" s="269"/>
      <c r="C305" s="269"/>
      <c r="D305" s="269"/>
      <c r="E305" s="269"/>
      <c r="F305" s="26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8" t="s">
        <v>12</v>
      </c>
      <c r="B326" s="269"/>
      <c r="C326" s="269"/>
      <c r="D326" s="269"/>
      <c r="E326" s="269"/>
      <c r="F326" s="26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8" t="s">
        <v>25</v>
      </c>
      <c r="B339" s="269"/>
      <c r="C339" s="269"/>
      <c r="D339" s="269"/>
      <c r="E339" s="269"/>
      <c r="F339" s="26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0" t="s">
        <v>113</v>
      </c>
      <c r="B354" s="271"/>
      <c r="C354" s="271"/>
      <c r="D354" s="271"/>
      <c r="E354" s="271"/>
      <c r="F354" s="27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8" t="s">
        <v>25</v>
      </c>
      <c r="B366" s="269"/>
      <c r="C366" s="269"/>
      <c r="D366" s="269"/>
      <c r="E366" s="269"/>
      <c r="F366" s="26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8" t="s">
        <v>124</v>
      </c>
      <c r="B382" s="269"/>
      <c r="C382" s="269"/>
      <c r="D382" s="269"/>
      <c r="E382" s="269"/>
      <c r="F382" s="26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8" t="s">
        <v>29</v>
      </c>
      <c r="B391" s="269"/>
      <c r="C391" s="269"/>
      <c r="D391" s="269"/>
      <c r="E391" s="269"/>
      <c r="F391" s="26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0" t="s">
        <v>19</v>
      </c>
      <c r="B407" s="271"/>
      <c r="C407" s="271"/>
      <c r="D407" s="271"/>
      <c r="E407" s="271"/>
      <c r="F407" s="27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0" t="s">
        <v>122</v>
      </c>
      <c r="B418" s="271"/>
      <c r="C418" s="271"/>
      <c r="D418" s="271"/>
      <c r="E418" s="271"/>
      <c r="F418" s="27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8" t="s">
        <v>375</v>
      </c>
      <c r="B437" s="269"/>
      <c r="C437" s="269"/>
      <c r="D437" s="269"/>
      <c r="E437" s="269"/>
      <c r="F437" s="26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8" t="s">
        <v>31</v>
      </c>
      <c r="B444" s="269"/>
      <c r="C444" s="269"/>
      <c r="D444" s="269"/>
      <c r="E444" s="269"/>
      <c r="F444" s="26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297"/>
      <c r="E1" s="297"/>
      <c r="F1" s="297"/>
      <c r="G1" s="297"/>
      <c r="H1" s="297"/>
      <c r="I1" s="297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1" t="s">
        <v>52</v>
      </c>
      <c r="B6" s="281"/>
      <c r="C6" s="281"/>
      <c r="D6" s="281"/>
      <c r="E6" s="281"/>
      <c r="F6" s="281"/>
      <c r="G6" s="216"/>
      <c r="H6" s="216"/>
      <c r="I6" s="216"/>
    </row>
    <row r="7" spans="1:9" s="36" customFormat="1" ht="21.75" customHeight="1" x14ac:dyDescent="0.5">
      <c r="A7" s="282" t="str">
        <f>'A1 Exploitation'!A8:F8</f>
        <v>Sousse Jawahra</v>
      </c>
      <c r="B7" s="282"/>
      <c r="C7" s="282"/>
      <c r="D7" s="282"/>
      <c r="E7" s="282"/>
      <c r="F7" s="282"/>
      <c r="G7" s="216"/>
      <c r="H7" s="216"/>
      <c r="I7" s="216"/>
    </row>
    <row r="8" spans="1:9" s="36" customFormat="1" ht="24.75" x14ac:dyDescent="0.5">
      <c r="A8" s="38" t="s">
        <v>44</v>
      </c>
      <c r="B8" s="298">
        <f>'A4 Exploitation'!B9:F9</f>
        <v>0</v>
      </c>
      <c r="C8" s="298"/>
      <c r="D8" s="298"/>
      <c r="E8" s="298"/>
      <c r="F8" s="298"/>
      <c r="G8" s="216"/>
      <c r="H8" s="216"/>
      <c r="I8" s="216"/>
    </row>
    <row r="9" spans="1:9" s="36" customFormat="1" ht="24.75" x14ac:dyDescent="0.5">
      <c r="A9" s="39" t="s">
        <v>46</v>
      </c>
      <c r="B9" s="299">
        <f>'A4 Exploitation'!B10:F10</f>
        <v>0</v>
      </c>
      <c r="C9" s="299"/>
      <c r="D9" s="299"/>
      <c r="E9" s="299"/>
      <c r="F9" s="299"/>
      <c r="G9" s="216"/>
      <c r="H9" s="216"/>
      <c r="I9" s="216"/>
    </row>
    <row r="10" spans="1:9" s="36" customFormat="1" ht="24.75" x14ac:dyDescent="0.5">
      <c r="A10" s="38" t="s">
        <v>45</v>
      </c>
      <c r="B10" s="296">
        <f>'A4 Exploitation'!B11:F11</f>
        <v>0</v>
      </c>
      <c r="C10" s="296"/>
      <c r="D10" s="296"/>
      <c r="E10" s="296"/>
      <c r="F10" s="296"/>
      <c r="G10" s="216"/>
      <c r="H10" s="216"/>
      <c r="I10" s="216"/>
    </row>
    <row r="11" spans="1:9" s="36" customFormat="1" ht="24.75" x14ac:dyDescent="0.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73"/>
      <c r="E12" s="273"/>
      <c r="F12" s="273"/>
      <c r="G12" s="273"/>
      <c r="H12" s="273"/>
      <c r="I12" s="40"/>
    </row>
    <row r="13" spans="1:9" s="36" customFormat="1" ht="11.25" customHeight="1" x14ac:dyDescent="0.3">
      <c r="A13" s="274" t="s">
        <v>32</v>
      </c>
      <c r="B13" s="275" t="s">
        <v>33</v>
      </c>
      <c r="C13" s="275"/>
      <c r="D13" s="275" t="s">
        <v>48</v>
      </c>
      <c r="E13" s="275" t="s">
        <v>213</v>
      </c>
      <c r="F13" s="275" t="s">
        <v>214</v>
      </c>
    </row>
    <row r="14" spans="1:9" s="36" customFormat="1" ht="12.75" customHeight="1" x14ac:dyDescent="0.3">
      <c r="A14" s="274"/>
      <c r="B14" s="70" t="s">
        <v>36</v>
      </c>
      <c r="C14" s="70" t="s">
        <v>35</v>
      </c>
      <c r="D14" s="275"/>
      <c r="E14" s="275"/>
      <c r="F14" s="275"/>
    </row>
    <row r="15" spans="1:9" x14ac:dyDescent="0.3">
      <c r="A15" s="41"/>
      <c r="B15" s="41"/>
      <c r="C15" s="41"/>
      <c r="D15" s="41"/>
    </row>
    <row r="16" spans="1:9" ht="19.5" x14ac:dyDescent="0.4">
      <c r="A16" s="301" t="s">
        <v>0</v>
      </c>
      <c r="B16" s="302"/>
      <c r="C16" s="302"/>
      <c r="D16" s="302"/>
      <c r="E16" s="302"/>
      <c r="F16" s="30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3" t="s">
        <v>38</v>
      </c>
      <c r="B22" s="290"/>
      <c r="C22" s="291"/>
      <c r="D22" s="215">
        <f>SUM(B17:C21)</f>
        <v>0</v>
      </c>
    </row>
    <row r="23" spans="1:6" x14ac:dyDescent="0.3">
      <c r="A23" s="287" t="s">
        <v>342</v>
      </c>
      <c r="B23" s="288"/>
      <c r="C23" s="28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5" t="s">
        <v>4</v>
      </c>
      <c r="B25" s="286"/>
      <c r="C25" s="286"/>
      <c r="D25" s="286"/>
      <c r="E25" s="286"/>
      <c r="F25" s="28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7" t="s">
        <v>38</v>
      </c>
      <c r="B32" s="288"/>
      <c r="C32" s="289"/>
      <c r="D32" s="214">
        <f>SUM(B26:C31)</f>
        <v>0</v>
      </c>
    </row>
    <row r="33" spans="1:6" x14ac:dyDescent="0.3">
      <c r="A33" s="287" t="s">
        <v>342</v>
      </c>
      <c r="B33" s="288"/>
      <c r="C33" s="28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5" t="s">
        <v>246</v>
      </c>
      <c r="B35" s="286"/>
      <c r="C35" s="286"/>
      <c r="D35" s="286"/>
      <c r="E35" s="286"/>
      <c r="F35" s="28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7" t="s">
        <v>38</v>
      </c>
      <c r="B41" s="288"/>
      <c r="C41" s="289"/>
      <c r="D41" s="214">
        <f>SUM(B36:C40)</f>
        <v>0</v>
      </c>
      <c r="E41" s="37"/>
      <c r="F41" s="37"/>
    </row>
    <row r="42" spans="1:6" s="50" customFormat="1" x14ac:dyDescent="0.3">
      <c r="A42" s="287" t="s">
        <v>342</v>
      </c>
      <c r="B42" s="288"/>
      <c r="C42" s="28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4" t="s">
        <v>21</v>
      </c>
      <c r="B44" s="295"/>
      <c r="C44" s="295"/>
      <c r="D44" s="295"/>
      <c r="E44" s="295"/>
      <c r="F44" s="29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7" t="s">
        <v>38</v>
      </c>
      <c r="B51" s="288"/>
      <c r="C51" s="289"/>
      <c r="D51" s="214">
        <f>SUM(B45:C50)</f>
        <v>0</v>
      </c>
    </row>
    <row r="52" spans="1:6" x14ac:dyDescent="0.3">
      <c r="A52" s="287" t="s">
        <v>342</v>
      </c>
      <c r="B52" s="288"/>
      <c r="C52" s="28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5" t="s">
        <v>8</v>
      </c>
      <c r="B54" s="286"/>
      <c r="C54" s="286"/>
      <c r="D54" s="286"/>
      <c r="E54" s="286"/>
      <c r="F54" s="28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7" t="s">
        <v>38</v>
      </c>
      <c r="B62" s="288"/>
      <c r="C62" s="289"/>
      <c r="D62" s="214">
        <f>SUM(B55:C61)</f>
        <v>0</v>
      </c>
    </row>
    <row r="63" spans="1:6" x14ac:dyDescent="0.3">
      <c r="A63" s="287" t="s">
        <v>342</v>
      </c>
      <c r="B63" s="288"/>
      <c r="C63" s="28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5" t="s">
        <v>143</v>
      </c>
      <c r="B65" s="286"/>
      <c r="C65" s="286"/>
      <c r="D65" s="286"/>
      <c r="E65" s="286"/>
      <c r="F65" s="28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7" t="s">
        <v>38</v>
      </c>
      <c r="B83" s="288"/>
      <c r="C83" s="289"/>
      <c r="D83" s="214">
        <f>SUM(B66:C82)</f>
        <v>0</v>
      </c>
    </row>
    <row r="84" spans="1:6" x14ac:dyDescent="0.3">
      <c r="A84" s="287" t="s">
        <v>342</v>
      </c>
      <c r="B84" s="288"/>
      <c r="C84" s="28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5" t="s">
        <v>237</v>
      </c>
      <c r="B86" s="286"/>
      <c r="C86" s="286"/>
      <c r="D86" s="286"/>
      <c r="E86" s="286"/>
      <c r="F86" s="28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7" t="s">
        <v>38</v>
      </c>
      <c r="B101" s="288"/>
      <c r="C101" s="289"/>
      <c r="D101" s="214">
        <f>SUM(B87:C100)</f>
        <v>0</v>
      </c>
    </row>
    <row r="102" spans="1:6" x14ac:dyDescent="0.3">
      <c r="A102" s="287" t="s">
        <v>342</v>
      </c>
      <c r="B102" s="288"/>
      <c r="C102" s="28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5" t="s">
        <v>238</v>
      </c>
      <c r="B105" s="286"/>
      <c r="C105" s="286"/>
      <c r="D105" s="286"/>
      <c r="E105" s="286"/>
      <c r="F105" s="28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7" t="s">
        <v>38</v>
      </c>
      <c r="B117" s="288"/>
      <c r="C117" s="289"/>
      <c r="D117" s="214">
        <f>SUM(B106:C116)</f>
        <v>0</v>
      </c>
      <c r="E117" s="37"/>
      <c r="F117" s="37"/>
    </row>
    <row r="118" spans="1:6" s="50" customFormat="1" x14ac:dyDescent="0.3">
      <c r="A118" s="287" t="s">
        <v>342</v>
      </c>
      <c r="B118" s="288"/>
      <c r="C118" s="28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5" t="s">
        <v>208</v>
      </c>
      <c r="B120" s="286"/>
      <c r="C120" s="286"/>
      <c r="D120" s="286"/>
      <c r="E120" s="286"/>
      <c r="F120" s="28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7" t="s">
        <v>38</v>
      </c>
      <c r="B132" s="288"/>
      <c r="C132" s="289"/>
      <c r="D132" s="214">
        <f>SUM(B121:C131)</f>
        <v>0</v>
      </c>
    </row>
    <row r="133" spans="1:6" x14ac:dyDescent="0.3">
      <c r="A133" s="287" t="s">
        <v>342</v>
      </c>
      <c r="B133" s="288"/>
      <c r="C133" s="28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5" t="s">
        <v>78</v>
      </c>
      <c r="B135" s="286"/>
      <c r="C135" s="286"/>
      <c r="D135" s="286"/>
      <c r="E135" s="286"/>
      <c r="F135" s="28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7" t="s">
        <v>38</v>
      </c>
      <c r="B148" s="288"/>
      <c r="C148" s="289"/>
      <c r="D148" s="214">
        <f>SUM(B136:C147)</f>
        <v>0</v>
      </c>
    </row>
    <row r="149" spans="1:6" x14ac:dyDescent="0.3">
      <c r="A149" s="287" t="s">
        <v>342</v>
      </c>
      <c r="B149" s="288"/>
      <c r="C149" s="28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5" t="s">
        <v>243</v>
      </c>
      <c r="B151" s="286"/>
      <c r="C151" s="286"/>
      <c r="D151" s="286"/>
      <c r="E151" s="286"/>
      <c r="F151" s="28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7" t="s">
        <v>38</v>
      </c>
      <c r="B160" s="290"/>
      <c r="C160" s="291"/>
      <c r="D160" s="215">
        <f>SUM(B152:C159)</f>
        <v>0</v>
      </c>
    </row>
    <row r="161" spans="1:6" x14ac:dyDescent="0.3">
      <c r="A161" s="287" t="s">
        <v>342</v>
      </c>
      <c r="B161" s="288"/>
      <c r="C161" s="28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5" t="s">
        <v>85</v>
      </c>
      <c r="B163" s="286"/>
      <c r="C163" s="286"/>
      <c r="D163" s="286"/>
      <c r="E163" s="286"/>
      <c r="F163" s="28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7" t="s">
        <v>38</v>
      </c>
      <c r="B168" s="288"/>
      <c r="C168" s="289"/>
      <c r="D168" s="214">
        <f>SUM(B164:C167)</f>
        <v>0</v>
      </c>
    </row>
    <row r="169" spans="1:6" x14ac:dyDescent="0.3">
      <c r="A169" s="287" t="s">
        <v>342</v>
      </c>
      <c r="B169" s="288"/>
      <c r="C169" s="28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2" t="s">
        <v>17</v>
      </c>
      <c r="B171" s="293"/>
      <c r="C171" s="293"/>
      <c r="D171" s="293"/>
      <c r="E171" s="293"/>
      <c r="F171" s="29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7" t="s">
        <v>38</v>
      </c>
      <c r="B176" s="288"/>
      <c r="C176" s="289"/>
      <c r="D176" s="214">
        <f>SUM(B172:C175)</f>
        <v>0</v>
      </c>
    </row>
    <row r="177" spans="1:6" x14ac:dyDescent="0.3">
      <c r="A177" s="287" t="s">
        <v>342</v>
      </c>
      <c r="B177" s="288"/>
      <c r="C177" s="28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5" t="s">
        <v>87</v>
      </c>
      <c r="B179" s="286"/>
      <c r="C179" s="286"/>
      <c r="D179" s="286"/>
      <c r="E179" s="286"/>
      <c r="F179" s="28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7" t="s">
        <v>38</v>
      </c>
      <c r="B185" s="288"/>
      <c r="C185" s="289"/>
      <c r="D185" s="214">
        <f>SUM(B180:C184)</f>
        <v>0</v>
      </c>
    </row>
    <row r="186" spans="1:6" x14ac:dyDescent="0.3">
      <c r="A186" s="287" t="s">
        <v>342</v>
      </c>
      <c r="B186" s="288"/>
      <c r="C186" s="28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5" t="s">
        <v>242</v>
      </c>
      <c r="B188" s="286"/>
      <c r="C188" s="286"/>
      <c r="D188" s="286"/>
      <c r="E188" s="286"/>
      <c r="F188" s="28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7" t="s">
        <v>38</v>
      </c>
      <c r="B193" s="288"/>
      <c r="C193" s="289"/>
      <c r="D193" s="97">
        <f>SUM(B189:C192)</f>
        <v>0</v>
      </c>
    </row>
    <row r="194" spans="1:4" x14ac:dyDescent="0.3">
      <c r="A194" s="287" t="s">
        <v>342</v>
      </c>
      <c r="B194" s="288"/>
      <c r="C194" s="28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2017-03-15T22:00:31Z</cp:lastPrinted>
  <dcterms:created xsi:type="dcterms:W3CDTF">2015-10-03T07:44:26Z</dcterms:created>
  <dcterms:modified xsi:type="dcterms:W3CDTF">2017-03-16T08:28:03Z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