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Seliana\2019\8\"/>
    </mc:Choice>
  </mc:AlternateContent>
  <bookViews>
    <workbookView xWindow="0" yWindow="0" windowWidth="20490" windowHeight="7155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2" i="29" l="1"/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59" i="45"/>
  <c r="D517" i="44"/>
  <c r="D129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79" i="45"/>
  <c r="D80" i="45" s="1"/>
  <c r="D556" i="44"/>
  <c r="D557" i="44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8" i="44"/>
  <c r="D659" i="44" s="1"/>
  <c r="D241" i="44"/>
  <c r="D242" i="44" s="1"/>
  <c r="D296" i="44"/>
  <c r="D297" i="44" s="1"/>
  <c r="D420" i="44"/>
  <c r="D467" i="44"/>
  <c r="D468" i="44" s="1"/>
  <c r="D690" i="44"/>
  <c r="D711" i="44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B106" i="29" s="1"/>
  <c r="D712" i="44"/>
  <c r="D691" i="44"/>
  <c r="B101" i="29" s="1"/>
  <c r="D599" i="44"/>
  <c r="D600" i="44" s="1"/>
  <c r="D423" i="44"/>
  <c r="D421" i="44"/>
  <c r="D183" i="44"/>
  <c r="B50" i="29" s="1"/>
  <c r="D47" i="44"/>
  <c r="D48" i="44" s="1"/>
  <c r="B40" i="29" s="1"/>
  <c r="D45" i="44"/>
  <c r="D579" i="44"/>
  <c r="D214" i="47"/>
  <c r="D215" i="47" s="1"/>
  <c r="B11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D662" i="44" l="1"/>
  <c r="B95" i="29" s="1"/>
  <c r="D471" i="44"/>
  <c r="B75" i="29" s="1"/>
  <c r="D424" i="44"/>
  <c r="B70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<sst xmlns="http://schemas.openxmlformats.org/spreadsheetml/2006/main" count="2676" uniqueCount="555">
  <si>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</si>
  <si>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</si>
  <si>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</si>
  <si>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</si>
  <si>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</si>
  <si>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</si>
  <si>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</si>
  <si>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</si>
  <si>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</si>
  <si>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</si>
  <si>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</si>
  <si>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</si>
  <si>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</si>
  <si>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</si>
  <si>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</si>
  <si>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</si>
  <si>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</si>
  <si>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</si>
  <si>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</si>
  <si>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</si>
  <si>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</si>
  <si>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</si>
  <si>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</si>
  <si>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</si>
  <si>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</si>
  <si>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</si>
  <si>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</si>
  <si>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</si>
  <si>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</si>
  <si>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</si>
  <si>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</si>
  <si>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</si>
  <si>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</si>
  <si>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</si>
  <si>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</si>
  <si>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</si>
  <si>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</si>
  <si>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</si>
  <si>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</si>
  <si>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</si>
  <si>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</si>
  <si>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</si>
  <si>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</si>
  <si>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</si>
  <si>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</si>
  <si>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</si>
  <si>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</si>
  <si>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</si>
  <si>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</si>
  <si>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</si>
  <si>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</si>
  <si>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</si>
  <si>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</si>
  <si>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</si>
  <si>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</si>
  <si>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</si>
  <si>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</si>
  <si>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</si>
  <si>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</si>
  <si>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</si>
  <si>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</si>
  <si>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</si>
  <si>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</si>
  <si>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</si>
  <si>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</si>
  <si>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</si>
  <si>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</si>
  <si>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</si>
  <si>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</si>
  <si>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</si>
  <si>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</si>
  <si>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</si>
  <si>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</si>
  <si>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</si>
  <si>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</si>
  <si>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</si>
  <si>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</si>
  <si>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</si>
  <si>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</si>
  <si>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</si>
  <si>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</si>
  <si>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</si>
  <si>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</si>
  <si>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</si>
  <si>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</si>
  <si>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</si>
  <si>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</si>
  <si>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</si>
  <si>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</si>
  <si>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</si>
  <si>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</si>
  <si>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</si>
  <si>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</si>
  <si>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</si>
  <si>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</si>
  <si>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</si>
  <si>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</si>
  <si>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</si>
  <si>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</si>
  <si>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</si>
  <si>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</si>
  <si>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</si>
  <si>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</si>
  <si>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</si>
  <si>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</si>
  <si>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</si>
  <si>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</si>
  <si>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</si>
  <si>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</si>
  <si>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</si>
  <si>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</si>
  <si>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</si>
  <si>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</si>
  <si>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</si>
  <si>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</si>
  <si>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</si>
  <si>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</si>
  <si>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</si>
  <si>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</si>
  <si>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</si>
  <si>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</si>
  <si>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</si>
  <si>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</si>
  <si>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</si>
  <si>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</si>
  <si>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</si>
  <si>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</si>
  <si>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</si>
  <si>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</si>
  <si>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</si>
  <si>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</si>
  <si>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</si>
  <si>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</si>
  <si>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</si>
  <si>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</si>
  <si>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</si>
  <si>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</si>
  <si>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</si>
  <si>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</si>
  <si>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</si>
  <si>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</si>
  <si>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</si>
  <si>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</si>
  <si>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</si>
  <si>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</si>
  <si>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</si>
  <si>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</si>
  <si>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</si>
  <si>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</si>
  <si>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</si>
  <si>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</si>
  <si>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</si>
  <si>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</si>
  <si>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</si>
  <si>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</si>
  <si>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</si>
  <si>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</si>
  <si>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</si>
  <si>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</si>
  <si>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</si>
  <si>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</si>
  <si>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</si>
  <si>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</si>
  <si>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</si>
  <si>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</si>
  <si>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</si>
  <si>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</si>
  <si>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</si>
  <si>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</si>
  <si>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</si>
  <si>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</si>
  <si>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</si>
  <si>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</si>
  <si>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</si>
  <si>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</si>
  <si>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</si>
  <si>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</si>
  <si>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</si>
  <si>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</si>
  <si>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</si>
  <si>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</si>
  <si>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</si>
  <si>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</si>
  <si>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</si>
  <si>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</si>
  <si>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</si>
  <si>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</si>
  <si>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</si>
  <si>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</si>
  <si>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</si>
  <si>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</si>
  <si>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</si>
  <si>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</si>
  <si>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</si>
  <si>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</si>
  <si>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</si>
  <si>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</si>
  <si>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</si>
  <si>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</si>
  <si>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</si>
  <si>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</si>
  <si>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</si>
  <si>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</si>
  <si>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</si>
  <si>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</si>
  <si>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</si>
  <si>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</si>
  <si>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</si>
  <si>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</si>
  <si>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</si>
  <si>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</si>
  <si>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</si>
  <si>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</si>
  <si>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</si>
  <si>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</si>
  <si>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</si>
  <si>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</si>
  <si>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</si>
  <si>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</si>
  <si>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</si>
  <si>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</si>
  <si>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</si>
  <si>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</si>
  <si>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</si>
  <si>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</si>
  <si>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</si>
  <si>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</si>
  <si>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</si>
  <si>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</si>
  <si>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</si>
  <si>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</si>
  <si>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</si>
  <si>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</si>
  <si>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</si>
  <si>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</si>
  <si>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</si>
  <si>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</si>
  <si>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</si>
  <si>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</si>
  <si>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</si>
  <si>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</si>
  <si>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</si>
  <si>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</si>
  <si>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</si>
  <si>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</si>
  <si>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</si>
  <si>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</si>
  <si>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</si>
  <si>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</si>
  <si>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</si>
  <si>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</si>
  <si>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</si>
  <si>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</si>
  <si>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</si>
  <si>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</si>
  <si>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</si>
  <si>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</si>
  <si>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</si>
  <si>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</si>
  <si>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</si>
  <si>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</si>
  <si>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</si>
  <si>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</si>
  <si>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</si>
  <si>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</si>
  <si>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</si>
  <si>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</si>
  <si>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</si>
  <si>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</si>
  <si>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</si>
  <si>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</si>
  <si>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</si>
  <si>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</si>
  <si>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</si>
  <si>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</si>
  <si>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</si>
  <si>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</si>
  <si>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</si>
  <si>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</si>
  <si>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</si>
  <si>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</si>
  <si>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</si>
  <si>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</si>
  <si>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</si>
  <si>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</si>
  <si>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</si>
  <si>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</si>
  <si>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</si>
  <si>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</si>
  <si>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</si>
  <si>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</si>
  <si>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</si>
  <si>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</si>
  <si>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</si>
  <si>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</si>
  <si>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</si>
  <si>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</si>
  <si>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</si>
  <si>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</si>
  <si>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</si>
  <si>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</si>
  <si>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</si>
  <si>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</si>
  <si>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</si>
  <si>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</si>
  <si>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</si>
  <si>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</si>
  <si>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</si>
  <si>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</si>
  <si>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</si>
  <si>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</si>
  <si>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</si>
  <si>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</si>
  <si>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</si>
  <si>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</si>
  <si>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</si>
  <si>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</si>
  <si>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</si>
  <si>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</si>
  <si>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</si>
  <si>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</si>
  <si>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</si>
  <si>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</si>
  <si>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</si>
  <si>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</si>
  <si>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</si>
  <si>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</si>
  <si>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</si>
  <si>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</si>
  <si>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</si>
  <si>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</si>
  <si>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</si>
  <si>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</si>
  <si>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</si>
  <si>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</si>
  <si>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</si>
  <si>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</si>
  <si>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</si>
  <si>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</si>
  <si>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</si>
  <si>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</si>
  <si>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</si>
  <si>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</si>
  <si>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</si>
  <si>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</si>
  <si>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</si>
  <si>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</si>
  <si>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</si>
  <si>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</si>
  <si>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</si>
  <si>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</si>
  <si>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</si>
  <si>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</si>
  <si>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</si>
  <si>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</si>
  <si>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</si>
  <si>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</si>
  <si>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</si>
  <si>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</si>
  <si>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</si>
  <si>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</si>
  <si>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</si>
  <si>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</si>
  <si>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</si>
  <si>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</si>
  <si>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</si>
  <si>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</si>
  <si>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</si>
  <si>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</si>
  <si>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</si>
  <si>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</si>
  <si>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</si>
  <si>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</si>
  <si>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</si>
  <si>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</si>
  <si>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</si>
  <si>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</si>
  <si>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</si>
  <si>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</si>
  <si>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</si>
  <si>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</si>
  <si>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</si>
  <si>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</si>
  <si>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</si>
  <si>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</si>
  <si>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</si>
  <si>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</si>
  <si>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</si>
  <si>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</si>
  <si>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</si>
  <si>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</si>
  <si>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</si>
  <si>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</si>
  <si>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</si>
  <si>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</si>
  <si>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</si>
  <si>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</si>
  <si>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</si>
  <si>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</si>
  <si>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</si>
  <si>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</si>
  <si>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</si>
  <si>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</si>
  <si>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</si>
  <si>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</si>
  <si>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</si>
  <si>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</si>
  <si>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</si>
  <si>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</si>
  <si>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</si>
  <si>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</si>
  <si>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</si>
  <si>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</si>
  <si>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</si>
  <si>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</si>
  <si>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</si>
  <si>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</si>
  <si>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</si>
  <si>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</si>
  <si>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</si>
  <si>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</si>
  <si>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</si>
  <si>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</si>
  <si>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</si>
  <si>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</si>
  <si>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</si>
  <si>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</si>
  <si>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</si>
  <si>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</si>
  <si>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</si>
  <si>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</si>
  <si>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</si>
  <si>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</si>
  <si>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</si>
  <si>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</si>
  <si>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</si>
  <si>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</si>
  <si>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</si>
  <si>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</si>
  <si>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</si>
  <si>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</si>
  <si>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</si>
  <si>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</si>
  <si>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</si>
  <si>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</si>
  <si>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</si>
  <si>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</si>
  <si>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</si>
  <si>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</si>
  <si>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</si>
  <si>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</si>
  <si>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</si>
  <si>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</si>
  <si>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</si>
  <si>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</si>
  <si>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</si>
  <si>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</si>
  <si>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</si>
  <si>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</si>
  <si>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</si>
  <si>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</si>
  <si>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</si>
  <si>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</si>
  <si>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</si>
  <si>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</si>
  <si>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SILIANA</t>
  </si>
  <si>
    <t>Veuillez demander les certificats de salubrité des produits réceptionnés.</t>
  </si>
  <si>
    <t>Avertir le fournisseur sur cet écart.</t>
  </si>
  <si>
    <t>Renforcer le nettoyage.</t>
  </si>
  <si>
    <t>L'employée assure le traitement et la vente au niveau de différents rayons PFT.</t>
  </si>
  <si>
    <t>Veuillez respecter l'affectation du personnel.</t>
  </si>
  <si>
    <t>Absence de papier essuie mains.</t>
  </si>
  <si>
    <t>Fournir du papier essuie mains.</t>
  </si>
  <si>
    <t>Absence de produits de nettoyage.</t>
  </si>
  <si>
    <t>Fournir les produits de nettoyage nécessaires.</t>
  </si>
  <si>
    <t>Les températures des produits exposés varie entre 12°C et 15°C.</t>
  </si>
  <si>
    <t>Maintenir les produits à une température &lt; 10°C.</t>
  </si>
  <si>
    <t>les heures d'exposition étaient enregistrées 4 heures par défaut.</t>
  </si>
  <si>
    <t>Veuillez enregistrer l'heure de fin d'exposition après la vente de la dernière pièce du produit.</t>
  </si>
  <si>
    <t>Réemballage de 5 morceaux de halwa chamia au chocolat (date d'ouverture et d'emballage le 14/08/19 et pas de vente jusqu'à la date du réemballage 20/08/19).
Réemballage d'un morceau de fromage 'landor au cheddar" (voir photo)</t>
  </si>
  <si>
    <t>Le fromage "landor au gruyère entamé le 01/08/19 et non tracé.</t>
  </si>
  <si>
    <t>Présence d'un boudin de salami de bœuf spécial entamé le 20/08/19 et non tracé.
Les boudin non identifiés n'étaient pas tracés.</t>
  </si>
  <si>
    <t>Assurer l'enregistrement de la traçabilité pour tous les produits.</t>
  </si>
  <si>
    <t>Veuillez donner plus d'importance à l'enregistrement de la traçabilité.</t>
  </si>
  <si>
    <t>Absence de thermomètre à sonde. Utilisation du thermomètre du rayon traiteur.</t>
  </si>
  <si>
    <t>Fournir un thermomètre à sonde pour chaque rayon.</t>
  </si>
  <si>
    <t>L'employé assure le traitement et la vente dans différents rayons PFT (boucherie, FLEG, …).</t>
  </si>
  <si>
    <t>Respecter les températures d'exposition des produits.</t>
  </si>
  <si>
    <t>Veuillez scannée les produits casse le jour du retrait des rayons.</t>
  </si>
  <si>
    <t>Veuillez couvrir ces produits TRAD par du film étirable et utiliser les égouttoir.</t>
  </si>
  <si>
    <t>Absence des certificats de salubrité des poissons dorade et loup réceptionnés le 18/08/19.</t>
  </si>
  <si>
    <t>Veuillez demander les certificats des produits avant exposition.</t>
  </si>
  <si>
    <t>Renforcer le triage.</t>
  </si>
  <si>
    <t>Stockage simultané des produits de nettoyage avec certains produits alimentaires.</t>
  </si>
  <si>
    <t>Assurer la séparation des produits par catégories.</t>
  </si>
  <si>
    <t>Les étagères de farine, sucre, pâtes et semoules n'étaient pas propres le jour de l'audit.</t>
  </si>
  <si>
    <t>Présence d'une bouteille de boissons gazeuses "VIVA" périmée depuis le 04/07/19.
Une bouteille d'huile de friture ""safi chef" (5L) périmée depuis le 16/07/19.</t>
  </si>
  <si>
    <t>Renforcer le contrôle des DLC des produits exposés.</t>
  </si>
  <si>
    <t>Présence de 6 sachets du produit "gold corn flakes miel" dont la DLC était le 23/08/19 retrait. Nous rappelons que la date de retrait des produits est de DLC-7.</t>
  </si>
  <si>
    <t>Respecter les dates de retrait des produits.</t>
  </si>
  <si>
    <t>Renforcer le contrôle de l'étiquetage des produits exposés.</t>
  </si>
  <si>
    <t>Présence de 2 pots de glace "extasio" (750g) dépourvus des mentions légales (DF, DLC et N°Lot).</t>
  </si>
  <si>
    <t>Assurer la vérification de l'étiquetage fournisseur.</t>
  </si>
  <si>
    <t>Certains casiers étaient rouillés.</t>
  </si>
  <si>
    <t>Procéder à un traitement anti rouille.</t>
  </si>
  <si>
    <t>Absence de l'autocontrôle du nettoyage pour les vestiaires et sanitaires hommes et femmes.</t>
  </si>
  <si>
    <t>Assurer le suivi et l'enregistrement quotidien des autocontrôles du nettoyage.</t>
  </si>
  <si>
    <t>M Souheil DRAOUI</t>
  </si>
  <si>
    <t>Chefs rayons</t>
  </si>
  <si>
    <t>Le sol était ébréché au niveau de la zone de réception.</t>
  </si>
  <si>
    <t>Assurer la réparation.</t>
  </si>
  <si>
    <t>Le sol était ébréché à plusieurs niveaux.</t>
  </si>
  <si>
    <t>Procéder au dégivrage.</t>
  </si>
  <si>
    <t>Présence de givre dans la CF(-) des produits surgelés et au niveau du meuble froid d'exposition des glaces..</t>
  </si>
  <si>
    <t>Chambre froide négative: Plinthe cassée et ébréchée.</t>
  </si>
  <si>
    <t>Le sol était ébréché à l'entrée de la CF négative.</t>
  </si>
  <si>
    <t>La vitre du meuble froid d'exposition était cassée.</t>
  </si>
  <si>
    <t>Remplacer cet élément.</t>
  </si>
  <si>
    <t>Vérifier le bon fonctionnement du meuble.</t>
  </si>
  <si>
    <t>T affichée: 7,9°C.
T mesurée: 12°C et 15°C.</t>
  </si>
  <si>
    <t>T à cœur english pie: 15°C.</t>
  </si>
  <si>
    <t>Présence de deux blocs de fromage "mozzarella" moisis (voir photo).</t>
  </si>
  <si>
    <t>Renforcer le contrôle de l'état des produits.</t>
  </si>
  <si>
    <t>Présence de 6 fromage blanc, 2 ricotta et 2 boudin de charcuterie entamés et non identifiés.
Présence d'un morceau de fromage "magesté au gout cheddar" moisis (voir photo).</t>
  </si>
  <si>
    <t>Veuillez identifier les produits entamés et contrôler l'état des produits exposés.</t>
  </si>
  <si>
    <t>Présence d'un afficheur de température non fonctionnel au niveau du meuble d'exposition des produits TRAD.</t>
  </si>
  <si>
    <t>T à cœur escalope: 7,1°C
T à cœur abats: 8,4°C.</t>
  </si>
  <si>
    <t>Procéder à la réparation.</t>
  </si>
  <si>
    <t>La température mesurée des produits surgelés était de -0,9°C.</t>
  </si>
  <si>
    <t>Maintenir les produits surgelés à une température de -18°C.</t>
  </si>
  <si>
    <t>La peinture du sol était écaillée au niveau des vestiaires hommes et femmes.</t>
  </si>
  <si>
    <t>Repeindre le sol.</t>
  </si>
  <si>
    <t>Installer une distributeur papier.</t>
  </si>
  <si>
    <t>Présence de givre dans la CF(-) ainsi qu'au niveau du meuble froid d'exposition des glaces.</t>
  </si>
  <si>
    <t>Les pistolets des stations de nettoyage au niveau de la poissonnerie, boucherie et du traiteur était démontés.</t>
  </si>
  <si>
    <t xml:space="preserve">L'étiquetage de certains mini salami "el mazraa" était illisible. </t>
  </si>
  <si>
    <t>En cour de réparation.</t>
  </si>
  <si>
    <t>Absence de distributeur papier essuie mains au niveau du laboratoire boucherie.</t>
  </si>
  <si>
    <t>Remplacer ces éléments.</t>
  </si>
  <si>
    <t>Absence de poubelle pour le rayons charcuterie/formage.
Traiteur: La pédale poubelle était rompue.</t>
  </si>
  <si>
    <t>Fournir une poubelle pour chaque rayon et réparer celles endommagées.</t>
  </si>
  <si>
    <t>Le poids des pains n'était pas satisfaisant.
Pain sans sel: 184g
Pain complet: 186g</t>
  </si>
  <si>
    <t>Présence de traces persistante de chapelure brulée au niveau de la friteuse.</t>
  </si>
  <si>
    <t>Manque d'enregistrement des quantités des produits sur les feuilles de traçabilité (exp: le 13 et 14 aout 2019).</t>
  </si>
  <si>
    <t>Veuillez enregistrer les quantités utilisées.</t>
  </si>
  <si>
    <t>Veuillez interdire le réemballage des produits.</t>
  </si>
  <si>
    <t>La quantité totale du produit osso bucco exposé TRAD (date de première mise en rayon 17/08/19) était tracée 7,7 kg. La quantité vendue était de 5,2 kg et le reste absent (non scanné depuis le 19/08/19).
Absence des feuilles de traçabilité du 13 et 14 aout 2019.</t>
  </si>
  <si>
    <t>Absence de produits de nettoyage au niveau du laboratoire.</t>
  </si>
  <si>
    <t>La fraicheur des légumes n'était pas satisfaisante (Laitue flétrie).</t>
  </si>
  <si>
    <t>Les températures à cœur des volailles et abats exposés TRAD n'étaient pas satisfaisantes.
T à cœur escalope: 7,1°C
T à cœur abats: 8,4°C.</t>
  </si>
  <si>
    <t>La température à cœur des poissons loup était de 7,9°C.
Les températures des produits exposés au niveau du meuble froid d'exposition des produits surgelés n'étaient pas conformes.
T affichée: -24,4°C
T mesurée: -0,9°C</t>
  </si>
  <si>
    <t>Absence des certificats de salubrité des poissons (dorade et loup) réceptionnés le 18/08/19 ainsi que pour les poissons (merlan, raie, maquereau, …) réceptionnés le jour de l'audit.</t>
  </si>
  <si>
    <t>L'huile de friture était oxydée.</t>
  </si>
  <si>
    <t>Respecter le protocole de changement des huiles</t>
  </si>
  <si>
    <t>Les produits exposés n'étaient pas protégés.
Les osso bucco et abats exposés étaient dépourvus d'égouttoir et les produits baignaient dans leurs sérosités.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</si>
</sst>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vertical="top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hidden="1"/>
    </xf>
    <xf numFmtId="0" fontId="46" fillId="0" borderId="4" xfId="0" applyFont="1" applyBorder="1" applyAlignment="1" applyProtection="1">
      <alignment wrapText="1"/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0.76315789473684215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71511920"/>
        <c:axId val="-1971520624"/>
      </c:barChart>
      <c:catAx>
        <c:axId val="-197151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71520624"/>
        <c:crosses val="autoZero"/>
        <c:auto val="1"/>
        <c:lblAlgn val="ctr"/>
        <c:lblOffset val="100"/>
        <c:noMultiLvlLbl val="0"/>
      </c:catAx>
      <c:valAx>
        <c:axId val="-1971520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7151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89614976"/>
        <c:axId val="-1889614432"/>
      </c:barChart>
      <c:catAx>
        <c:axId val="-188961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9614432"/>
        <c:crosses val="autoZero"/>
        <c:auto val="1"/>
        <c:lblAlgn val="ctr"/>
        <c:lblOffset val="100"/>
        <c:noMultiLvlLbl val="0"/>
      </c:catAx>
      <c:valAx>
        <c:axId val="-188961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8961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0.59090909090909094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89613344"/>
        <c:axId val="-1889620416"/>
      </c:barChart>
      <c:catAx>
        <c:axId val="-188961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9620416"/>
        <c:crosses val="autoZero"/>
        <c:auto val="1"/>
        <c:lblAlgn val="ctr"/>
        <c:lblOffset val="100"/>
        <c:noMultiLvlLbl val="0"/>
      </c:catAx>
      <c:valAx>
        <c:axId val="-1889620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8961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0.97222222222222221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89613888"/>
        <c:axId val="-1889626400"/>
      </c:barChart>
      <c:catAx>
        <c:axId val="-188961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9626400"/>
        <c:crosses val="autoZero"/>
        <c:auto val="1"/>
        <c:lblAlgn val="ctr"/>
        <c:lblOffset val="100"/>
        <c:noMultiLvlLbl val="0"/>
      </c:catAx>
      <c:valAx>
        <c:axId val="-1889626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89613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0.9285714285714286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89612800"/>
        <c:axId val="-1889612256"/>
      </c:barChart>
      <c:catAx>
        <c:axId val="-188961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9612256"/>
        <c:crosses val="autoZero"/>
        <c:auto val="1"/>
        <c:lblAlgn val="ctr"/>
        <c:lblOffset val="100"/>
        <c:noMultiLvlLbl val="0"/>
      </c:catAx>
      <c:valAx>
        <c:axId val="-1889612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8961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0.9375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89617696"/>
        <c:axId val="-1889621504"/>
      </c:barChart>
      <c:catAx>
        <c:axId val="-1889617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9621504"/>
        <c:crosses val="autoZero"/>
        <c:auto val="1"/>
        <c:lblAlgn val="ctr"/>
        <c:lblOffset val="100"/>
        <c:noMultiLvlLbl val="0"/>
      </c:catAx>
      <c:valAx>
        <c:axId val="-188962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89617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0.82017543859649122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89626944"/>
        <c:axId val="-1889615520"/>
      </c:barChart>
      <c:catAx>
        <c:axId val="-188962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9615520"/>
        <c:crosses val="autoZero"/>
        <c:auto val="1"/>
        <c:lblAlgn val="ctr"/>
        <c:lblOffset val="100"/>
        <c:noMultiLvlLbl val="0"/>
      </c:catAx>
      <c:valAx>
        <c:axId val="-1889615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89626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0.79008746355685133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89623136"/>
        <c:axId val="-1891215424"/>
      </c:barChart>
      <c:catAx>
        <c:axId val="-188962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91215424"/>
        <c:crosses val="autoZero"/>
        <c:auto val="1"/>
        <c:lblAlgn val="ctr"/>
        <c:lblOffset val="100"/>
        <c:noMultiLvlLbl val="0"/>
      </c:catAx>
      <c:valAx>
        <c:axId val="-189121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89623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0.80513145107667128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891211072"/>
        <c:axId val="-1891211616"/>
        <c:extLst xmlns:c16r2="http://schemas.microsoft.com/office/drawing/2015/06/chart"/>
      </c:barChart>
      <c:catAx>
        <c:axId val="-18912110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91211616"/>
        <c:crosses val="autoZero"/>
        <c:auto val="1"/>
        <c:lblAlgn val="ctr"/>
        <c:lblOffset val="100"/>
        <c:noMultiLvlLbl val="0"/>
      </c:catAx>
      <c:valAx>
        <c:axId val="-189121161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9121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0.58062499999999995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891216512"/>
        <c:axId val="-1891213248"/>
        <c:extLst xmlns:c16r2="http://schemas.microsoft.com/office/drawing/2015/06/chart"/>
      </c:barChart>
      <c:catAx>
        <c:axId val="-189121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91213248"/>
        <c:crosses val="autoZero"/>
        <c:auto val="1"/>
        <c:lblAlgn val="ctr"/>
        <c:lblOffset val="100"/>
        <c:noMultiLvlLbl val="0"/>
      </c:catAx>
      <c:valAx>
        <c:axId val="-1891213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9121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71514640"/>
        <c:axId val="-1971512464"/>
      </c:barChart>
      <c:catAx>
        <c:axId val="-197151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71512464"/>
        <c:crosses val="autoZero"/>
        <c:auto val="1"/>
        <c:lblAlgn val="ctr"/>
        <c:lblOffset val="100"/>
        <c:noMultiLvlLbl val="0"/>
      </c:catAx>
      <c:valAx>
        <c:axId val="-1971512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7151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0.95945945945945943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0352528"/>
        <c:axId val="-30347088"/>
      </c:barChart>
      <c:catAx>
        <c:axId val="-3035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0347088"/>
        <c:crosses val="autoZero"/>
        <c:auto val="1"/>
        <c:lblAlgn val="ctr"/>
        <c:lblOffset val="100"/>
        <c:noMultiLvlLbl val="0"/>
      </c:catAx>
      <c:valAx>
        <c:axId val="-30347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0352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0.56097560975609762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0340016"/>
        <c:axId val="-30344912"/>
      </c:barChart>
      <c:catAx>
        <c:axId val="-3034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0344912"/>
        <c:crosses val="autoZero"/>
        <c:auto val="1"/>
        <c:lblAlgn val="ctr"/>
        <c:lblOffset val="100"/>
        <c:noMultiLvlLbl val="0"/>
      </c:catAx>
      <c:valAx>
        <c:axId val="-30344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034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0.52631578947368418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0354160"/>
        <c:axId val="-30342736"/>
      </c:barChart>
      <c:catAx>
        <c:axId val="-30354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0342736"/>
        <c:crosses val="autoZero"/>
        <c:auto val="1"/>
        <c:lblAlgn val="ctr"/>
        <c:lblOffset val="100"/>
        <c:noMultiLvlLbl val="0"/>
      </c:catAx>
      <c:valAx>
        <c:axId val="-30342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0354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0.73684210526315785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97512032"/>
        <c:axId val="-1897510944"/>
      </c:barChart>
      <c:catAx>
        <c:axId val="-189751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97510944"/>
        <c:crosses val="autoZero"/>
        <c:auto val="1"/>
        <c:lblAlgn val="ctr"/>
        <c:lblOffset val="100"/>
        <c:noMultiLvlLbl val="0"/>
      </c:catAx>
      <c:valAx>
        <c:axId val="-1897510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97512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0.79487179487179482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97504416"/>
        <c:axId val="-1897500608"/>
      </c:barChart>
      <c:catAx>
        <c:axId val="-1897504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97500608"/>
        <c:crosses val="autoZero"/>
        <c:auto val="1"/>
        <c:lblAlgn val="ctr"/>
        <c:lblOffset val="100"/>
        <c:noMultiLvlLbl val="0"/>
      </c:catAx>
      <c:valAx>
        <c:axId val="-1897500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97504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0.9821428571428571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97508768"/>
        <c:axId val="-1897507680"/>
      </c:barChart>
      <c:catAx>
        <c:axId val="-189750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97507680"/>
        <c:crosses val="autoZero"/>
        <c:auto val="1"/>
        <c:lblAlgn val="ctr"/>
        <c:lblOffset val="100"/>
        <c:noMultiLvlLbl val="0"/>
      </c:catAx>
      <c:valAx>
        <c:axId val="-1897507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9750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89623680"/>
        <c:axId val="-1889622592"/>
      </c:barChart>
      <c:catAx>
        <c:axId val="-188962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9622592"/>
        <c:crosses val="autoZero"/>
        <c:auto val="1"/>
        <c:lblAlgn val="ctr"/>
        <c:lblOffset val="100"/>
        <c:noMultiLvlLbl val="0"/>
      </c:catAx>
      <c:valAx>
        <c:axId val="-1889622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89623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20" zoomScaleSheetLayoutView="100" workbookViewId="0">
      <selection activeCell="D32" sqref="D32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8" t="s">
        <v>275</v>
      </c>
      <c r="B18" s="358"/>
      <c r="C18" s="358"/>
      <c r="D18" s="359" t="s">
        <v>465</v>
      </c>
      <c r="E18" s="359"/>
      <c r="F18" s="359"/>
      <c r="G18" s="359"/>
      <c r="H18" s="359"/>
      <c r="I18" s="359"/>
      <c r="J18" s="359"/>
      <c r="K18" s="359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0" t="s">
        <v>276</v>
      </c>
      <c r="B21" s="360"/>
      <c r="C21" s="360"/>
      <c r="D21" s="360"/>
      <c r="E21" s="360"/>
      <c r="F21" s="360"/>
      <c r="G21" s="360"/>
      <c r="H21" s="360"/>
      <c r="I21" s="360"/>
      <c r="J21" s="360"/>
      <c r="K21" s="360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61" t="s">
        <v>278</v>
      </c>
      <c r="C23" s="361"/>
      <c r="D23" s="42"/>
      <c r="E23" s="42"/>
      <c r="F23" s="42"/>
      <c r="G23" s="42"/>
      <c r="H23" s="42"/>
      <c r="I23" s="42"/>
      <c r="J23" t="str">
        <f>D18</f>
        <v>SILIANA</v>
      </c>
    </row>
    <row r="24" spans="1:11" ht="33" customHeight="1" x14ac:dyDescent="0.25">
      <c r="A24" s="50" t="s">
        <v>279</v>
      </c>
      <c r="B24" s="362">
        <f>AVERAGE('A3 Exploitation'!D719,'A3 Technique'!D215)</f>
        <v>0.80513145107667128</v>
      </c>
      <c r="C24" s="362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2" t="e">
        <f>AVERAGE('A4 Exploitation'!D719,'A4 Technique'!D215)</f>
        <v>#DIV/0!</v>
      </c>
      <c r="C25" s="362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61" t="s">
        <v>281</v>
      </c>
      <c r="C29" s="361"/>
      <c r="D29" s="42"/>
      <c r="E29" s="42"/>
      <c r="F29" s="42"/>
      <c r="G29" s="42"/>
      <c r="H29" s="42"/>
      <c r="I29" s="42"/>
      <c r="J29" t="str">
        <f>D18</f>
        <v>SILIANA</v>
      </c>
    </row>
    <row r="30" spans="1:11" ht="33" customHeight="1" x14ac:dyDescent="0.25">
      <c r="A30" s="50" t="s">
        <v>279</v>
      </c>
      <c r="B30" s="362">
        <f>'A3 Exploitation'!D719</f>
        <v>0.79008746355685133</v>
      </c>
      <c r="C30" s="362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2" t="e">
        <f>'A4 Exploitation'!D719</f>
        <v>#DIV/0!</v>
      </c>
      <c r="C31" s="362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3" t="s">
        <v>282</v>
      </c>
      <c r="C34" s="363"/>
      <c r="D34" s="42"/>
      <c r="E34" s="42"/>
      <c r="F34" s="42"/>
      <c r="G34" s="42"/>
      <c r="H34" s="42"/>
      <c r="I34" s="42"/>
      <c r="J34" t="str">
        <f>D18</f>
        <v>SILIANA</v>
      </c>
    </row>
    <row r="35" spans="1:10" ht="33" customHeight="1" x14ac:dyDescent="0.25">
      <c r="A35" s="50" t="s">
        <v>279</v>
      </c>
      <c r="B35" s="362">
        <f>AVERAGE('A3 Exploitation'!D717, 'A3 Technique'!D213)</f>
        <v>0.58062499999999995</v>
      </c>
      <c r="C35" s="362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2" t="e">
        <f>AVERAGE('A4 Exploitation'!D717, 'A4 Technique'!D213)</f>
        <v>#DIV/0!</v>
      </c>
      <c r="C36" s="362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61" t="s">
        <v>283</v>
      </c>
      <c r="C39" s="361"/>
      <c r="D39" s="42"/>
      <c r="E39" s="42"/>
      <c r="F39" s="42"/>
      <c r="G39" s="42"/>
      <c r="H39" s="42"/>
      <c r="I39" s="42"/>
      <c r="J39" t="str">
        <f>D18</f>
        <v>SILIANA</v>
      </c>
    </row>
    <row r="40" spans="1:10" ht="33" customHeight="1" x14ac:dyDescent="0.25">
      <c r="A40" s="50" t="s">
        <v>279</v>
      </c>
      <c r="B40" s="364">
        <f>'A3 Exploitation'!D48</f>
        <v>0.76315789473684215</v>
      </c>
      <c r="C40" s="364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4" t="e">
        <f>'A4 Exploitation'!D48</f>
        <v>#DIV/0!</v>
      </c>
      <c r="C41" s="364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61" t="s">
        <v>284</v>
      </c>
      <c r="C44" s="361"/>
      <c r="D44" s="42"/>
      <c r="E44" s="42"/>
      <c r="F44" s="42"/>
      <c r="G44" s="42"/>
      <c r="H44" s="42"/>
      <c r="I44" s="42"/>
      <c r="J44" t="str">
        <f>D18</f>
        <v>SILIANA</v>
      </c>
    </row>
    <row r="45" spans="1:10" ht="33" customHeight="1" x14ac:dyDescent="0.25">
      <c r="A45" s="50" t="s">
        <v>279</v>
      </c>
      <c r="B45" s="364" t="e">
        <f>'A3 Exploitation'!D129</f>
        <v>#DIV/0!</v>
      </c>
      <c r="C45" s="364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4" t="e">
        <f>'A4 Exploitation'!D129</f>
        <v>#DIV/0!</v>
      </c>
      <c r="C46" s="364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61" t="s">
        <v>444</v>
      </c>
      <c r="C49" s="361"/>
      <c r="D49" s="42"/>
      <c r="E49" s="42"/>
      <c r="F49" s="42"/>
      <c r="G49" s="42"/>
      <c r="H49" s="42"/>
      <c r="I49" s="42"/>
      <c r="J49" t="str">
        <f>D18</f>
        <v>SILIANA</v>
      </c>
    </row>
    <row r="50" spans="1:10" ht="33" customHeight="1" x14ac:dyDescent="0.25">
      <c r="A50" s="50" t="s">
        <v>279</v>
      </c>
      <c r="B50" s="364">
        <f>'A3 Exploitation'!D183</f>
        <v>0.95945945945945943</v>
      </c>
      <c r="C50" s="364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4" t="e">
        <f>'A4 Exploitation'!D183</f>
        <v>#DIV/0!</v>
      </c>
      <c r="C51" s="364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61" t="s">
        <v>445</v>
      </c>
      <c r="C54" s="361"/>
      <c r="D54" s="42"/>
      <c r="E54" s="42"/>
      <c r="F54" s="42"/>
      <c r="G54" s="42"/>
      <c r="H54" s="42"/>
      <c r="I54" s="42"/>
      <c r="J54" t="str">
        <f>D18</f>
        <v>SILIANA</v>
      </c>
    </row>
    <row r="55" spans="1:10" ht="33" customHeight="1" x14ac:dyDescent="0.25">
      <c r="A55" s="50" t="s">
        <v>279</v>
      </c>
      <c r="B55" s="364">
        <f>'A3 Exploitation'!D245</f>
        <v>0.56097560975609762</v>
      </c>
      <c r="C55" s="364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4" t="e">
        <f>'A4 Exploitation'!D245</f>
        <v>#DIV/0!</v>
      </c>
      <c r="C56" s="364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61" t="s">
        <v>446</v>
      </c>
      <c r="C59" s="361"/>
      <c r="D59" s="42"/>
      <c r="E59" s="42"/>
      <c r="F59" s="42"/>
      <c r="G59" s="42"/>
      <c r="H59" s="42"/>
      <c r="I59" s="42"/>
      <c r="J59" t="str">
        <f>D18</f>
        <v>SILIANA</v>
      </c>
    </row>
    <row r="60" spans="1:10" ht="33" customHeight="1" x14ac:dyDescent="0.25">
      <c r="A60" s="50" t="s">
        <v>279</v>
      </c>
      <c r="B60" s="364">
        <f>'A3 Exploitation'!D300</f>
        <v>0.52631578947368418</v>
      </c>
      <c r="C60" s="364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4" t="e">
        <f>'A4 Exploitation'!D300</f>
        <v>#DIV/0!</v>
      </c>
      <c r="C61" s="364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61" t="s">
        <v>447</v>
      </c>
      <c r="C64" s="361"/>
      <c r="D64" s="42"/>
      <c r="E64" s="42"/>
      <c r="F64" s="42"/>
      <c r="G64" s="42"/>
      <c r="H64" s="42"/>
      <c r="I64" s="42"/>
      <c r="J64" t="str">
        <f>D18</f>
        <v>SILIANA</v>
      </c>
    </row>
    <row r="65" spans="1:10" ht="33" customHeight="1" x14ac:dyDescent="0.25">
      <c r="A65" s="50" t="s">
        <v>279</v>
      </c>
      <c r="B65" s="364">
        <f>'A3 Exploitation'!D366</f>
        <v>0.73684210526315785</v>
      </c>
      <c r="C65" s="364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4" t="e">
        <f>'A4 Exploitation'!D366</f>
        <v>#DIV/0!</v>
      </c>
      <c r="C66" s="364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61" t="s">
        <v>448</v>
      </c>
      <c r="C69" s="361"/>
      <c r="D69" s="42"/>
      <c r="E69" s="42"/>
      <c r="F69" s="42"/>
      <c r="G69" s="42"/>
      <c r="H69" s="42"/>
      <c r="I69" s="42"/>
      <c r="J69" t="str">
        <f>D18</f>
        <v>SILIANA</v>
      </c>
    </row>
    <row r="70" spans="1:10" ht="33" customHeight="1" x14ac:dyDescent="0.25">
      <c r="A70" s="50" t="s">
        <v>279</v>
      </c>
      <c r="B70" s="364">
        <f>'A3 Exploitation'!D424</f>
        <v>0.79487179487179482</v>
      </c>
      <c r="C70" s="364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4" t="e">
        <f>'A4 Exploitation'!D424</f>
        <v>#DIV/0!</v>
      </c>
      <c r="C71" s="364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61" t="s">
        <v>449</v>
      </c>
      <c r="C74" s="361"/>
      <c r="D74" s="42"/>
      <c r="E74" s="42"/>
      <c r="F74" s="42"/>
      <c r="G74" s="42"/>
      <c r="H74" s="42"/>
      <c r="I74" s="42"/>
      <c r="J74" t="str">
        <f>D18</f>
        <v>SILIANA</v>
      </c>
    </row>
    <row r="75" spans="1:10" ht="33" customHeight="1" x14ac:dyDescent="0.25">
      <c r="A75" s="50" t="s">
        <v>279</v>
      </c>
      <c r="B75" s="364">
        <f>'A3 Exploitation'!D471</f>
        <v>0.9821428571428571</v>
      </c>
      <c r="C75" s="364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4" t="e">
        <f>'A4 Exploitation'!D471</f>
        <v>#DIV/0!</v>
      </c>
      <c r="C76" s="364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61" t="s">
        <v>450</v>
      </c>
      <c r="C79" s="361"/>
      <c r="D79" s="42"/>
      <c r="E79" s="42"/>
      <c r="F79" s="42"/>
      <c r="G79" s="42"/>
      <c r="H79" s="42"/>
      <c r="I79" s="42"/>
      <c r="J79" t="str">
        <f>D18</f>
        <v>SILIANA</v>
      </c>
    </row>
    <row r="80" spans="1:10" ht="33" customHeight="1" x14ac:dyDescent="0.25">
      <c r="A80" s="50" t="s">
        <v>279</v>
      </c>
      <c r="B80" s="364" t="e">
        <f>'A3 Exploitation'!D517</f>
        <v>#DIV/0!</v>
      </c>
      <c r="C80" s="364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4" t="e">
        <f>'A4 Exploitation'!D517</f>
        <v>#DIV/0!</v>
      </c>
      <c r="C81" s="364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61" t="s">
        <v>451</v>
      </c>
      <c r="C84" s="361"/>
      <c r="D84" s="42"/>
      <c r="E84" s="42"/>
      <c r="F84" s="42"/>
      <c r="G84" s="42"/>
      <c r="H84" s="42"/>
      <c r="I84" s="42"/>
      <c r="J84" t="str">
        <f>D18</f>
        <v>SILIANA</v>
      </c>
    </row>
    <row r="85" spans="1:10" ht="33" customHeight="1" x14ac:dyDescent="0.25">
      <c r="A85" s="50" t="s">
        <v>279</v>
      </c>
      <c r="B85" s="364">
        <f>'A3 Exploitation'!D560</f>
        <v>1</v>
      </c>
      <c r="C85" s="364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4" t="e">
        <f>'A4 Exploitation'!D560</f>
        <v>#DIV/0!</v>
      </c>
      <c r="C86" s="364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61" t="s">
        <v>285</v>
      </c>
      <c r="C89" s="361"/>
      <c r="D89" s="42"/>
      <c r="E89" s="42"/>
      <c r="F89" s="42"/>
      <c r="G89" s="42"/>
      <c r="H89" s="42"/>
      <c r="I89" s="42"/>
      <c r="J89" t="str">
        <f>D18</f>
        <v>SILIANA</v>
      </c>
    </row>
    <row r="90" spans="1:10" ht="33" customHeight="1" x14ac:dyDescent="0.25">
      <c r="A90" s="50" t="s">
        <v>279</v>
      </c>
      <c r="B90" s="364">
        <f>'A3 Exploitation'!D600</f>
        <v>0.59090909090909094</v>
      </c>
      <c r="C90" s="364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4" t="e">
        <f>'A4 Exploitation'!D600</f>
        <v>#DIV/0!</v>
      </c>
      <c r="C91" s="364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61" t="s">
        <v>286</v>
      </c>
      <c r="C94" s="361"/>
      <c r="D94" s="42"/>
      <c r="E94" s="42"/>
      <c r="F94" s="42"/>
      <c r="G94" s="42"/>
      <c r="H94" s="42"/>
      <c r="I94" s="42"/>
      <c r="J94" t="str">
        <f>D18</f>
        <v>SILIANA</v>
      </c>
    </row>
    <row r="95" spans="1:10" ht="33" customHeight="1" x14ac:dyDescent="0.25">
      <c r="A95" s="50" t="s">
        <v>279</v>
      </c>
      <c r="B95" s="364">
        <f>'A3 Exploitation'!D662</f>
        <v>0.97222222222222221</v>
      </c>
      <c r="C95" s="364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4" t="e">
        <f>'A4 Exploitation'!D662</f>
        <v>#DIV/0!</v>
      </c>
      <c r="C96" s="364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5"/>
      <c r="C99" s="365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61" t="s">
        <v>452</v>
      </c>
      <c r="C100" s="361"/>
      <c r="D100" s="42"/>
      <c r="E100" s="42"/>
      <c r="F100" s="42"/>
      <c r="G100" s="42"/>
      <c r="H100" s="42"/>
      <c r="I100" s="42"/>
      <c r="J100" t="str">
        <f>D18</f>
        <v>SILIANA</v>
      </c>
    </row>
    <row r="101" spans="1:10" ht="33" customHeight="1" x14ac:dyDescent="0.25">
      <c r="A101" s="50" t="s">
        <v>279</v>
      </c>
      <c r="B101" s="364">
        <f>'A3 Exploitation'!D691</f>
        <v>0.9285714285714286</v>
      </c>
      <c r="C101" s="364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4" t="e">
        <f>'A4 Exploitation'!D691</f>
        <v>#DIV/0!</v>
      </c>
      <c r="C102" s="364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61" t="s">
        <v>453</v>
      </c>
      <c r="C105" s="361"/>
      <c r="J105" t="str">
        <f>D18</f>
        <v>SILIANA</v>
      </c>
    </row>
    <row r="106" spans="1:10" ht="33" customHeight="1" x14ac:dyDescent="0.25">
      <c r="A106" s="50" t="s">
        <v>279</v>
      </c>
      <c r="B106" s="364">
        <f>'A3 Exploitation'!D715</f>
        <v>0.9375</v>
      </c>
      <c r="C106" s="364"/>
    </row>
    <row r="107" spans="1:10" ht="33" customHeight="1" x14ac:dyDescent="0.25">
      <c r="A107" s="50" t="s">
        <v>280</v>
      </c>
      <c r="B107" s="364" t="e">
        <f>'A4 Exploitation'!D715</f>
        <v>#DIV/0!</v>
      </c>
      <c r="C107" s="364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61" t="s">
        <v>287</v>
      </c>
      <c r="C110" s="361"/>
      <c r="J110" t="str">
        <f>D18</f>
        <v>SILIANA</v>
      </c>
    </row>
    <row r="111" spans="1:10" ht="33" customHeight="1" x14ac:dyDescent="0.25">
      <c r="A111" s="50" t="s">
        <v>279</v>
      </c>
      <c r="B111" s="364">
        <f>'A3 Technique'!D215</f>
        <v>0.82017543859649122</v>
      </c>
      <c r="C111" s="364"/>
    </row>
    <row r="112" spans="1:10" ht="33" customHeight="1" x14ac:dyDescent="0.25">
      <c r="A112" s="50" t="s">
        <v>280</v>
      </c>
      <c r="B112" s="364" t="e">
        <f>'A4 Technique'!D215</f>
        <v>#DIV/0!</v>
      </c>
      <c r="C112" s="364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70" zoomScaleNormal="100" zoomScaleSheetLayoutView="7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6"/>
      <c r="E1" s="366"/>
      <c r="F1" s="366"/>
      <c r="G1" s="366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67" t="s">
        <v>149</v>
      </c>
      <c r="B7" s="367"/>
      <c r="C7" s="367"/>
      <c r="D7" s="367"/>
      <c r="E7" s="367"/>
      <c r="F7" s="367"/>
      <c r="G7" s="93"/>
    </row>
    <row r="8" spans="1:7" ht="22.5" x14ac:dyDescent="0.45">
      <c r="A8" s="368" t="str">
        <f>'Page de garde'!D18</f>
        <v>SILIANA</v>
      </c>
      <c r="B8" s="368"/>
      <c r="C8" s="368"/>
      <c r="D8" s="368"/>
      <c r="E8" s="368"/>
      <c r="F8" s="368"/>
      <c r="G8" s="93"/>
    </row>
    <row r="9" spans="1:7" ht="22.5" x14ac:dyDescent="0.45">
      <c r="A9" s="94" t="s">
        <v>39</v>
      </c>
      <c r="B9" s="369" t="s">
        <v>507</v>
      </c>
      <c r="C9" s="369"/>
      <c r="D9" s="369"/>
      <c r="E9" s="369"/>
      <c r="F9" s="369"/>
      <c r="G9" s="93"/>
    </row>
    <row r="10" spans="1:7" ht="22.5" x14ac:dyDescent="0.45">
      <c r="A10" s="95" t="s">
        <v>41</v>
      </c>
      <c r="B10" s="370" t="s">
        <v>508</v>
      </c>
      <c r="C10" s="370"/>
      <c r="D10" s="370"/>
      <c r="E10" s="370"/>
      <c r="F10" s="370"/>
      <c r="G10" s="93"/>
    </row>
    <row r="11" spans="1:7" ht="22.5" x14ac:dyDescent="0.45">
      <c r="A11" s="94" t="s">
        <v>40</v>
      </c>
      <c r="B11" s="371">
        <v>43698</v>
      </c>
      <c r="C11" s="371"/>
      <c r="D11" s="371"/>
      <c r="E11" s="371"/>
      <c r="F11" s="371"/>
      <c r="G11" s="93"/>
    </row>
    <row r="12" spans="1:7" ht="22.5" x14ac:dyDescent="0.45">
      <c r="A12" s="94" t="s">
        <v>198</v>
      </c>
      <c r="B12" s="376">
        <f>D719</f>
        <v>0.79008746355685133</v>
      </c>
      <c r="C12" s="376"/>
      <c r="D12" s="376"/>
      <c r="E12" s="376"/>
      <c r="F12" s="376"/>
      <c r="G12" s="93"/>
    </row>
    <row r="13" spans="1:7" ht="22.5" x14ac:dyDescent="0.45">
      <c r="A13" s="92"/>
      <c r="B13" s="90"/>
      <c r="C13" s="90"/>
      <c r="D13" s="366"/>
      <c r="E13" s="366"/>
      <c r="F13" s="366"/>
      <c r="G13" s="366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43698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3" t="s">
        <v>28</v>
      </c>
      <c r="B17" s="374" t="s">
        <v>29</v>
      </c>
      <c r="C17" s="374"/>
      <c r="D17" s="374" t="s">
        <v>42</v>
      </c>
      <c r="E17" s="375" t="s">
        <v>264</v>
      </c>
      <c r="F17" s="375" t="s">
        <v>294</v>
      </c>
      <c r="G17" s="96"/>
    </row>
    <row r="18" spans="1:8" ht="16.5" customHeight="1" x14ac:dyDescent="0.4">
      <c r="A18" s="373"/>
      <c r="B18" s="100" t="s">
        <v>32</v>
      </c>
      <c r="C18" s="100" t="s">
        <v>31</v>
      </c>
      <c r="D18" s="374"/>
      <c r="E18" s="375"/>
      <c r="F18" s="375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137.25" customHeight="1" x14ac:dyDescent="0.4">
      <c r="A34" s="116" t="s">
        <v>412</v>
      </c>
      <c r="B34" s="104">
        <v>0</v>
      </c>
      <c r="C34" s="117">
        <f>IF(B34=0, -5, "0")</f>
        <v>-5</v>
      </c>
      <c r="D34" s="115" t="s">
        <v>551</v>
      </c>
      <c r="E34" s="105" t="s">
        <v>466</v>
      </c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19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0.6785714285714286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29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0.76315789473684215</v>
      </c>
      <c r="E48" s="90"/>
      <c r="F48" s="96"/>
      <c r="G48" s="96"/>
    </row>
    <row r="49" spans="1:7" ht="21" x14ac:dyDescent="0.3">
      <c r="A49" s="372"/>
      <c r="B49" s="372"/>
      <c r="C49" s="372"/>
      <c r="D49" s="372"/>
      <c r="E49" s="372"/>
      <c r="F49" s="372"/>
      <c r="G49" s="372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43698</v>
      </c>
      <c r="B51" s="96"/>
      <c r="C51" s="96"/>
      <c r="D51" s="96"/>
      <c r="E51" s="90"/>
      <c r="F51" s="96"/>
      <c r="G51" s="96"/>
    </row>
    <row r="52" spans="1:7" ht="21" x14ac:dyDescent="0.4">
      <c r="A52" s="373" t="s">
        <v>28</v>
      </c>
      <c r="B52" s="374" t="s">
        <v>29</v>
      </c>
      <c r="C52" s="374"/>
      <c r="D52" s="374" t="s">
        <v>42</v>
      </c>
      <c r="E52" s="375" t="s">
        <v>264</v>
      </c>
      <c r="F52" s="375" t="s">
        <v>295</v>
      </c>
      <c r="G52" s="96"/>
    </row>
    <row r="53" spans="1:7" ht="21" x14ac:dyDescent="0.4">
      <c r="A53" s="373"/>
      <c r="B53" s="100" t="s">
        <v>32</v>
      </c>
      <c r="C53" s="100" t="s">
        <v>31</v>
      </c>
      <c r="D53" s="374"/>
      <c r="E53" s="375"/>
      <c r="F53" s="375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4"/>
      <c r="B64" s="385"/>
      <c r="C64" s="385"/>
      <c r="D64" s="385"/>
      <c r="E64" s="385"/>
      <c r="F64" s="385"/>
      <c r="G64" s="385"/>
    </row>
    <row r="65" spans="1:7" ht="43.5" customHeight="1" x14ac:dyDescent="0.4">
      <c r="A65" s="380" t="s">
        <v>341</v>
      </c>
      <c r="B65" s="380"/>
      <c r="C65" s="380"/>
      <c r="D65" s="380"/>
      <c r="E65" s="380"/>
      <c r="F65" s="380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6"/>
      <c r="B83" s="386"/>
      <c r="C83" s="386"/>
      <c r="D83" s="386"/>
      <c r="E83" s="386"/>
      <c r="F83" s="386"/>
      <c r="G83" s="386"/>
    </row>
    <row r="84" spans="1:7" ht="45" customHeight="1" x14ac:dyDescent="0.45">
      <c r="A84" s="387" t="s">
        <v>342</v>
      </c>
      <c r="B84" s="387"/>
      <c r="C84" s="387"/>
      <c r="D84" s="387"/>
      <c r="E84" s="387"/>
      <c r="F84" s="387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7"/>
      <c r="B101" s="378"/>
      <c r="C101" s="378"/>
      <c r="D101" s="378"/>
      <c r="E101" s="378"/>
      <c r="F101" s="379"/>
      <c r="G101" s="96"/>
    </row>
    <row r="102" spans="1:7" ht="46.5" customHeight="1" x14ac:dyDescent="0.4">
      <c r="A102" s="380" t="s">
        <v>343</v>
      </c>
      <c r="B102" s="380"/>
      <c r="C102" s="380"/>
      <c r="D102" s="380"/>
      <c r="E102" s="380"/>
      <c r="F102" s="380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7"/>
      <c r="B109" s="378"/>
      <c r="C109" s="378"/>
      <c r="D109" s="378"/>
      <c r="E109" s="378"/>
      <c r="F109" s="379"/>
      <c r="G109" s="96"/>
    </row>
    <row r="110" spans="1:7" ht="39.75" customHeight="1" x14ac:dyDescent="0.4">
      <c r="A110" s="380" t="s">
        <v>375</v>
      </c>
      <c r="B110" s="380"/>
      <c r="C110" s="380"/>
      <c r="D110" s="380"/>
      <c r="E110" s="380"/>
      <c r="F110" s="380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8"/>
      <c r="B118" s="378"/>
      <c r="C118" s="378"/>
      <c r="D118" s="378"/>
      <c r="E118" s="378"/>
      <c r="F118" s="378"/>
      <c r="G118" s="96"/>
    </row>
    <row r="119" spans="1:7" ht="22.5" x14ac:dyDescent="0.4">
      <c r="A119" s="380" t="s">
        <v>304</v>
      </c>
      <c r="B119" s="380"/>
      <c r="C119" s="380"/>
      <c r="D119" s="380"/>
      <c r="E119" s="380"/>
      <c r="F119" s="380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81"/>
      <c r="B130" s="381"/>
      <c r="C130" s="381"/>
      <c r="D130" s="381"/>
      <c r="E130" s="381"/>
      <c r="F130" s="381"/>
      <c r="G130" s="96"/>
    </row>
    <row r="131" spans="1:16384" ht="22.5" customHeight="1" x14ac:dyDescent="0.4">
      <c r="A131" s="382" t="s">
        <v>404</v>
      </c>
      <c r="B131" s="382"/>
      <c r="C131" s="382"/>
      <c r="D131" s="382"/>
      <c r="E131" s="382"/>
      <c r="F131" s="382"/>
      <c r="G131" s="96"/>
    </row>
    <row r="132" spans="1:16384" ht="22.5" customHeight="1" x14ac:dyDescent="0.4">
      <c r="A132" s="383"/>
      <c r="B132" s="383"/>
      <c r="C132" s="383"/>
      <c r="D132" s="383"/>
      <c r="E132" s="383"/>
      <c r="F132" s="383"/>
      <c r="G132" s="96"/>
    </row>
    <row r="133" spans="1:16384" s="258" customFormat="1" ht="22.5" customHeight="1" x14ac:dyDescent="0.25">
      <c r="A133" s="373" t="s">
        <v>28</v>
      </c>
      <c r="B133" s="374" t="s">
        <v>29</v>
      </c>
      <c r="C133" s="374"/>
      <c r="D133" s="374" t="s">
        <v>42</v>
      </c>
      <c r="E133" s="375" t="s">
        <v>264</v>
      </c>
      <c r="F133" s="375" t="s">
        <v>295</v>
      </c>
    </row>
    <row r="134" spans="1:16384" s="258" customFormat="1" ht="22.5" customHeight="1" x14ac:dyDescent="0.25">
      <c r="A134" s="373"/>
      <c r="B134" s="100" t="s">
        <v>32</v>
      </c>
      <c r="C134" s="100" t="s">
        <v>31</v>
      </c>
      <c r="D134" s="374"/>
      <c r="E134" s="375"/>
      <c r="F134" s="375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9" t="s">
        <v>441</v>
      </c>
      <c r="B137" s="389"/>
      <c r="C137" s="389"/>
      <c r="D137" s="389"/>
      <c r="E137" s="389"/>
      <c r="F137" s="389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8" t="s">
        <v>340</v>
      </c>
      <c r="B144" s="388"/>
      <c r="C144" s="388"/>
      <c r="D144" s="388"/>
      <c r="E144" s="388"/>
      <c r="F144" s="388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7"/>
      <c r="B161" s="378"/>
      <c r="C161" s="378"/>
      <c r="D161" s="378"/>
      <c r="E161" s="378"/>
      <c r="F161" s="378"/>
      <c r="G161" s="96"/>
    </row>
    <row r="162" spans="1:7" ht="32.25" customHeight="1" x14ac:dyDescent="0.4">
      <c r="A162" s="389" t="s">
        <v>442</v>
      </c>
      <c r="B162" s="389"/>
      <c r="C162" s="389"/>
      <c r="D162" s="389"/>
      <c r="E162" s="389"/>
      <c r="F162" s="389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84" x14ac:dyDescent="0.4">
      <c r="A166" s="107" t="s">
        <v>334</v>
      </c>
      <c r="B166" s="104">
        <v>0</v>
      </c>
      <c r="C166" s="107"/>
      <c r="D166" s="107" t="s">
        <v>541</v>
      </c>
      <c r="E166" s="105" t="s">
        <v>467</v>
      </c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90"/>
      <c r="B172" s="391"/>
      <c r="C172" s="391"/>
      <c r="D172" s="391"/>
      <c r="E172" s="391"/>
      <c r="F172" s="391"/>
      <c r="G172" s="96"/>
    </row>
    <row r="173" spans="1:7" ht="32.25" customHeight="1" x14ac:dyDescent="0.4">
      <c r="A173" s="389" t="s">
        <v>304</v>
      </c>
      <c r="B173" s="389"/>
      <c r="C173" s="389"/>
      <c r="D173" s="389"/>
      <c r="E173" s="389"/>
      <c r="F173" s="389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v>1</v>
      </c>
      <c r="C181" s="103"/>
      <c r="D181" s="319">
        <v>0.66700000000000004</v>
      </c>
      <c r="E181" s="353"/>
      <c r="F181" s="353"/>
      <c r="G181" s="96"/>
    </row>
    <row r="182" spans="1:7" ht="22.5" x14ac:dyDescent="0.4">
      <c r="A182" s="231" t="s">
        <v>418</v>
      </c>
      <c r="B182" s="392"/>
      <c r="C182" s="393"/>
      <c r="D182" s="243">
        <f>SUM(B145:C160,B174:C181,B163:C171,B138:C142)</f>
        <v>71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0.95945945945945943</v>
      </c>
      <c r="E183" s="90"/>
      <c r="F183" s="96"/>
      <c r="G183" s="96"/>
    </row>
    <row r="184" spans="1:7" ht="21" x14ac:dyDescent="0.4">
      <c r="A184" s="400"/>
      <c r="B184" s="400"/>
      <c r="C184" s="400"/>
      <c r="D184" s="400"/>
      <c r="E184" s="400"/>
      <c r="F184" s="400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43698</v>
      </c>
      <c r="B186" s="96"/>
      <c r="C186" s="96"/>
      <c r="D186" s="96"/>
      <c r="E186" s="90"/>
      <c r="F186" s="96"/>
      <c r="G186" s="96"/>
    </row>
    <row r="187" spans="1:7" ht="21" x14ac:dyDescent="0.4">
      <c r="A187" s="373" t="s">
        <v>28</v>
      </c>
      <c r="B187" s="374" t="s">
        <v>29</v>
      </c>
      <c r="C187" s="374"/>
      <c r="D187" s="374" t="s">
        <v>42</v>
      </c>
      <c r="E187" s="375" t="s">
        <v>264</v>
      </c>
      <c r="F187" s="375" t="s">
        <v>295</v>
      </c>
      <c r="G187" s="96"/>
    </row>
    <row r="188" spans="1:7" ht="21" x14ac:dyDescent="0.4">
      <c r="A188" s="373"/>
      <c r="B188" s="100" t="s">
        <v>32</v>
      </c>
      <c r="C188" s="100" t="s">
        <v>31</v>
      </c>
      <c r="D188" s="374"/>
      <c r="E188" s="375"/>
      <c r="F188" s="375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4" t="s">
        <v>34</v>
      </c>
      <c r="B199" s="395"/>
      <c r="C199" s="396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372"/>
      <c r="B201" s="372"/>
      <c r="C201" s="372"/>
      <c r="D201" s="372"/>
      <c r="E201" s="372"/>
      <c r="F201" s="372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63" x14ac:dyDescent="0.4">
      <c r="A203" s="103" t="s">
        <v>208</v>
      </c>
      <c r="B203" s="104">
        <v>1</v>
      </c>
      <c r="C203" s="104"/>
      <c r="D203" s="141" t="s">
        <v>542</v>
      </c>
      <c r="E203" s="141" t="s">
        <v>468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66" customHeight="1" x14ac:dyDescent="0.4">
      <c r="A207" s="230" t="s">
        <v>420</v>
      </c>
      <c r="B207" s="104">
        <v>0</v>
      </c>
      <c r="C207" s="118">
        <f>IF(B207=0, -10, "0")</f>
        <v>-10</v>
      </c>
      <c r="D207" s="157" t="s">
        <v>469</v>
      </c>
      <c r="E207" s="105" t="s">
        <v>470</v>
      </c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84" x14ac:dyDescent="0.4">
      <c r="A213" s="103" t="s">
        <v>199</v>
      </c>
      <c r="B213" s="104">
        <v>1</v>
      </c>
      <c r="C213" s="104"/>
      <c r="D213" s="157" t="s">
        <v>552</v>
      </c>
      <c r="E213" s="105" t="s">
        <v>553</v>
      </c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84" x14ac:dyDescent="0.45">
      <c r="A215" s="184" t="s">
        <v>132</v>
      </c>
      <c r="B215" s="104">
        <v>1</v>
      </c>
      <c r="C215" s="118" t="str">
        <f>IF(B215=0, -10, "0")</f>
        <v>0</v>
      </c>
      <c r="D215" s="354" t="s">
        <v>543</v>
      </c>
      <c r="E215" s="105" t="s">
        <v>544</v>
      </c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42" x14ac:dyDescent="0.4">
      <c r="A219" s="103" t="s">
        <v>384</v>
      </c>
      <c r="B219" s="104">
        <v>1</v>
      </c>
      <c r="C219" s="166"/>
      <c r="D219" s="105" t="s">
        <v>471</v>
      </c>
      <c r="E219" s="105" t="s">
        <v>472</v>
      </c>
      <c r="F219" s="105"/>
      <c r="G219" s="96"/>
    </row>
    <row r="220" spans="1:7" ht="66" customHeight="1" x14ac:dyDescent="0.4">
      <c r="A220" s="103" t="s">
        <v>148</v>
      </c>
      <c r="B220" s="104">
        <v>0</v>
      </c>
      <c r="C220" s="104"/>
      <c r="D220" s="105" t="s">
        <v>473</v>
      </c>
      <c r="E220" s="105" t="s">
        <v>474</v>
      </c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1</v>
      </c>
      <c r="C222" s="118" t="str">
        <f>IF(B222=0, -10, "0")</f>
        <v>0</v>
      </c>
      <c r="D222" s="105" t="s">
        <v>475</v>
      </c>
      <c r="E222" s="105" t="s">
        <v>476</v>
      </c>
      <c r="F222" s="105"/>
      <c r="G222" s="96"/>
    </row>
    <row r="223" spans="1:7" ht="21" x14ac:dyDescent="0.4">
      <c r="A223" s="394" t="s">
        <v>34</v>
      </c>
      <c r="B223" s="395"/>
      <c r="C223" s="396"/>
      <c r="D223" s="123">
        <f>SUM(B203:C222)</f>
        <v>21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0.5</v>
      </c>
      <c r="E224" s="90"/>
      <c r="F224" s="96"/>
      <c r="G224" s="96"/>
    </row>
    <row r="225" spans="1:7" ht="21" x14ac:dyDescent="0.4">
      <c r="A225" s="372"/>
      <c r="B225" s="372"/>
      <c r="C225" s="372"/>
      <c r="D225" s="372"/>
      <c r="E225" s="372"/>
      <c r="F225" s="372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126.75" x14ac:dyDescent="0.45">
      <c r="A231" s="336" t="s">
        <v>394</v>
      </c>
      <c r="B231" s="104">
        <v>0</v>
      </c>
      <c r="C231" s="118">
        <f>IF(B231=0, -10, "0")</f>
        <v>-10</v>
      </c>
      <c r="D231" s="105" t="s">
        <v>477</v>
      </c>
      <c r="E231" s="105" t="s">
        <v>478</v>
      </c>
      <c r="F231" s="105"/>
      <c r="G231" s="96"/>
    </row>
    <row r="232" spans="1:7" ht="20.25" customHeight="1" x14ac:dyDescent="0.45">
      <c r="A232" s="397" t="s">
        <v>304</v>
      </c>
      <c r="B232" s="398"/>
      <c r="C232" s="398"/>
      <c r="D232" s="399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1</v>
      </c>
      <c r="C240" s="137"/>
      <c r="D240" s="319">
        <v>0.85</v>
      </c>
      <c r="E240" s="353"/>
      <c r="F240" s="353"/>
      <c r="G240" s="96"/>
    </row>
    <row r="241" spans="1:7" ht="21" x14ac:dyDescent="0.4">
      <c r="A241" s="394" t="s">
        <v>34</v>
      </c>
      <c r="B241" s="395"/>
      <c r="C241" s="396"/>
      <c r="D241" s="108">
        <f>SUM(B227:C231,B233:C240)</f>
        <v>9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0.375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46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0.56097560975609762</v>
      </c>
      <c r="E245" s="90"/>
      <c r="F245" s="96"/>
      <c r="G245" s="96"/>
    </row>
    <row r="246" spans="1:7" ht="21" x14ac:dyDescent="0.4">
      <c r="A246" s="372"/>
      <c r="B246" s="372"/>
      <c r="C246" s="372"/>
      <c r="D246" s="372"/>
      <c r="E246" s="372"/>
      <c r="F246" s="372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43698</v>
      </c>
      <c r="B248" s="96"/>
      <c r="C248" s="96"/>
      <c r="D248" s="96"/>
      <c r="E248" s="90"/>
      <c r="F248" s="96"/>
      <c r="G248" s="96"/>
    </row>
    <row r="249" spans="1:7" ht="21" x14ac:dyDescent="0.4">
      <c r="A249" s="373" t="s">
        <v>28</v>
      </c>
      <c r="B249" s="374" t="s">
        <v>29</v>
      </c>
      <c r="C249" s="374"/>
      <c r="D249" s="374" t="s">
        <v>42</v>
      </c>
      <c r="E249" s="375" t="s">
        <v>264</v>
      </c>
      <c r="F249" s="375" t="s">
        <v>295</v>
      </c>
      <c r="G249" s="96"/>
    </row>
    <row r="250" spans="1:7" ht="21" x14ac:dyDescent="0.4">
      <c r="A250" s="373"/>
      <c r="B250" s="100" t="s">
        <v>32</v>
      </c>
      <c r="C250" s="100" t="s">
        <v>31</v>
      </c>
      <c r="D250" s="374"/>
      <c r="E250" s="375"/>
      <c r="F250" s="375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63" x14ac:dyDescent="0.4">
      <c r="A258" s="130" t="s">
        <v>141</v>
      </c>
      <c r="B258" s="104">
        <v>0</v>
      </c>
      <c r="C258" s="104"/>
      <c r="D258" s="105" t="s">
        <v>521</v>
      </c>
      <c r="E258" s="105" t="s">
        <v>522</v>
      </c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4" t="s">
        <v>34</v>
      </c>
      <c r="B261" s="395"/>
      <c r="C261" s="396"/>
      <c r="D261" s="201">
        <f>SUM(B253:C260)</f>
        <v>14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0.875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5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150" customHeight="1" x14ac:dyDescent="0.45">
      <c r="A270" s="134" t="s">
        <v>376</v>
      </c>
      <c r="B270" s="104">
        <v>0</v>
      </c>
      <c r="C270" s="118">
        <f>IF(B270=0, -10, "0")</f>
        <v>-10</v>
      </c>
      <c r="D270" s="355" t="s">
        <v>479</v>
      </c>
      <c r="E270" s="105" t="s">
        <v>545</v>
      </c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126" x14ac:dyDescent="0.4">
      <c r="A274" s="103" t="s">
        <v>116</v>
      </c>
      <c r="B274" s="104">
        <v>1</v>
      </c>
      <c r="C274" s="104"/>
      <c r="D274" s="355" t="s">
        <v>523</v>
      </c>
      <c r="E274" s="105" t="s">
        <v>524</v>
      </c>
      <c r="F274" s="105"/>
      <c r="G274" s="96"/>
    </row>
    <row r="275" spans="1:7" ht="88.5" customHeight="1" x14ac:dyDescent="0.4">
      <c r="A275" s="168" t="s">
        <v>359</v>
      </c>
      <c r="B275" s="104">
        <v>1</v>
      </c>
      <c r="C275" s="140" t="str">
        <f>IF(B275=0, -10, "0")</f>
        <v>0</v>
      </c>
      <c r="D275" s="211" t="s">
        <v>480</v>
      </c>
      <c r="E275" s="105" t="s">
        <v>483</v>
      </c>
      <c r="F275" s="105"/>
      <c r="G275" s="96"/>
    </row>
    <row r="276" spans="1:7" ht="109.5" customHeight="1" x14ac:dyDescent="0.4">
      <c r="A276" s="168" t="s">
        <v>360</v>
      </c>
      <c r="B276" s="104">
        <v>0</v>
      </c>
      <c r="C276" s="140">
        <f>IF(B276=0, -10, "0")</f>
        <v>-10</v>
      </c>
      <c r="D276" s="211" t="s">
        <v>481</v>
      </c>
      <c r="E276" s="105" t="s">
        <v>482</v>
      </c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66" customHeight="1" x14ac:dyDescent="0.4">
      <c r="A278" s="103" t="s">
        <v>140</v>
      </c>
      <c r="B278" s="104">
        <v>0</v>
      </c>
      <c r="C278" s="104"/>
      <c r="D278" s="141" t="s">
        <v>484</v>
      </c>
      <c r="E278" s="141" t="s">
        <v>485</v>
      </c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42" x14ac:dyDescent="0.4">
      <c r="A282" s="103" t="s">
        <v>384</v>
      </c>
      <c r="B282" s="104">
        <v>1</v>
      </c>
      <c r="C282" s="166"/>
      <c r="D282" s="105" t="s">
        <v>471</v>
      </c>
      <c r="E282" s="105" t="s">
        <v>472</v>
      </c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1"/>
      <c r="B286" s="401"/>
      <c r="C286" s="401"/>
      <c r="D286" s="401"/>
      <c r="E286" s="401"/>
      <c r="F286" s="401"/>
      <c r="G286" s="96"/>
    </row>
    <row r="287" spans="1:7" ht="31.5" customHeight="1" x14ac:dyDescent="0.4">
      <c r="A287" s="402" t="s">
        <v>304</v>
      </c>
      <c r="B287" s="402"/>
      <c r="C287" s="402"/>
      <c r="D287" s="402"/>
      <c r="E287" s="402"/>
      <c r="F287" s="402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1</v>
      </c>
      <c r="C295" s="104"/>
      <c r="D295" s="319">
        <v>0.5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26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0.43333333333333335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40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0.52631578947368418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43698</v>
      </c>
      <c r="B303" s="96"/>
      <c r="C303" s="96"/>
      <c r="D303" s="96"/>
      <c r="E303" s="90"/>
      <c r="F303" s="96"/>
      <c r="G303" s="96"/>
    </row>
    <row r="304" spans="1:7" ht="21" x14ac:dyDescent="0.4">
      <c r="A304" s="373" t="s">
        <v>28</v>
      </c>
      <c r="B304" s="374" t="s">
        <v>29</v>
      </c>
      <c r="C304" s="374"/>
      <c r="D304" s="374" t="s">
        <v>42</v>
      </c>
      <c r="E304" s="375" t="s">
        <v>264</v>
      </c>
      <c r="F304" s="375" t="s">
        <v>295</v>
      </c>
      <c r="G304" s="96"/>
    </row>
    <row r="305" spans="1:7" ht="21" x14ac:dyDescent="0.4">
      <c r="A305" s="373"/>
      <c r="B305" s="100" t="s">
        <v>32</v>
      </c>
      <c r="C305" s="100" t="s">
        <v>31</v>
      </c>
      <c r="D305" s="374"/>
      <c r="E305" s="375"/>
      <c r="F305" s="375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108" customHeight="1" x14ac:dyDescent="0.45">
      <c r="A322" s="170" t="s">
        <v>309</v>
      </c>
      <c r="B322" s="104">
        <v>1</v>
      </c>
      <c r="C322" s="118" t="str">
        <f>IF(B322=0, -10, "0")</f>
        <v>0</v>
      </c>
      <c r="D322" s="156" t="s">
        <v>549</v>
      </c>
      <c r="E322" s="105" t="s">
        <v>487</v>
      </c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63" x14ac:dyDescent="0.4">
      <c r="A324" s="230" t="s">
        <v>420</v>
      </c>
      <c r="B324" s="104">
        <v>0</v>
      </c>
      <c r="C324" s="118">
        <f>IF(B324=0, -10, "0")</f>
        <v>-10</v>
      </c>
      <c r="D324" s="157" t="s">
        <v>486</v>
      </c>
      <c r="E324" s="105" t="s">
        <v>470</v>
      </c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71.75" customHeight="1" x14ac:dyDescent="0.4">
      <c r="A332" s="173" t="s">
        <v>58</v>
      </c>
      <c r="B332" s="104">
        <v>1</v>
      </c>
      <c r="C332" s="118" t="str">
        <f>IF(B332=0, -10, "0")</f>
        <v>0</v>
      </c>
      <c r="D332" s="156" t="s">
        <v>546</v>
      </c>
      <c r="E332" s="105" t="s">
        <v>488</v>
      </c>
      <c r="F332" s="105"/>
      <c r="G332" s="96"/>
    </row>
    <row r="333" spans="1:7" ht="47.25" customHeight="1" x14ac:dyDescent="0.4">
      <c r="A333" s="229" t="s">
        <v>344</v>
      </c>
      <c r="B333" s="104">
        <v>2</v>
      </c>
      <c r="C333" s="118" t="str">
        <f>IF(B333=0, -5, "0")</f>
        <v>0</v>
      </c>
      <c r="D333" s="105"/>
      <c r="E333" s="105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42" x14ac:dyDescent="0.4">
      <c r="A336" s="103" t="s">
        <v>384</v>
      </c>
      <c r="B336" s="104">
        <v>1</v>
      </c>
      <c r="C336" s="166"/>
      <c r="D336" s="105" t="s">
        <v>471</v>
      </c>
      <c r="E336" s="105" t="s">
        <v>472</v>
      </c>
      <c r="F336" s="105"/>
      <c r="G336" s="96"/>
    </row>
    <row r="337" spans="1:7" ht="65.25" customHeight="1" x14ac:dyDescent="0.4">
      <c r="A337" s="103" t="s">
        <v>367</v>
      </c>
      <c r="B337" s="104">
        <v>1</v>
      </c>
      <c r="C337" s="104"/>
      <c r="D337" s="105" t="s">
        <v>547</v>
      </c>
      <c r="E337" s="105" t="s">
        <v>474</v>
      </c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0.52631578947368418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126" x14ac:dyDescent="0.4">
      <c r="A348" s="103" t="s">
        <v>212</v>
      </c>
      <c r="B348" s="104">
        <v>1</v>
      </c>
      <c r="C348" s="104"/>
      <c r="D348" s="175" t="s">
        <v>554</v>
      </c>
      <c r="E348" s="105" t="s">
        <v>489</v>
      </c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5"/>
      <c r="B352" s="405"/>
      <c r="C352" s="405"/>
      <c r="D352" s="405"/>
      <c r="E352" s="405"/>
      <c r="F352" s="405"/>
      <c r="G352" s="405"/>
    </row>
    <row r="353" spans="1:7" ht="32.25" customHeight="1" x14ac:dyDescent="0.4">
      <c r="A353" s="406" t="s">
        <v>304</v>
      </c>
      <c r="B353" s="406"/>
      <c r="C353" s="406"/>
      <c r="D353" s="406"/>
      <c r="E353" s="406"/>
      <c r="F353" s="406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9">
        <v>0.625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0.9375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56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0.73684210526315785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43698</v>
      </c>
      <c r="B369" s="96"/>
      <c r="C369" s="96"/>
      <c r="D369" s="96"/>
      <c r="E369" s="90"/>
      <c r="F369" s="96"/>
      <c r="G369" s="96"/>
    </row>
    <row r="370" spans="1:7" ht="21" x14ac:dyDescent="0.4">
      <c r="A370" s="373" t="s">
        <v>28</v>
      </c>
      <c r="B370" s="374" t="s">
        <v>29</v>
      </c>
      <c r="C370" s="374"/>
      <c r="D370" s="374" t="s">
        <v>42</v>
      </c>
      <c r="E370" s="375" t="s">
        <v>264</v>
      </c>
      <c r="F370" s="375" t="s">
        <v>295</v>
      </c>
      <c r="G370" s="96"/>
    </row>
    <row r="371" spans="1:7" ht="21" x14ac:dyDescent="0.4">
      <c r="A371" s="373"/>
      <c r="B371" s="100" t="s">
        <v>32</v>
      </c>
      <c r="C371" s="100" t="s">
        <v>31</v>
      </c>
      <c r="D371" s="374"/>
      <c r="E371" s="375"/>
      <c r="F371" s="375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174.75" customHeight="1" x14ac:dyDescent="0.4">
      <c r="A397" s="187" t="s">
        <v>457</v>
      </c>
      <c r="B397" s="104">
        <v>0</v>
      </c>
      <c r="C397" s="118">
        <f>IF(B397=0, -10, "0")</f>
        <v>-10</v>
      </c>
      <c r="D397" s="172" t="s">
        <v>550</v>
      </c>
      <c r="E397" s="105" t="s">
        <v>487</v>
      </c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03"/>
      <c r="B410" s="386"/>
      <c r="C410" s="386"/>
      <c r="D410" s="386"/>
      <c r="E410" s="386"/>
      <c r="F410" s="386"/>
      <c r="G410" s="386"/>
    </row>
    <row r="411" spans="1:7" ht="24.75" x14ac:dyDescent="0.4">
      <c r="A411" s="404" t="s">
        <v>313</v>
      </c>
      <c r="B411" s="404"/>
      <c r="C411" s="404"/>
      <c r="D411" s="404"/>
      <c r="E411" s="404"/>
      <c r="F411" s="404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84" x14ac:dyDescent="0.4">
      <c r="A416" s="262" t="s">
        <v>396</v>
      </c>
      <c r="B416" s="104">
        <v>0</v>
      </c>
      <c r="C416" s="104"/>
      <c r="D416" s="156" t="s">
        <v>490</v>
      </c>
      <c r="E416" s="105" t="s">
        <v>491</v>
      </c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v>2</v>
      </c>
      <c r="C419" s="104"/>
      <c r="D419" s="319">
        <v>1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40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0.7142857142857143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62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0.79487179487179482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43698</v>
      </c>
      <c r="B427" s="96"/>
      <c r="C427" s="96"/>
      <c r="D427" s="96"/>
      <c r="E427" s="90"/>
      <c r="F427" s="96"/>
      <c r="G427" s="96"/>
    </row>
    <row r="428" spans="1:7" ht="21" x14ac:dyDescent="0.4">
      <c r="A428" s="373" t="s">
        <v>28</v>
      </c>
      <c r="B428" s="374" t="s">
        <v>29</v>
      </c>
      <c r="C428" s="374"/>
      <c r="D428" s="374" t="s">
        <v>42</v>
      </c>
      <c r="E428" s="375" t="s">
        <v>264</v>
      </c>
      <c r="F428" s="375" t="s">
        <v>295</v>
      </c>
      <c r="G428" s="96"/>
    </row>
    <row r="429" spans="1:7" ht="21" x14ac:dyDescent="0.4">
      <c r="A429" s="373"/>
      <c r="B429" s="100" t="s">
        <v>32</v>
      </c>
      <c r="C429" s="100" t="s">
        <v>31</v>
      </c>
      <c r="D429" s="374"/>
      <c r="E429" s="375"/>
      <c r="F429" s="375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42" x14ac:dyDescent="0.4">
      <c r="A448" s="174" t="s">
        <v>352</v>
      </c>
      <c r="B448" s="104">
        <v>1</v>
      </c>
      <c r="C448" s="140" t="str">
        <f>IF(B448=0, -5, "0")</f>
        <v>0</v>
      </c>
      <c r="D448" s="156" t="s">
        <v>548</v>
      </c>
      <c r="E448" s="106" t="s">
        <v>492</v>
      </c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4" t="s">
        <v>304</v>
      </c>
      <c r="B459" s="404"/>
      <c r="C459" s="404"/>
      <c r="D459" s="404"/>
      <c r="E459" s="404"/>
      <c r="F459" s="404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v>2</v>
      </c>
      <c r="C466" s="104"/>
      <c r="D466" s="319">
        <v>1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39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0.97499999999999998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55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0.9821428571428571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0" t="s">
        <v>405</v>
      </c>
      <c r="B473" s="410"/>
      <c r="C473" s="410"/>
      <c r="D473" s="410"/>
      <c r="E473" s="410"/>
      <c r="F473" s="410"/>
      <c r="G473" s="96"/>
    </row>
    <row r="474" spans="1:7" ht="21" customHeight="1" x14ac:dyDescent="0.4">
      <c r="A474" s="191">
        <f>B11</f>
        <v>43698</v>
      </c>
      <c r="F474" s="2"/>
      <c r="G474" s="96"/>
    </row>
    <row r="475" spans="1:7" ht="21" x14ac:dyDescent="0.4">
      <c r="A475" s="411" t="s">
        <v>28</v>
      </c>
      <c r="B475" s="412" t="s">
        <v>29</v>
      </c>
      <c r="C475" s="412"/>
      <c r="D475" s="412" t="s">
        <v>42</v>
      </c>
      <c r="E475" s="413" t="s">
        <v>264</v>
      </c>
      <c r="F475" s="413" t="s">
        <v>295</v>
      </c>
      <c r="G475" s="96"/>
    </row>
    <row r="476" spans="1:7" ht="21" x14ac:dyDescent="0.4">
      <c r="A476" s="411"/>
      <c r="B476" s="254" t="s">
        <v>32</v>
      </c>
      <c r="C476" s="254" t="s">
        <v>31</v>
      </c>
      <c r="D476" s="412"/>
      <c r="E476" s="413"/>
      <c r="F476" s="413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7"/>
      <c r="B507" s="407"/>
      <c r="C507" s="407"/>
      <c r="D507" s="407"/>
      <c r="E507" s="407"/>
      <c r="F507" s="407"/>
      <c r="G507" s="407"/>
    </row>
    <row r="508" spans="1:7" ht="26.25" customHeight="1" x14ac:dyDescent="0.5">
      <c r="A508" s="288" t="s">
        <v>304</v>
      </c>
      <c r="B508" s="408"/>
      <c r="C508" s="408"/>
      <c r="D508" s="408"/>
      <c r="E508" s="408"/>
      <c r="F508" s="408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09" t="s">
        <v>97</v>
      </c>
      <c r="B520" s="409"/>
      <c r="C520" s="409"/>
      <c r="D520" s="409"/>
      <c r="E520" s="409"/>
      <c r="F520" s="409"/>
      <c r="G520" s="96"/>
    </row>
    <row r="521" spans="1:7" ht="22.5" customHeight="1" x14ac:dyDescent="0.4">
      <c r="A521" s="191">
        <f>B11</f>
        <v>43698</v>
      </c>
      <c r="B521" s="96"/>
      <c r="C521" s="96"/>
      <c r="D521" s="114"/>
      <c r="E521" s="114"/>
      <c r="F521" s="114"/>
      <c r="G521" s="96"/>
    </row>
    <row r="522" spans="1:7" ht="21" x14ac:dyDescent="0.4">
      <c r="A522" s="419" t="s">
        <v>28</v>
      </c>
      <c r="B522" s="421" t="s">
        <v>29</v>
      </c>
      <c r="C522" s="422"/>
      <c r="D522" s="374" t="s">
        <v>42</v>
      </c>
      <c r="E522" s="375" t="s">
        <v>264</v>
      </c>
      <c r="F522" s="375" t="s">
        <v>295</v>
      </c>
      <c r="G522" s="96"/>
    </row>
    <row r="523" spans="1:7" ht="21" x14ac:dyDescent="0.4">
      <c r="A523" s="420"/>
      <c r="B523" s="249" t="s">
        <v>32</v>
      </c>
      <c r="C523" s="250" t="s">
        <v>31</v>
      </c>
      <c r="D523" s="374"/>
      <c r="E523" s="375"/>
      <c r="F523" s="375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23"/>
      <c r="D525" s="423"/>
      <c r="E525" s="423"/>
      <c r="F525" s="424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4" t="s">
        <v>34</v>
      </c>
      <c r="B532" s="395"/>
      <c r="C532" s="396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4" t="s">
        <v>33</v>
      </c>
      <c r="B533" s="395"/>
      <c r="C533" s="396"/>
      <c r="D533" s="298">
        <f>D532/(COUNT(B526:C531)*2)</f>
        <v>1</v>
      </c>
      <c r="E533" s="202"/>
      <c r="F533" s="202"/>
      <c r="G533" s="96"/>
    </row>
    <row r="534" spans="1:7" ht="21" x14ac:dyDescent="0.4">
      <c r="A534" s="372"/>
      <c r="B534" s="372"/>
      <c r="C534" s="372"/>
      <c r="D534" s="372"/>
      <c r="E534" s="372"/>
      <c r="F534" s="372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26.25" customHeight="1" x14ac:dyDescent="0.4">
      <c r="A537" s="103" t="s">
        <v>202</v>
      </c>
      <c r="B537" s="104">
        <v>2</v>
      </c>
      <c r="C537" s="104"/>
      <c r="D537" s="209"/>
      <c r="E537" s="209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4"/>
      <c r="B546" s="405"/>
      <c r="C546" s="405"/>
      <c r="D546" s="405"/>
      <c r="E546" s="405"/>
      <c r="F546" s="405"/>
      <c r="G546" s="405"/>
    </row>
    <row r="547" spans="1:7" ht="35.25" customHeight="1" x14ac:dyDescent="0.4">
      <c r="A547" s="290" t="s">
        <v>304</v>
      </c>
      <c r="B547" s="265"/>
      <c r="C547" s="415"/>
      <c r="D547" s="415"/>
      <c r="E547" s="415"/>
      <c r="F547" s="416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v>2</v>
      </c>
      <c r="C555" s="104"/>
      <c r="D555" s="319">
        <v>1</v>
      </c>
      <c r="E555" s="353"/>
      <c r="F555" s="353"/>
      <c r="G555" s="96"/>
    </row>
    <row r="556" spans="1:7" ht="21" x14ac:dyDescent="0.4">
      <c r="A556" s="417" t="s">
        <v>34</v>
      </c>
      <c r="B556" s="417"/>
      <c r="C556" s="418"/>
      <c r="D556" s="327">
        <f>SUM(B548:C555,B536:C545)</f>
        <v>34</v>
      </c>
      <c r="E556" s="90"/>
      <c r="F556" s="96"/>
      <c r="G556" s="96"/>
    </row>
    <row r="557" spans="1:7" ht="21" x14ac:dyDescent="0.4">
      <c r="A557" s="417" t="s">
        <v>33</v>
      </c>
      <c r="B557" s="417"/>
      <c r="C557" s="417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46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2"/>
      <c r="B562" s="372"/>
      <c r="C562" s="372"/>
      <c r="D562" s="372"/>
      <c r="E562" s="372"/>
      <c r="F562" s="372"/>
      <c r="G562" s="96"/>
    </row>
    <row r="563" spans="1:7" ht="22.5" x14ac:dyDescent="0.45">
      <c r="A563" s="433" t="s">
        <v>19</v>
      </c>
      <c r="B563" s="433"/>
      <c r="C563" s="433"/>
      <c r="D563" s="433"/>
      <c r="E563" s="433"/>
      <c r="F563" s="433"/>
      <c r="G563" s="96"/>
    </row>
    <row r="564" spans="1:7" ht="22.5" x14ac:dyDescent="0.4">
      <c r="A564" s="198">
        <f>B11</f>
        <v>43698</v>
      </c>
      <c r="B564" s="96"/>
      <c r="C564" s="96"/>
      <c r="D564" s="280"/>
      <c r="E564" s="280"/>
      <c r="F564" s="280"/>
      <c r="G564" s="96"/>
    </row>
    <row r="565" spans="1:7" ht="21" x14ac:dyDescent="0.4">
      <c r="A565" s="411" t="s">
        <v>28</v>
      </c>
      <c r="B565" s="412" t="s">
        <v>29</v>
      </c>
      <c r="C565" s="412"/>
      <c r="D565" s="412" t="s">
        <v>42</v>
      </c>
      <c r="E565" s="413" t="s">
        <v>264</v>
      </c>
      <c r="F565" s="413" t="s">
        <v>295</v>
      </c>
      <c r="G565" s="96"/>
    </row>
    <row r="566" spans="1:7" ht="21" x14ac:dyDescent="0.4">
      <c r="A566" s="411"/>
      <c r="B566" s="254" t="s">
        <v>32</v>
      </c>
      <c r="C566" s="254" t="s">
        <v>31</v>
      </c>
      <c r="D566" s="412"/>
      <c r="E566" s="413"/>
      <c r="F566" s="413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5" t="s">
        <v>10</v>
      </c>
      <c r="B568" s="426"/>
      <c r="C568" s="426"/>
      <c r="D568" s="426"/>
      <c r="E568" s="426"/>
      <c r="F568" s="427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5"/>
      <c r="F569" s="105"/>
      <c r="G569" s="96"/>
    </row>
    <row r="570" spans="1:7" ht="84" x14ac:dyDescent="0.4">
      <c r="A570" s="103" t="s">
        <v>45</v>
      </c>
      <c r="B570" s="104">
        <v>1</v>
      </c>
      <c r="C570" s="104"/>
      <c r="D570" s="105" t="s">
        <v>493</v>
      </c>
      <c r="E570" s="105" t="s">
        <v>494</v>
      </c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17" t="s">
        <v>34</v>
      </c>
      <c r="B578" s="417"/>
      <c r="C578" s="418"/>
      <c r="D578" s="327">
        <f>SUM(B569:C577)</f>
        <v>17</v>
      </c>
      <c r="E578" s="90"/>
      <c r="F578" s="96"/>
      <c r="G578" s="96"/>
    </row>
    <row r="579" spans="1:7" ht="21" x14ac:dyDescent="0.4">
      <c r="A579" s="417" t="s">
        <v>33</v>
      </c>
      <c r="B579" s="417"/>
      <c r="C579" s="417"/>
      <c r="D579" s="298">
        <f>D578/(COUNT(B569:C577)*2)</f>
        <v>0.94444444444444442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8" t="s">
        <v>23</v>
      </c>
      <c r="B581" s="429"/>
      <c r="C581" s="429"/>
      <c r="D581" s="429"/>
      <c r="E581" s="429"/>
      <c r="F581" s="430"/>
      <c r="G581" s="96"/>
    </row>
    <row r="582" spans="1:7" ht="63" x14ac:dyDescent="0.4">
      <c r="A582" s="103" t="s">
        <v>87</v>
      </c>
      <c r="B582" s="104">
        <v>1</v>
      </c>
      <c r="C582" s="104"/>
      <c r="D582" s="105" t="s">
        <v>495</v>
      </c>
      <c r="E582" s="105" t="s">
        <v>468</v>
      </c>
      <c r="F582" s="105"/>
      <c r="G582" s="96"/>
    </row>
    <row r="583" spans="1:7" ht="119.25" customHeight="1" x14ac:dyDescent="0.45">
      <c r="A583" s="184" t="s">
        <v>7</v>
      </c>
      <c r="B583" s="104">
        <v>0</v>
      </c>
      <c r="C583" s="118">
        <f>IF(B583=0, -10, "0")</f>
        <v>-10</v>
      </c>
      <c r="D583" s="141" t="s">
        <v>496</v>
      </c>
      <c r="E583" s="105" t="s">
        <v>497</v>
      </c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105" x14ac:dyDescent="0.4">
      <c r="A585" s="103" t="s">
        <v>184</v>
      </c>
      <c r="B585" s="104">
        <v>0</v>
      </c>
      <c r="C585" s="104"/>
      <c r="D585" s="241" t="s">
        <v>498</v>
      </c>
      <c r="E585" s="241" t="s">
        <v>499</v>
      </c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31" t="s">
        <v>370</v>
      </c>
      <c r="B588" s="432"/>
      <c r="C588" s="432"/>
      <c r="D588" s="432"/>
      <c r="E588" s="432"/>
      <c r="F588" s="432"/>
      <c r="G588" s="432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417" t="s">
        <v>34</v>
      </c>
      <c r="B596" s="417"/>
      <c r="C596" s="418"/>
      <c r="D596" s="327">
        <f>SUM(B589:C595,B582:C587)</f>
        <v>9</v>
      </c>
      <c r="E596" s="90"/>
      <c r="F596" s="96"/>
      <c r="G596" s="96"/>
    </row>
    <row r="597" spans="1:7" ht="21" x14ac:dyDescent="0.4">
      <c r="A597" s="417" t="s">
        <v>33</v>
      </c>
      <c r="B597" s="417"/>
      <c r="C597" s="417"/>
      <c r="D597" s="298">
        <f>D596/(COUNT(B582:C587,B589:C595)*2)</f>
        <v>0.34615384615384615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26</v>
      </c>
      <c r="E599" s="239"/>
      <c r="F599" s="239"/>
      <c r="G599" s="96"/>
    </row>
    <row r="600" spans="1:7" ht="22.5" x14ac:dyDescent="0.45">
      <c r="A600" s="439" t="s">
        <v>168</v>
      </c>
      <c r="B600" s="440"/>
      <c r="C600" s="441"/>
      <c r="D600" s="127">
        <f>D599/(COUNT(B569:C577,B589:C595,B582:C587)*2)</f>
        <v>0.59090909090909094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3" t="s">
        <v>8</v>
      </c>
      <c r="B602" s="433"/>
      <c r="C602" s="433"/>
      <c r="D602" s="433"/>
      <c r="E602" s="433"/>
      <c r="F602" s="433"/>
      <c r="G602" s="96"/>
    </row>
    <row r="603" spans="1:7" ht="22.5" x14ac:dyDescent="0.4">
      <c r="A603" s="129">
        <f>B11</f>
        <v>43698</v>
      </c>
      <c r="B603" s="96"/>
      <c r="C603" s="96"/>
      <c r="D603" s="114"/>
      <c r="E603" s="114"/>
      <c r="F603" s="114"/>
      <c r="G603" s="96"/>
    </row>
    <row r="604" spans="1:7" ht="21" x14ac:dyDescent="0.4">
      <c r="A604" s="373" t="s">
        <v>28</v>
      </c>
      <c r="B604" s="374" t="s">
        <v>29</v>
      </c>
      <c r="C604" s="374"/>
      <c r="D604" s="374" t="s">
        <v>42</v>
      </c>
      <c r="E604" s="375" t="s">
        <v>264</v>
      </c>
      <c r="F604" s="375" t="s">
        <v>295</v>
      </c>
      <c r="G604" s="96"/>
    </row>
    <row r="605" spans="1:7" ht="18.75" customHeight="1" x14ac:dyDescent="0.4">
      <c r="A605" s="373"/>
      <c r="B605" s="100" t="s">
        <v>32</v>
      </c>
      <c r="C605" s="100" t="s">
        <v>31</v>
      </c>
      <c r="D605" s="374"/>
      <c r="E605" s="375"/>
      <c r="F605" s="375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34"/>
      <c r="D607" s="434"/>
      <c r="E607" s="434"/>
      <c r="F607" s="435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7" t="s">
        <v>34</v>
      </c>
      <c r="B616" s="417"/>
      <c r="C616" s="417"/>
      <c r="D616" s="327">
        <f>SUM(B608:C615)</f>
        <v>16</v>
      </c>
      <c r="E616" s="436"/>
      <c r="F616" s="401"/>
      <c r="G616" s="96"/>
    </row>
    <row r="617" spans="1:7" ht="21" x14ac:dyDescent="0.4">
      <c r="A617" s="417" t="s">
        <v>33</v>
      </c>
      <c r="B617" s="417"/>
      <c r="C617" s="417"/>
      <c r="D617" s="298">
        <f>D616/(COUNT(B608:C615)*2)</f>
        <v>1</v>
      </c>
      <c r="E617" s="437"/>
      <c r="F617" s="407"/>
      <c r="G617" s="96"/>
    </row>
    <row r="618" spans="1:7" ht="21" x14ac:dyDescent="0.4">
      <c r="A618" s="128"/>
      <c r="B618" s="96"/>
      <c r="C618" s="438"/>
      <c r="D618" s="438"/>
      <c r="E618" s="438"/>
      <c r="F618" s="438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86.25" customHeight="1" x14ac:dyDescent="0.4">
      <c r="A626" s="163" t="s">
        <v>399</v>
      </c>
      <c r="B626" s="104">
        <v>1</v>
      </c>
      <c r="C626" s="118"/>
      <c r="D626" s="105" t="s">
        <v>535</v>
      </c>
      <c r="E626" s="105" t="s">
        <v>500</v>
      </c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4" t="s">
        <v>34</v>
      </c>
      <c r="B629" s="395"/>
      <c r="C629" s="396"/>
      <c r="D629" s="201">
        <f>SUM(B620:C628)</f>
        <v>17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0.94444444444444442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4"/>
      <c r="D632" s="434"/>
      <c r="E632" s="434"/>
      <c r="F632" s="435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4" t="s">
        <v>34</v>
      </c>
      <c r="B639" s="395"/>
      <c r="C639" s="396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43"/>
      <c r="B641" s="443"/>
      <c r="C641" s="443"/>
      <c r="D641" s="443"/>
      <c r="E641" s="443"/>
      <c r="F641" s="443"/>
      <c r="G641" s="443"/>
    </row>
    <row r="642" spans="1:7" ht="24.75" x14ac:dyDescent="0.4">
      <c r="A642" s="284" t="s">
        <v>26</v>
      </c>
      <c r="B642" s="434"/>
      <c r="C642" s="434"/>
      <c r="D642" s="434"/>
      <c r="E642" s="434"/>
      <c r="F642" s="435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84" x14ac:dyDescent="0.4">
      <c r="A645" s="163" t="s">
        <v>399</v>
      </c>
      <c r="B645" s="104">
        <v>1</v>
      </c>
      <c r="C645" s="118"/>
      <c r="D645" s="135" t="s">
        <v>501</v>
      </c>
      <c r="E645" s="105" t="s">
        <v>502</v>
      </c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4" t="s">
        <v>304</v>
      </c>
      <c r="B650" s="445"/>
      <c r="C650" s="445"/>
      <c r="D650" s="445"/>
      <c r="E650" s="445"/>
      <c r="F650" s="446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25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0.96153846153846156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70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0.97222222222222221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3" t="s">
        <v>346</v>
      </c>
      <c r="B665" s="433"/>
      <c r="C665" s="433"/>
      <c r="D665" s="433"/>
      <c r="E665" s="433"/>
      <c r="F665" s="433"/>
      <c r="G665" s="96"/>
    </row>
    <row r="666" spans="1:7" ht="21" x14ac:dyDescent="0.4">
      <c r="A666" s="198">
        <f>B11</f>
        <v>43698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3" t="s">
        <v>28</v>
      </c>
      <c r="B667" s="374" t="s">
        <v>29</v>
      </c>
      <c r="C667" s="374"/>
      <c r="D667" s="374" t="s">
        <v>42</v>
      </c>
      <c r="E667" s="375" t="s">
        <v>264</v>
      </c>
      <c r="F667" s="375" t="s">
        <v>295</v>
      </c>
      <c r="G667" s="96"/>
    </row>
    <row r="668" spans="1:7" ht="21" x14ac:dyDescent="0.4">
      <c r="A668" s="373"/>
      <c r="B668" s="100" t="s">
        <v>32</v>
      </c>
      <c r="C668" s="100" t="s">
        <v>31</v>
      </c>
      <c r="D668" s="374"/>
      <c r="E668" s="375"/>
      <c r="F668" s="375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63" x14ac:dyDescent="0.4">
      <c r="A688" s="208" t="s">
        <v>462</v>
      </c>
      <c r="B688" s="104">
        <v>1</v>
      </c>
      <c r="C688" s="118"/>
      <c r="D688" s="356" t="s">
        <v>503</v>
      </c>
      <c r="E688" s="105" t="s">
        <v>504</v>
      </c>
      <c r="F688" s="105"/>
      <c r="G688" s="96"/>
    </row>
    <row r="689" spans="1:7" ht="89.25" customHeight="1" x14ac:dyDescent="0.4">
      <c r="A689" s="107" t="s">
        <v>402</v>
      </c>
      <c r="B689" s="104">
        <v>1</v>
      </c>
      <c r="C689" s="104"/>
      <c r="D689" s="319">
        <v>0.33300000000000002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26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0.9285714285714286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2" t="s">
        <v>439</v>
      </c>
      <c r="B693" s="442"/>
      <c r="C693" s="442"/>
      <c r="D693" s="442"/>
      <c r="E693" s="442"/>
      <c r="F693" s="442"/>
      <c r="G693" s="215"/>
    </row>
    <row r="694" spans="1:7" ht="21" customHeight="1" x14ac:dyDescent="0.4">
      <c r="A694" s="198">
        <f>B11</f>
        <v>43698</v>
      </c>
      <c r="B694" s="96"/>
      <c r="C694" s="96"/>
      <c r="D694" s="214"/>
      <c r="E694" s="214"/>
      <c r="F694" s="214"/>
      <c r="G694" s="215"/>
    </row>
    <row r="695" spans="1:7" ht="21" x14ac:dyDescent="0.4">
      <c r="A695" s="452" t="s">
        <v>28</v>
      </c>
      <c r="B695" s="421" t="s">
        <v>29</v>
      </c>
      <c r="C695" s="421"/>
      <c r="D695" s="374" t="s">
        <v>42</v>
      </c>
      <c r="E695" s="375" t="s">
        <v>264</v>
      </c>
      <c r="F695" s="375" t="s">
        <v>295</v>
      </c>
      <c r="G695" s="215"/>
    </row>
    <row r="696" spans="1:7" ht="21" x14ac:dyDescent="0.4">
      <c r="A696" s="373"/>
      <c r="B696" s="100" t="s">
        <v>32</v>
      </c>
      <c r="C696" s="100" t="s">
        <v>31</v>
      </c>
      <c r="D696" s="374"/>
      <c r="E696" s="375"/>
      <c r="F696" s="375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49" t="s">
        <v>299</v>
      </c>
      <c r="B698" s="450"/>
      <c r="C698" s="450"/>
      <c r="D698" s="450"/>
      <c r="E698" s="450"/>
      <c r="F698" s="451"/>
      <c r="G698" s="215"/>
    </row>
    <row r="699" spans="1:7" ht="21" x14ac:dyDescent="0.4">
      <c r="A699" s="133" t="s">
        <v>218</v>
      </c>
      <c r="B699" s="216">
        <v>2</v>
      </c>
      <c r="C699" s="216"/>
      <c r="D699" s="160"/>
      <c r="E699" s="160"/>
      <c r="F699" s="160"/>
      <c r="G699" s="215"/>
    </row>
    <row r="700" spans="1:7" ht="105" x14ac:dyDescent="0.4">
      <c r="A700" s="133" t="s">
        <v>310</v>
      </c>
      <c r="B700" s="216">
        <v>1</v>
      </c>
      <c r="C700" s="216"/>
      <c r="D700" s="160" t="s">
        <v>505</v>
      </c>
      <c r="E700" s="160" t="s">
        <v>506</v>
      </c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160"/>
      <c r="E701" s="16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7"/>
      <c r="C704" s="448"/>
      <c r="D704" s="201">
        <f>SUM(B699:C703)</f>
        <v>9</v>
      </c>
      <c r="E704" s="90"/>
      <c r="F704" s="96"/>
      <c r="G704" s="96"/>
    </row>
    <row r="705" spans="1:7" ht="21" x14ac:dyDescent="0.4">
      <c r="A705" s="108" t="s">
        <v>33</v>
      </c>
      <c r="B705" s="447"/>
      <c r="C705" s="448"/>
      <c r="D705" s="306">
        <f>D704/(COUNT(B699:C703)*2)</f>
        <v>0.9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9" t="s">
        <v>300</v>
      </c>
      <c r="B707" s="450"/>
      <c r="C707" s="450"/>
      <c r="D707" s="450"/>
      <c r="E707" s="450"/>
      <c r="F707" s="451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>
        <v>2</v>
      </c>
      <c r="C710" s="104"/>
      <c r="D710" s="319">
        <v>1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15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0.9375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0.83124999999999993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542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0.79008746355685133</v>
      </c>
      <c r="E719" s="3"/>
      <c r="F719" s="3"/>
    </row>
  </sheetData>
  <sheetProtection algorithmName="SHA-512" hashValue="tSloWT6oplsvz65a8PSN0nevIrMxBmxWVqQKN8GQA6TGc1WcDvHaZxIGuxD7J6a28NEHb81ILY1wGPxu5/Wyaw==" saltValue="mp6vQREvfYGwQbopzt/e4Q==" spinCount="100000" sheet="1" objects="1" scenarios="1"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4" zoomScale="80" zoomScaleNormal="90" zoomScaleSheetLayoutView="80" workbookViewId="0">
      <selection activeCell="A224" sqref="A224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4"/>
      <c r="E1" s="454"/>
      <c r="F1" s="454"/>
      <c r="G1" s="454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5" t="s">
        <v>46</v>
      </c>
      <c r="B6" s="455"/>
      <c r="C6" s="455"/>
      <c r="D6" s="455"/>
      <c r="E6" s="455"/>
      <c r="F6" s="455"/>
      <c r="G6" s="79"/>
    </row>
    <row r="7" spans="1:7" s="2" customFormat="1" ht="21.75" customHeight="1" x14ac:dyDescent="0.45">
      <c r="A7" s="456" t="str">
        <f>'Page de garde'!D18</f>
        <v>SILIANA</v>
      </c>
      <c r="B7" s="456"/>
      <c r="C7" s="456"/>
      <c r="D7" s="456"/>
      <c r="E7" s="456"/>
      <c r="F7" s="456"/>
      <c r="G7" s="79"/>
    </row>
    <row r="8" spans="1:7" s="2" customFormat="1" ht="24" x14ac:dyDescent="0.45">
      <c r="A8" s="4" t="s">
        <v>39</v>
      </c>
      <c r="B8" s="457" t="str">
        <f>'A3 Exploitation'!B9:F9</f>
        <v>M Souheil DRAOUI</v>
      </c>
      <c r="C8" s="457"/>
      <c r="D8" s="457"/>
      <c r="E8" s="457"/>
      <c r="F8" s="457"/>
      <c r="G8" s="79"/>
    </row>
    <row r="9" spans="1:7" s="2" customFormat="1" ht="24" x14ac:dyDescent="0.45">
      <c r="A9" s="5" t="s">
        <v>41</v>
      </c>
      <c r="B9" s="458" t="str">
        <f>'A3 Exploitation'!B10:F10</f>
        <v>Chefs rayons</v>
      </c>
      <c r="C9" s="458"/>
      <c r="D9" s="458"/>
      <c r="E9" s="458"/>
      <c r="F9" s="458"/>
      <c r="G9" s="79"/>
    </row>
    <row r="10" spans="1:7" s="2" customFormat="1" ht="24" x14ac:dyDescent="0.45">
      <c r="A10" s="4" t="s">
        <v>40</v>
      </c>
      <c r="B10" s="453">
        <f>'A3 Exploitation'!B11:F11</f>
        <v>43698</v>
      </c>
      <c r="C10" s="453"/>
      <c r="D10" s="453"/>
      <c r="E10" s="453"/>
      <c r="F10" s="453"/>
      <c r="G10" s="79"/>
    </row>
    <row r="11" spans="1:7" s="2" customFormat="1" ht="24" x14ac:dyDescent="0.45">
      <c r="A11" s="4" t="s">
        <v>248</v>
      </c>
      <c r="B11" s="462">
        <f>D215</f>
        <v>0.82017543859649122</v>
      </c>
      <c r="C11" s="462"/>
      <c r="D11" s="462"/>
      <c r="E11" s="462"/>
      <c r="F11" s="462"/>
      <c r="G11" s="79"/>
    </row>
    <row r="12" spans="1:7" s="2" customFormat="1" ht="22.5" x14ac:dyDescent="0.45">
      <c r="A12" s="1"/>
      <c r="D12" s="366"/>
      <c r="E12" s="366"/>
      <c r="F12" s="366"/>
      <c r="G12" s="366"/>
    </row>
    <row r="13" spans="1:7" s="2" customFormat="1" ht="11.25" customHeight="1" x14ac:dyDescent="0.3">
      <c r="A13" s="463" t="s">
        <v>28</v>
      </c>
      <c r="B13" s="464" t="s">
        <v>29</v>
      </c>
      <c r="C13" s="464"/>
      <c r="D13" s="464" t="s">
        <v>42</v>
      </c>
      <c r="E13" s="464" t="s">
        <v>158</v>
      </c>
      <c r="F13" s="464" t="s">
        <v>159</v>
      </c>
    </row>
    <row r="14" spans="1:7" s="2" customFormat="1" ht="12.75" customHeight="1" x14ac:dyDescent="0.3">
      <c r="A14" s="463"/>
      <c r="B14" s="18" t="s">
        <v>32</v>
      </c>
      <c r="C14" s="18" t="s">
        <v>31</v>
      </c>
      <c r="D14" s="464"/>
      <c r="E14" s="464"/>
      <c r="F14" s="464"/>
      <c r="G14" s="78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67" t="s">
        <v>0</v>
      </c>
      <c r="B16" s="468"/>
      <c r="C16" s="468"/>
      <c r="D16" s="468"/>
      <c r="E16" s="468"/>
      <c r="F16" s="468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1</v>
      </c>
      <c r="C19" s="55"/>
      <c r="D19" s="56" t="s">
        <v>509</v>
      </c>
      <c r="E19" s="56" t="s">
        <v>510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69" t="s">
        <v>34</v>
      </c>
      <c r="B22" s="470"/>
      <c r="C22" s="471"/>
      <c r="D22" s="330">
        <f>SUM(B17:C21)</f>
        <v>9</v>
      </c>
    </row>
    <row r="23" spans="1:7" x14ac:dyDescent="0.3">
      <c r="A23" s="459" t="s">
        <v>249</v>
      </c>
      <c r="B23" s="460"/>
      <c r="C23" s="461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72" t="s">
        <v>4</v>
      </c>
      <c r="B25" s="473"/>
      <c r="C25" s="473"/>
      <c r="D25" s="473"/>
      <c r="E25" s="473"/>
      <c r="F25" s="473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9" t="s">
        <v>34</v>
      </c>
      <c r="B33" s="460"/>
      <c r="C33" s="461"/>
      <c r="D33" s="329">
        <f>SUM(B26:C32)</f>
        <v>14</v>
      </c>
    </row>
    <row r="34" spans="1:6" x14ac:dyDescent="0.3">
      <c r="A34" s="459" t="s">
        <v>249</v>
      </c>
      <c r="B34" s="460"/>
      <c r="C34" s="461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72" t="s">
        <v>178</v>
      </c>
      <c r="B36" s="473"/>
      <c r="C36" s="473"/>
      <c r="D36" s="473"/>
      <c r="E36" s="473"/>
      <c r="F36" s="473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9" t="s">
        <v>34</v>
      </c>
      <c r="B42" s="460"/>
      <c r="C42" s="461"/>
      <c r="D42" s="329">
        <f>SUM(B37:C41)</f>
        <v>10</v>
      </c>
    </row>
    <row r="43" spans="1:6" x14ac:dyDescent="0.3">
      <c r="A43" s="459" t="s">
        <v>249</v>
      </c>
      <c r="B43" s="460"/>
      <c r="C43" s="461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4" t="s">
        <v>405</v>
      </c>
      <c r="B45" s="475"/>
      <c r="C45" s="475"/>
      <c r="D45" s="475"/>
      <c r="E45" s="475"/>
      <c r="F45" s="476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9" t="s">
        <v>34</v>
      </c>
      <c r="B58" s="460"/>
      <c r="C58" s="461"/>
      <c r="D58" s="341">
        <f>SUM(B46:C57)</f>
        <v>0</v>
      </c>
    </row>
    <row r="59" spans="1:6" x14ac:dyDescent="0.3">
      <c r="A59" s="459" t="s">
        <v>249</v>
      </c>
      <c r="B59" s="460"/>
      <c r="C59" s="461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7" t="s">
        <v>19</v>
      </c>
      <c r="B61" s="478"/>
      <c r="C61" s="478"/>
      <c r="D61" s="478"/>
      <c r="E61" s="478"/>
      <c r="F61" s="478"/>
    </row>
    <row r="62" spans="1:6" ht="33" x14ac:dyDescent="0.3">
      <c r="A62" s="6" t="s">
        <v>224</v>
      </c>
      <c r="B62" s="55">
        <v>1</v>
      </c>
      <c r="C62" s="55"/>
      <c r="D62" s="56" t="s">
        <v>511</v>
      </c>
      <c r="E62" s="55" t="s">
        <v>510</v>
      </c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9" t="s">
        <v>34</v>
      </c>
      <c r="B68" s="460"/>
      <c r="C68" s="461"/>
      <c r="D68" s="329">
        <f>SUM(B62:C67)</f>
        <v>11</v>
      </c>
    </row>
    <row r="69" spans="1:6" x14ac:dyDescent="0.3">
      <c r="A69" s="459" t="s">
        <v>249</v>
      </c>
      <c r="B69" s="460"/>
      <c r="C69" s="461"/>
      <c r="D69" s="17">
        <f>D68/(COUNT(B62:C67)*2)</f>
        <v>0.91666666666666663</v>
      </c>
    </row>
    <row r="70" spans="1:6" x14ac:dyDescent="0.3">
      <c r="A70" s="10"/>
      <c r="B70" s="11"/>
      <c r="C70" s="11"/>
      <c r="D70" s="12"/>
    </row>
    <row r="71" spans="1:6" ht="19.5" x14ac:dyDescent="0.4">
      <c r="A71" s="472" t="s">
        <v>8</v>
      </c>
      <c r="B71" s="473"/>
      <c r="C71" s="473"/>
      <c r="D71" s="473"/>
      <c r="E71" s="473"/>
      <c r="F71" s="473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ht="49.5" x14ac:dyDescent="0.3">
      <c r="A75" s="7" t="s">
        <v>79</v>
      </c>
      <c r="B75" s="55">
        <v>1</v>
      </c>
      <c r="C75" s="55"/>
      <c r="D75" s="56" t="s">
        <v>513</v>
      </c>
      <c r="E75" s="55" t="s">
        <v>512</v>
      </c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9" t="s">
        <v>34</v>
      </c>
      <c r="B79" s="460"/>
      <c r="C79" s="461"/>
      <c r="D79" s="329">
        <f>SUM(B72:C78)</f>
        <v>13</v>
      </c>
    </row>
    <row r="80" spans="1:6" x14ac:dyDescent="0.3">
      <c r="A80" s="459" t="s">
        <v>249</v>
      </c>
      <c r="B80" s="460"/>
      <c r="C80" s="461"/>
      <c r="D80" s="17">
        <f>D79/(COUNT(B72:C78)*2)</f>
        <v>0.9285714285714286</v>
      </c>
    </row>
    <row r="81" spans="1:6" x14ac:dyDescent="0.3">
      <c r="A81" s="10"/>
      <c r="B81" s="11"/>
      <c r="C81" s="11"/>
      <c r="D81" s="12"/>
    </row>
    <row r="82" spans="1:6" ht="19.5" x14ac:dyDescent="0.4">
      <c r="A82" s="472" t="s">
        <v>463</v>
      </c>
      <c r="B82" s="473"/>
      <c r="C82" s="473"/>
      <c r="D82" s="473"/>
      <c r="E82" s="473"/>
      <c r="F82" s="473"/>
    </row>
    <row r="83" spans="1:6" ht="34.5" x14ac:dyDescent="0.4">
      <c r="A83" s="6" t="s">
        <v>225</v>
      </c>
      <c r="B83" s="61">
        <v>1</v>
      </c>
      <c r="C83" s="62"/>
      <c r="D83" s="56" t="s">
        <v>514</v>
      </c>
      <c r="E83" s="56" t="s">
        <v>510</v>
      </c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9" t="s">
        <v>34</v>
      </c>
      <c r="B100" s="460"/>
      <c r="C100" s="461"/>
      <c r="D100" s="329">
        <f>SUM(B83:C99)</f>
        <v>25</v>
      </c>
    </row>
    <row r="101" spans="1:6" x14ac:dyDescent="0.3">
      <c r="A101" s="459" t="s">
        <v>249</v>
      </c>
      <c r="B101" s="460"/>
      <c r="C101" s="461"/>
      <c r="D101" s="17">
        <f>D100/(COUNT(B83:C99)*2)</f>
        <v>0.96153846153846156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2" t="s">
        <v>170</v>
      </c>
      <c r="B103" s="473"/>
      <c r="C103" s="473"/>
      <c r="D103" s="473"/>
      <c r="E103" s="473"/>
      <c r="F103" s="473"/>
    </row>
    <row r="104" spans="1:6" ht="36.75" customHeight="1" x14ac:dyDescent="0.4">
      <c r="A104" s="32" t="s">
        <v>227</v>
      </c>
      <c r="B104" s="69">
        <v>1</v>
      </c>
      <c r="C104" s="62"/>
      <c r="D104" s="56" t="s">
        <v>515</v>
      </c>
      <c r="E104" s="56" t="s">
        <v>510</v>
      </c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ht="33" x14ac:dyDescent="0.3">
      <c r="A111" s="6" t="s">
        <v>136</v>
      </c>
      <c r="B111" s="69">
        <v>1</v>
      </c>
      <c r="C111" s="55"/>
      <c r="D111" s="56" t="s">
        <v>516</v>
      </c>
      <c r="E111" s="55" t="s">
        <v>517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50.25" x14ac:dyDescent="0.35">
      <c r="A115" s="28" t="s">
        <v>161</v>
      </c>
      <c r="B115" s="69">
        <v>1</v>
      </c>
      <c r="C115" s="6" t="str">
        <f>IF(B115=0, -5, "0")</f>
        <v>0</v>
      </c>
      <c r="D115" s="56" t="s">
        <v>519</v>
      </c>
      <c r="E115" s="56" t="s">
        <v>518</v>
      </c>
      <c r="F115" s="55"/>
    </row>
    <row r="116" spans="1:6" ht="50.25" x14ac:dyDescent="0.35">
      <c r="A116" s="27" t="s">
        <v>251</v>
      </c>
      <c r="B116" s="69">
        <v>0</v>
      </c>
      <c r="C116" s="6">
        <f>IF(B116=0, -5, "0")</f>
        <v>-5</v>
      </c>
      <c r="D116" s="56" t="s">
        <v>520</v>
      </c>
      <c r="E116" s="56" t="s">
        <v>476</v>
      </c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9" t="s">
        <v>34</v>
      </c>
      <c r="B118" s="460"/>
      <c r="C118" s="461"/>
      <c r="D118" s="329">
        <f>SUM(B104:C117)</f>
        <v>18</v>
      </c>
    </row>
    <row r="119" spans="1:6" x14ac:dyDescent="0.3">
      <c r="A119" s="459" t="s">
        <v>249</v>
      </c>
      <c r="B119" s="460"/>
      <c r="C119" s="461"/>
      <c r="D119" s="17">
        <f>D118/(COUNT(B104:C117)*2)</f>
        <v>0.6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2" t="s">
        <v>171</v>
      </c>
      <c r="B122" s="473"/>
      <c r="C122" s="473"/>
      <c r="D122" s="473"/>
      <c r="E122" s="473"/>
      <c r="F122" s="473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9" t="s">
        <v>34</v>
      </c>
      <c r="B134" s="460"/>
      <c r="C134" s="461"/>
      <c r="D134" s="329">
        <f>SUM(B123:C133)</f>
        <v>18</v>
      </c>
    </row>
    <row r="135" spans="1:6" x14ac:dyDescent="0.3">
      <c r="A135" s="459" t="s">
        <v>249</v>
      </c>
      <c r="B135" s="460"/>
      <c r="C135" s="461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2" t="s">
        <v>154</v>
      </c>
      <c r="B137" s="473"/>
      <c r="C137" s="473"/>
      <c r="D137" s="473"/>
      <c r="E137" s="473"/>
      <c r="F137" s="473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ht="56.25" customHeight="1" x14ac:dyDescent="0.3">
      <c r="A145" s="6" t="s">
        <v>137</v>
      </c>
      <c r="B145" s="70">
        <v>1</v>
      </c>
      <c r="C145" s="77"/>
      <c r="D145" s="56" t="s">
        <v>525</v>
      </c>
      <c r="E145" s="56" t="s">
        <v>510</v>
      </c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50.25" x14ac:dyDescent="0.35">
      <c r="A148" s="27" t="s">
        <v>270</v>
      </c>
      <c r="B148" s="70">
        <v>1</v>
      </c>
      <c r="C148" s="6" t="str">
        <f>IF(B148=0, -5, "0")</f>
        <v>0</v>
      </c>
      <c r="D148" s="56" t="s">
        <v>526</v>
      </c>
      <c r="E148" s="56" t="s">
        <v>518</v>
      </c>
      <c r="F148" s="55"/>
    </row>
    <row r="149" spans="1:6" x14ac:dyDescent="0.3">
      <c r="A149" s="459" t="s">
        <v>34</v>
      </c>
      <c r="B149" s="460"/>
      <c r="C149" s="461"/>
      <c r="D149" s="329">
        <f>SUM(B138:C148)</f>
        <v>20</v>
      </c>
    </row>
    <row r="150" spans="1:6" x14ac:dyDescent="0.3">
      <c r="A150" s="459" t="s">
        <v>249</v>
      </c>
      <c r="B150" s="460"/>
      <c r="C150" s="461"/>
      <c r="D150" s="16">
        <f>D149/(COUNT(B138:C148)*2)</f>
        <v>0.90909090909090906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2" t="s">
        <v>61</v>
      </c>
      <c r="B152" s="473"/>
      <c r="C152" s="473"/>
      <c r="D152" s="473"/>
      <c r="E152" s="473"/>
      <c r="F152" s="473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ht="33" x14ac:dyDescent="0.3">
      <c r="A156" s="26" t="s">
        <v>232</v>
      </c>
      <c r="B156" s="69">
        <v>1</v>
      </c>
      <c r="C156" s="56"/>
      <c r="D156" s="81" t="s">
        <v>515</v>
      </c>
      <c r="E156" s="357" t="s">
        <v>527</v>
      </c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66.75" x14ac:dyDescent="0.35">
      <c r="A161" s="24" t="s">
        <v>163</v>
      </c>
      <c r="B161" s="69">
        <v>0</v>
      </c>
      <c r="C161" s="6">
        <f>IF(B161=0, -5, "0")</f>
        <v>-5</v>
      </c>
      <c r="D161" s="81" t="s">
        <v>528</v>
      </c>
      <c r="E161" s="56" t="s">
        <v>529</v>
      </c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9" t="s">
        <v>34</v>
      </c>
      <c r="B165" s="460"/>
      <c r="C165" s="461"/>
      <c r="D165" s="329">
        <f>SUM(B153:C164)</f>
        <v>16</v>
      </c>
    </row>
    <row r="166" spans="1:6" x14ac:dyDescent="0.3">
      <c r="A166" s="459" t="s">
        <v>249</v>
      </c>
      <c r="B166" s="460"/>
      <c r="C166" s="461"/>
      <c r="D166" s="17">
        <f>D165/(COUNT(B153:C164)*2)</f>
        <v>0.61538461538461542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2" t="s">
        <v>176</v>
      </c>
      <c r="B168" s="473"/>
      <c r="C168" s="473"/>
      <c r="D168" s="473"/>
      <c r="E168" s="473"/>
      <c r="F168" s="473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ht="37.5" customHeight="1" x14ac:dyDescent="0.3">
      <c r="A170" s="6" t="s">
        <v>126</v>
      </c>
      <c r="B170" s="55">
        <v>1</v>
      </c>
      <c r="C170" s="55"/>
      <c r="D170" s="81" t="s">
        <v>530</v>
      </c>
      <c r="E170" s="55" t="s">
        <v>531</v>
      </c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50.25" x14ac:dyDescent="0.35">
      <c r="A172" s="24" t="s">
        <v>261</v>
      </c>
      <c r="B172" s="55">
        <v>1</v>
      </c>
      <c r="C172" s="6" t="str">
        <f>IF(B172=0, -5, "0")</f>
        <v>0</v>
      </c>
      <c r="D172" s="56" t="s">
        <v>537</v>
      </c>
      <c r="E172" s="56" t="s">
        <v>532</v>
      </c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9" t="s">
        <v>34</v>
      </c>
      <c r="B177" s="470"/>
      <c r="C177" s="471"/>
      <c r="D177" s="330">
        <f>SUM(B169:C176)</f>
        <v>14</v>
      </c>
    </row>
    <row r="178" spans="1:6" x14ac:dyDescent="0.3">
      <c r="A178" s="459" t="s">
        <v>249</v>
      </c>
      <c r="B178" s="460"/>
      <c r="C178" s="461"/>
      <c r="D178" s="17">
        <f>D177/(COUNT(B169:C176)*2)</f>
        <v>0.875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2" t="s">
        <v>64</v>
      </c>
      <c r="B180" s="473"/>
      <c r="C180" s="473"/>
      <c r="D180" s="473"/>
      <c r="E180" s="473"/>
      <c r="F180" s="473"/>
    </row>
    <row r="181" spans="1:6" ht="50.25" x14ac:dyDescent="0.35">
      <c r="A181" s="24" t="s">
        <v>240</v>
      </c>
      <c r="B181" s="55">
        <v>0</v>
      </c>
      <c r="C181" s="6">
        <f>IF(B181=0, -5, "0")</f>
        <v>-5</v>
      </c>
      <c r="D181" s="56" t="s">
        <v>534</v>
      </c>
      <c r="E181" s="55" t="s">
        <v>538</v>
      </c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9" t="s">
        <v>34</v>
      </c>
      <c r="B185" s="460"/>
      <c r="C185" s="461"/>
      <c r="D185" s="329">
        <f>SUM(B181:C184)</f>
        <v>-1</v>
      </c>
    </row>
    <row r="186" spans="1:6" x14ac:dyDescent="0.3">
      <c r="A186" s="459" t="s">
        <v>249</v>
      </c>
      <c r="B186" s="460"/>
      <c r="C186" s="461"/>
      <c r="D186" s="17">
        <f>D185/(COUNT(B181:C184)*2)</f>
        <v>-0.125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9" t="s">
        <v>15</v>
      </c>
      <c r="B188" s="480"/>
      <c r="C188" s="480"/>
      <c r="D188" s="480"/>
      <c r="E188" s="480"/>
      <c r="F188" s="480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9" t="s">
        <v>34</v>
      </c>
      <c r="B193" s="460"/>
      <c r="C193" s="461"/>
      <c r="D193" s="329">
        <f>SUM(B189:C192)</f>
        <v>8</v>
      </c>
    </row>
    <row r="194" spans="1:7" x14ac:dyDescent="0.3">
      <c r="A194" s="459" t="s">
        <v>249</v>
      </c>
      <c r="B194" s="460"/>
      <c r="C194" s="461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2" t="s">
        <v>65</v>
      </c>
      <c r="B196" s="473"/>
      <c r="C196" s="473"/>
      <c r="D196" s="473"/>
      <c r="E196" s="473"/>
      <c r="F196" s="473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66" x14ac:dyDescent="0.3">
      <c r="A198" s="26" t="s">
        <v>179</v>
      </c>
      <c r="B198" s="55">
        <v>1</v>
      </c>
      <c r="C198" s="55"/>
      <c r="D198" s="56" t="s">
        <v>539</v>
      </c>
      <c r="E198" s="56" t="s">
        <v>540</v>
      </c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9" t="s">
        <v>34</v>
      </c>
      <c r="B202" s="460"/>
      <c r="C202" s="461"/>
      <c r="D202" s="329">
        <f>SUM(B197:C201)</f>
        <v>9</v>
      </c>
    </row>
    <row r="203" spans="1:7" x14ac:dyDescent="0.3">
      <c r="A203" s="459" t="s">
        <v>249</v>
      </c>
      <c r="B203" s="460"/>
      <c r="C203" s="461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2" t="s">
        <v>175</v>
      </c>
      <c r="B205" s="473"/>
      <c r="C205" s="473"/>
      <c r="D205" s="473"/>
      <c r="E205" s="473"/>
      <c r="F205" s="473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49.5" x14ac:dyDescent="0.3">
      <c r="A208" s="6" t="s">
        <v>265</v>
      </c>
      <c r="B208" s="55">
        <v>1</v>
      </c>
      <c r="C208" s="55"/>
      <c r="D208" s="56" t="s">
        <v>533</v>
      </c>
      <c r="E208" s="55" t="s">
        <v>512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 t="s">
        <v>536</v>
      </c>
      <c r="E209" s="55"/>
      <c r="F209" s="55"/>
    </row>
    <row r="210" spans="1:6" x14ac:dyDescent="0.3">
      <c r="A210" s="459" t="s">
        <v>34</v>
      </c>
      <c r="B210" s="460"/>
      <c r="C210" s="461"/>
      <c r="D210" s="34">
        <f>SUM(B206:C209)</f>
        <v>3</v>
      </c>
    </row>
    <row r="211" spans="1:6" x14ac:dyDescent="0.3">
      <c r="A211" s="459" t="s">
        <v>249</v>
      </c>
      <c r="B211" s="460"/>
      <c r="C211" s="461"/>
      <c r="D211" s="17">
        <f>D210/(COUNT(B206:C209)*2)</f>
        <v>0.75</v>
      </c>
    </row>
    <row r="213" spans="1:6" ht="18" x14ac:dyDescent="0.35">
      <c r="A213" s="37" t="s">
        <v>402</v>
      </c>
      <c r="B213" s="36"/>
      <c r="C213" s="36"/>
      <c r="D213" s="87">
        <v>0.33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187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0.82017543859649122</v>
      </c>
    </row>
  </sheetData>
  <sheetProtection algorithmName="SHA-512" hashValue="3OorEY7C0Cl0lfc2V397Ox0jCClsJrXcq8njtoSqZvfYuMWbhTAVIapsdHMPON1efUrq0yRe9H9lWrBdA8uSsQ==" saltValue="YX35IND5Q9JMvXp0wprG1w==" spinCount="100000" sheet="1" objects="1" scenarios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6"/>
      <c r="E1" s="366"/>
      <c r="F1" s="366"/>
      <c r="G1" s="366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67" t="s">
        <v>149</v>
      </c>
      <c r="B7" s="367"/>
      <c r="C7" s="367"/>
      <c r="D7" s="367"/>
      <c r="E7" s="367"/>
      <c r="F7" s="367"/>
      <c r="G7" s="93"/>
    </row>
    <row r="8" spans="1:7" ht="22.5" x14ac:dyDescent="0.45">
      <c r="A8" s="368" t="str">
        <f>'Page de garde'!D18</f>
        <v>SILIANA</v>
      </c>
      <c r="B8" s="368"/>
      <c r="C8" s="368"/>
      <c r="D8" s="368"/>
      <c r="E8" s="368"/>
      <c r="F8" s="368"/>
      <c r="G8" s="93"/>
    </row>
    <row r="9" spans="1:7" ht="22.5" x14ac:dyDescent="0.45">
      <c r="A9" s="94" t="s">
        <v>39</v>
      </c>
      <c r="B9" s="369"/>
      <c r="C9" s="369"/>
      <c r="D9" s="369"/>
      <c r="E9" s="369"/>
      <c r="F9" s="369"/>
      <c r="G9" s="93"/>
    </row>
    <row r="10" spans="1:7" ht="22.5" x14ac:dyDescent="0.45">
      <c r="A10" s="95" t="s">
        <v>41</v>
      </c>
      <c r="B10" s="370"/>
      <c r="C10" s="370"/>
      <c r="D10" s="370"/>
      <c r="E10" s="370"/>
      <c r="F10" s="370"/>
      <c r="G10" s="93"/>
    </row>
    <row r="11" spans="1:7" ht="22.5" x14ac:dyDescent="0.45">
      <c r="A11" s="94" t="s">
        <v>40</v>
      </c>
      <c r="B11" s="371"/>
      <c r="C11" s="371"/>
      <c r="D11" s="371"/>
      <c r="E11" s="371"/>
      <c r="F11" s="371"/>
      <c r="G11" s="93"/>
    </row>
    <row r="12" spans="1:7" ht="22.5" x14ac:dyDescent="0.45">
      <c r="A12" s="94" t="s">
        <v>198</v>
      </c>
      <c r="B12" s="376" t="e">
        <f>D719</f>
        <v>#DIV/0!</v>
      </c>
      <c r="C12" s="376"/>
      <c r="D12" s="376"/>
      <c r="E12" s="376"/>
      <c r="F12" s="376"/>
      <c r="G12" s="93"/>
    </row>
    <row r="13" spans="1:7" ht="22.5" x14ac:dyDescent="0.45">
      <c r="A13" s="92"/>
      <c r="B13" s="90"/>
      <c r="C13" s="90"/>
      <c r="D13" s="366"/>
      <c r="E13" s="366"/>
      <c r="F13" s="366"/>
      <c r="G13" s="366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3" t="s">
        <v>28</v>
      </c>
      <c r="B17" s="374" t="s">
        <v>29</v>
      </c>
      <c r="C17" s="374"/>
      <c r="D17" s="374" t="s">
        <v>42</v>
      </c>
      <c r="E17" s="375" t="s">
        <v>264</v>
      </c>
      <c r="F17" s="375" t="s">
        <v>294</v>
      </c>
      <c r="G17" s="96"/>
    </row>
    <row r="18" spans="1:8" ht="16.5" customHeight="1" x14ac:dyDescent="0.4">
      <c r="A18" s="373"/>
      <c r="B18" s="100" t="s">
        <v>32</v>
      </c>
      <c r="C18" s="100" t="s">
        <v>31</v>
      </c>
      <c r="D18" s="374"/>
      <c r="E18" s="375"/>
      <c r="F18" s="375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372"/>
      <c r="B49" s="372"/>
      <c r="C49" s="372"/>
      <c r="D49" s="372"/>
      <c r="E49" s="372"/>
      <c r="F49" s="372"/>
      <c r="G49" s="372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3" t="s">
        <v>28</v>
      </c>
      <c r="B52" s="374" t="s">
        <v>29</v>
      </c>
      <c r="C52" s="374"/>
      <c r="D52" s="374" t="s">
        <v>42</v>
      </c>
      <c r="E52" s="375" t="s">
        <v>264</v>
      </c>
      <c r="F52" s="375" t="s">
        <v>295</v>
      </c>
      <c r="G52" s="96"/>
    </row>
    <row r="53" spans="1:7" ht="21" x14ac:dyDescent="0.4">
      <c r="A53" s="373"/>
      <c r="B53" s="100" t="s">
        <v>32</v>
      </c>
      <c r="C53" s="100" t="s">
        <v>31</v>
      </c>
      <c r="D53" s="374"/>
      <c r="E53" s="375"/>
      <c r="F53" s="375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4"/>
      <c r="B64" s="385"/>
      <c r="C64" s="385"/>
      <c r="D64" s="385"/>
      <c r="E64" s="385"/>
      <c r="F64" s="385"/>
      <c r="G64" s="385"/>
    </row>
    <row r="65" spans="1:7" ht="43.5" customHeight="1" x14ac:dyDescent="0.4">
      <c r="A65" s="380" t="s">
        <v>341</v>
      </c>
      <c r="B65" s="380"/>
      <c r="C65" s="380"/>
      <c r="D65" s="380"/>
      <c r="E65" s="380"/>
      <c r="F65" s="380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6"/>
      <c r="B83" s="386"/>
      <c r="C83" s="386"/>
      <c r="D83" s="386"/>
      <c r="E83" s="386"/>
      <c r="F83" s="386"/>
      <c r="G83" s="386"/>
    </row>
    <row r="84" spans="1:7" ht="45" customHeight="1" x14ac:dyDescent="0.45">
      <c r="A84" s="387" t="s">
        <v>342</v>
      </c>
      <c r="B84" s="387"/>
      <c r="C84" s="387"/>
      <c r="D84" s="387"/>
      <c r="E84" s="387"/>
      <c r="F84" s="387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7"/>
      <c r="B101" s="378"/>
      <c r="C101" s="378"/>
      <c r="D101" s="378"/>
      <c r="E101" s="378"/>
      <c r="F101" s="379"/>
      <c r="G101" s="96"/>
    </row>
    <row r="102" spans="1:7" ht="46.5" customHeight="1" x14ac:dyDescent="0.4">
      <c r="A102" s="380" t="s">
        <v>343</v>
      </c>
      <c r="B102" s="380"/>
      <c r="C102" s="380"/>
      <c r="D102" s="380"/>
      <c r="E102" s="380"/>
      <c r="F102" s="380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7"/>
      <c r="B109" s="378"/>
      <c r="C109" s="378"/>
      <c r="D109" s="378"/>
      <c r="E109" s="378"/>
      <c r="F109" s="379"/>
      <c r="G109" s="96"/>
    </row>
    <row r="110" spans="1:7" ht="39.75" customHeight="1" x14ac:dyDescent="0.4">
      <c r="A110" s="380" t="s">
        <v>375</v>
      </c>
      <c r="B110" s="380"/>
      <c r="C110" s="380"/>
      <c r="D110" s="380"/>
      <c r="E110" s="380"/>
      <c r="F110" s="380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8"/>
      <c r="B118" s="378"/>
      <c r="C118" s="378"/>
      <c r="D118" s="378"/>
      <c r="E118" s="378"/>
      <c r="F118" s="378"/>
      <c r="G118" s="96"/>
    </row>
    <row r="119" spans="1:7" ht="22.5" x14ac:dyDescent="0.4">
      <c r="A119" s="380" t="s">
        <v>304</v>
      </c>
      <c r="B119" s="380"/>
      <c r="C119" s="380"/>
      <c r="D119" s="380"/>
      <c r="E119" s="380"/>
      <c r="F119" s="380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81"/>
      <c r="B130" s="381"/>
      <c r="C130" s="381"/>
      <c r="D130" s="381"/>
      <c r="E130" s="381"/>
      <c r="F130" s="381"/>
      <c r="G130" s="96"/>
    </row>
    <row r="131" spans="1:16384" ht="22.5" customHeight="1" x14ac:dyDescent="0.4">
      <c r="A131" s="382" t="s">
        <v>404</v>
      </c>
      <c r="B131" s="382"/>
      <c r="C131" s="382"/>
      <c r="D131" s="382"/>
      <c r="E131" s="382"/>
      <c r="F131" s="382"/>
      <c r="G131" s="96"/>
    </row>
    <row r="132" spans="1:16384" ht="22.5" customHeight="1" x14ac:dyDescent="0.4">
      <c r="A132" s="383"/>
      <c r="B132" s="383"/>
      <c r="C132" s="383"/>
      <c r="D132" s="383"/>
      <c r="E132" s="383"/>
      <c r="F132" s="383"/>
      <c r="G132" s="96"/>
    </row>
    <row r="133" spans="1:16384" s="258" customFormat="1" ht="22.5" customHeight="1" x14ac:dyDescent="0.25">
      <c r="A133" s="373" t="s">
        <v>28</v>
      </c>
      <c r="B133" s="374" t="s">
        <v>29</v>
      </c>
      <c r="C133" s="374"/>
      <c r="D133" s="374" t="s">
        <v>42</v>
      </c>
      <c r="E133" s="375" t="s">
        <v>264</v>
      </c>
      <c r="F133" s="375" t="s">
        <v>295</v>
      </c>
    </row>
    <row r="134" spans="1:16384" s="258" customFormat="1" ht="22.5" customHeight="1" x14ac:dyDescent="0.25">
      <c r="A134" s="373"/>
      <c r="B134" s="100" t="s">
        <v>32</v>
      </c>
      <c r="C134" s="100" t="s">
        <v>31</v>
      </c>
      <c r="D134" s="374"/>
      <c r="E134" s="375"/>
      <c r="F134" s="375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9" t="s">
        <v>441</v>
      </c>
      <c r="B137" s="389"/>
      <c r="C137" s="389"/>
      <c r="D137" s="389"/>
      <c r="E137" s="389"/>
      <c r="F137" s="389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8" t="s">
        <v>340</v>
      </c>
      <c r="B144" s="388"/>
      <c r="C144" s="388"/>
      <c r="D144" s="388"/>
      <c r="E144" s="388"/>
      <c r="F144" s="388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7"/>
      <c r="B161" s="378"/>
      <c r="C161" s="378"/>
      <c r="D161" s="378"/>
      <c r="E161" s="378"/>
      <c r="F161" s="378"/>
      <c r="G161" s="96"/>
    </row>
    <row r="162" spans="1:7" ht="32.25" customHeight="1" x14ac:dyDescent="0.4">
      <c r="A162" s="389" t="s">
        <v>442</v>
      </c>
      <c r="B162" s="389"/>
      <c r="C162" s="389"/>
      <c r="D162" s="389"/>
      <c r="E162" s="389"/>
      <c r="F162" s="389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90"/>
      <c r="B172" s="391"/>
      <c r="C172" s="391"/>
      <c r="D172" s="391"/>
      <c r="E172" s="391"/>
      <c r="F172" s="391"/>
      <c r="G172" s="96"/>
    </row>
    <row r="173" spans="1:7" ht="32.25" customHeight="1" x14ac:dyDescent="0.4">
      <c r="A173" s="389" t="s">
        <v>304</v>
      </c>
      <c r="B173" s="389"/>
      <c r="C173" s="389"/>
      <c r="D173" s="389"/>
      <c r="E173" s="389"/>
      <c r="F173" s="389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392"/>
      <c r="C182" s="393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00"/>
      <c r="B184" s="400"/>
      <c r="C184" s="400"/>
      <c r="D184" s="400"/>
      <c r="E184" s="400"/>
      <c r="F184" s="400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3" t="s">
        <v>28</v>
      </c>
      <c r="B187" s="374" t="s">
        <v>29</v>
      </c>
      <c r="C187" s="374"/>
      <c r="D187" s="374" t="s">
        <v>42</v>
      </c>
      <c r="E187" s="375" t="s">
        <v>264</v>
      </c>
      <c r="F187" s="375" t="s">
        <v>295</v>
      </c>
      <c r="G187" s="96"/>
    </row>
    <row r="188" spans="1:7" ht="21" x14ac:dyDescent="0.4">
      <c r="A188" s="373"/>
      <c r="B188" s="100" t="s">
        <v>32</v>
      </c>
      <c r="C188" s="100" t="s">
        <v>31</v>
      </c>
      <c r="D188" s="374"/>
      <c r="E188" s="375"/>
      <c r="F188" s="375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4" t="s">
        <v>34</v>
      </c>
      <c r="B199" s="395"/>
      <c r="C199" s="396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72"/>
      <c r="B201" s="372"/>
      <c r="C201" s="372"/>
      <c r="D201" s="372"/>
      <c r="E201" s="372"/>
      <c r="F201" s="372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4" t="s">
        <v>34</v>
      </c>
      <c r="B223" s="395"/>
      <c r="C223" s="396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72"/>
      <c r="B225" s="372"/>
      <c r="C225" s="372"/>
      <c r="D225" s="372"/>
      <c r="E225" s="372"/>
      <c r="F225" s="372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7" t="s">
        <v>304</v>
      </c>
      <c r="B232" s="398"/>
      <c r="C232" s="398"/>
      <c r="D232" s="399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4" t="s">
        <v>34</v>
      </c>
      <c r="B241" s="395"/>
      <c r="C241" s="396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72"/>
      <c r="B246" s="372"/>
      <c r="C246" s="372"/>
      <c r="D246" s="372"/>
      <c r="E246" s="372"/>
      <c r="F246" s="372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3" t="s">
        <v>28</v>
      </c>
      <c r="B249" s="374" t="s">
        <v>29</v>
      </c>
      <c r="C249" s="374"/>
      <c r="D249" s="374" t="s">
        <v>42</v>
      </c>
      <c r="E249" s="375" t="s">
        <v>264</v>
      </c>
      <c r="F249" s="375" t="s">
        <v>295</v>
      </c>
      <c r="G249" s="96"/>
    </row>
    <row r="250" spans="1:7" ht="21" x14ac:dyDescent="0.4">
      <c r="A250" s="373"/>
      <c r="B250" s="100" t="s">
        <v>32</v>
      </c>
      <c r="C250" s="100" t="s">
        <v>31</v>
      </c>
      <c r="D250" s="374"/>
      <c r="E250" s="375"/>
      <c r="F250" s="375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4" t="s">
        <v>34</v>
      </c>
      <c r="B261" s="395"/>
      <c r="C261" s="396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1"/>
      <c r="B286" s="401"/>
      <c r="C286" s="401"/>
      <c r="D286" s="401"/>
      <c r="E286" s="401"/>
      <c r="F286" s="401"/>
      <c r="G286" s="96"/>
    </row>
    <row r="287" spans="1:7" ht="31.5" customHeight="1" x14ac:dyDescent="0.4">
      <c r="A287" s="402" t="s">
        <v>304</v>
      </c>
      <c r="B287" s="402"/>
      <c r="C287" s="402"/>
      <c r="D287" s="402"/>
      <c r="E287" s="402"/>
      <c r="F287" s="402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3" t="s">
        <v>28</v>
      </c>
      <c r="B304" s="374" t="s">
        <v>29</v>
      </c>
      <c r="C304" s="374"/>
      <c r="D304" s="374" t="s">
        <v>42</v>
      </c>
      <c r="E304" s="375" t="s">
        <v>264</v>
      </c>
      <c r="F304" s="375" t="s">
        <v>295</v>
      </c>
      <c r="G304" s="96"/>
    </row>
    <row r="305" spans="1:7" ht="21" x14ac:dyDescent="0.4">
      <c r="A305" s="373"/>
      <c r="B305" s="100" t="s">
        <v>32</v>
      </c>
      <c r="C305" s="100" t="s">
        <v>31</v>
      </c>
      <c r="D305" s="374"/>
      <c r="E305" s="375"/>
      <c r="F305" s="375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5"/>
      <c r="B352" s="405"/>
      <c r="C352" s="405"/>
      <c r="D352" s="405"/>
      <c r="E352" s="405"/>
      <c r="F352" s="405"/>
      <c r="G352" s="405"/>
    </row>
    <row r="353" spans="1:7" ht="32.25" customHeight="1" x14ac:dyDescent="0.4">
      <c r="A353" s="406" t="s">
        <v>304</v>
      </c>
      <c r="B353" s="406"/>
      <c r="C353" s="406"/>
      <c r="D353" s="406"/>
      <c r="E353" s="406"/>
      <c r="F353" s="406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3" t="s">
        <v>28</v>
      </c>
      <c r="B370" s="374" t="s">
        <v>29</v>
      </c>
      <c r="C370" s="374"/>
      <c r="D370" s="374" t="s">
        <v>42</v>
      </c>
      <c r="E370" s="375" t="s">
        <v>264</v>
      </c>
      <c r="F370" s="375" t="s">
        <v>295</v>
      </c>
      <c r="G370" s="96"/>
    </row>
    <row r="371" spans="1:7" ht="21" x14ac:dyDescent="0.4">
      <c r="A371" s="373"/>
      <c r="B371" s="100" t="s">
        <v>32</v>
      </c>
      <c r="C371" s="100" t="s">
        <v>31</v>
      </c>
      <c r="D371" s="374"/>
      <c r="E371" s="375"/>
      <c r="F371" s="375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03"/>
      <c r="B410" s="386"/>
      <c r="C410" s="386"/>
      <c r="D410" s="386"/>
      <c r="E410" s="386"/>
      <c r="F410" s="386"/>
      <c r="G410" s="386"/>
    </row>
    <row r="411" spans="1:7" ht="24.75" x14ac:dyDescent="0.4">
      <c r="A411" s="404" t="s">
        <v>313</v>
      </c>
      <c r="B411" s="404"/>
      <c r="C411" s="404"/>
      <c r="D411" s="404"/>
      <c r="E411" s="404"/>
      <c r="F411" s="404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3" t="s">
        <v>28</v>
      </c>
      <c r="B428" s="374" t="s">
        <v>29</v>
      </c>
      <c r="C428" s="374"/>
      <c r="D428" s="374" t="s">
        <v>42</v>
      </c>
      <c r="E428" s="375" t="s">
        <v>264</v>
      </c>
      <c r="F428" s="375" t="s">
        <v>295</v>
      </c>
      <c r="G428" s="96"/>
    </row>
    <row r="429" spans="1:7" ht="21" x14ac:dyDescent="0.4">
      <c r="A429" s="373"/>
      <c r="B429" s="100" t="s">
        <v>32</v>
      </c>
      <c r="C429" s="100" t="s">
        <v>31</v>
      </c>
      <c r="D429" s="374"/>
      <c r="E429" s="375"/>
      <c r="F429" s="375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4" t="s">
        <v>304</v>
      </c>
      <c r="B459" s="404"/>
      <c r="C459" s="404"/>
      <c r="D459" s="404"/>
      <c r="E459" s="404"/>
      <c r="F459" s="404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0" t="s">
        <v>405</v>
      </c>
      <c r="B473" s="410"/>
      <c r="C473" s="410"/>
      <c r="D473" s="410"/>
      <c r="E473" s="410"/>
      <c r="F473" s="410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11" t="s">
        <v>28</v>
      </c>
      <c r="B475" s="412" t="s">
        <v>29</v>
      </c>
      <c r="C475" s="412"/>
      <c r="D475" s="412" t="s">
        <v>42</v>
      </c>
      <c r="E475" s="413" t="s">
        <v>264</v>
      </c>
      <c r="F475" s="413" t="s">
        <v>295</v>
      </c>
      <c r="G475" s="96"/>
    </row>
    <row r="476" spans="1:7" ht="21" x14ac:dyDescent="0.4">
      <c r="A476" s="411"/>
      <c r="B476" s="254" t="s">
        <v>32</v>
      </c>
      <c r="C476" s="254" t="s">
        <v>31</v>
      </c>
      <c r="D476" s="412"/>
      <c r="E476" s="413"/>
      <c r="F476" s="413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1" t="s">
        <v>52</v>
      </c>
      <c r="B478" s="481"/>
      <c r="C478" s="481"/>
      <c r="D478" s="481"/>
      <c r="E478" s="481"/>
      <c r="F478" s="481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2" t="s">
        <v>443</v>
      </c>
      <c r="B484" s="483"/>
      <c r="C484" s="483"/>
      <c r="D484" s="483"/>
      <c r="E484" s="483"/>
      <c r="F484" s="483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4" t="s">
        <v>23</v>
      </c>
      <c r="B495" s="485"/>
      <c r="C495" s="485"/>
      <c r="D495" s="485"/>
      <c r="E495" s="485"/>
      <c r="F495" s="486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7"/>
      <c r="B507" s="407"/>
      <c r="C507" s="407"/>
      <c r="D507" s="407"/>
      <c r="E507" s="407"/>
      <c r="F507" s="407"/>
      <c r="G507" s="407"/>
    </row>
    <row r="508" spans="1:7" ht="26.25" customHeight="1" x14ac:dyDescent="0.5">
      <c r="A508" s="288" t="s">
        <v>304</v>
      </c>
      <c r="B508" s="408"/>
      <c r="C508" s="408"/>
      <c r="D508" s="408"/>
      <c r="E508" s="408"/>
      <c r="F508" s="408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09" t="s">
        <v>97</v>
      </c>
      <c r="B520" s="409"/>
      <c r="C520" s="409"/>
      <c r="D520" s="409"/>
      <c r="E520" s="409"/>
      <c r="F520" s="409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9" t="s">
        <v>28</v>
      </c>
      <c r="B522" s="421" t="s">
        <v>29</v>
      </c>
      <c r="C522" s="422"/>
      <c r="D522" s="374" t="s">
        <v>42</v>
      </c>
      <c r="E522" s="375" t="s">
        <v>264</v>
      </c>
      <c r="F522" s="375" t="s">
        <v>295</v>
      </c>
      <c r="G522" s="96"/>
    </row>
    <row r="523" spans="1:7" ht="21" x14ac:dyDescent="0.4">
      <c r="A523" s="420"/>
      <c r="B523" s="249" t="s">
        <v>32</v>
      </c>
      <c r="C523" s="250" t="s">
        <v>31</v>
      </c>
      <c r="D523" s="374"/>
      <c r="E523" s="375"/>
      <c r="F523" s="375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23"/>
      <c r="D525" s="423"/>
      <c r="E525" s="423"/>
      <c r="F525" s="424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4" t="s">
        <v>34</v>
      </c>
      <c r="B532" s="395"/>
      <c r="C532" s="396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4" t="s">
        <v>33</v>
      </c>
      <c r="B533" s="395"/>
      <c r="C533" s="396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372"/>
      <c r="B534" s="372"/>
      <c r="C534" s="372"/>
      <c r="D534" s="372"/>
      <c r="E534" s="372"/>
      <c r="F534" s="372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4"/>
      <c r="B546" s="405"/>
      <c r="C546" s="405"/>
      <c r="D546" s="405"/>
      <c r="E546" s="405"/>
      <c r="F546" s="405"/>
      <c r="G546" s="405"/>
    </row>
    <row r="547" spans="1:7" ht="35.25" customHeight="1" x14ac:dyDescent="0.4">
      <c r="A547" s="290" t="s">
        <v>304</v>
      </c>
      <c r="B547" s="265"/>
      <c r="C547" s="415"/>
      <c r="D547" s="415"/>
      <c r="E547" s="415"/>
      <c r="F547" s="416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17" t="s">
        <v>34</v>
      </c>
      <c r="B556" s="417"/>
      <c r="C556" s="418"/>
      <c r="D556" s="345">
        <f>SUM(B548:C555,B536:C545)</f>
        <v>0</v>
      </c>
      <c r="E556" s="90"/>
      <c r="F556" s="96"/>
      <c r="G556" s="96"/>
    </row>
    <row r="557" spans="1:7" ht="21" x14ac:dyDescent="0.4">
      <c r="A557" s="417" t="s">
        <v>33</v>
      </c>
      <c r="B557" s="417"/>
      <c r="C557" s="417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2"/>
      <c r="B562" s="372"/>
      <c r="C562" s="372"/>
      <c r="D562" s="372"/>
      <c r="E562" s="372"/>
      <c r="F562" s="372"/>
      <c r="G562" s="96"/>
    </row>
    <row r="563" spans="1:7" ht="22.5" x14ac:dyDescent="0.45">
      <c r="A563" s="433" t="s">
        <v>19</v>
      </c>
      <c r="B563" s="433"/>
      <c r="C563" s="433"/>
      <c r="D563" s="433"/>
      <c r="E563" s="433"/>
      <c r="F563" s="433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11" t="s">
        <v>28</v>
      </c>
      <c r="B565" s="412" t="s">
        <v>29</v>
      </c>
      <c r="C565" s="412"/>
      <c r="D565" s="412" t="s">
        <v>42</v>
      </c>
      <c r="E565" s="413" t="s">
        <v>264</v>
      </c>
      <c r="F565" s="413" t="s">
        <v>295</v>
      </c>
      <c r="G565" s="96"/>
    </row>
    <row r="566" spans="1:7" ht="21" x14ac:dyDescent="0.4">
      <c r="A566" s="411"/>
      <c r="B566" s="254" t="s">
        <v>32</v>
      </c>
      <c r="C566" s="254" t="s">
        <v>31</v>
      </c>
      <c r="D566" s="412"/>
      <c r="E566" s="413"/>
      <c r="F566" s="413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5" t="s">
        <v>10</v>
      </c>
      <c r="B568" s="426"/>
      <c r="C568" s="426"/>
      <c r="D568" s="426"/>
      <c r="E568" s="426"/>
      <c r="F568" s="427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17" t="s">
        <v>34</v>
      </c>
      <c r="B578" s="417"/>
      <c r="C578" s="418"/>
      <c r="D578" s="345">
        <f>SUM(B569:C577)</f>
        <v>0</v>
      </c>
      <c r="E578" s="90"/>
      <c r="F578" s="96"/>
      <c r="G578" s="96"/>
    </row>
    <row r="579" spans="1:7" ht="21" x14ac:dyDescent="0.4">
      <c r="A579" s="417" t="s">
        <v>33</v>
      </c>
      <c r="B579" s="417"/>
      <c r="C579" s="417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8" t="s">
        <v>23</v>
      </c>
      <c r="B581" s="429"/>
      <c r="C581" s="429"/>
      <c r="D581" s="429"/>
      <c r="E581" s="429"/>
      <c r="F581" s="430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31" t="s">
        <v>370</v>
      </c>
      <c r="B588" s="432"/>
      <c r="C588" s="432"/>
      <c r="D588" s="432"/>
      <c r="E588" s="432"/>
      <c r="F588" s="432"/>
      <c r="G588" s="432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17" t="s">
        <v>34</v>
      </c>
      <c r="B596" s="417"/>
      <c r="C596" s="418"/>
      <c r="D596" s="345">
        <f>SUM(B589:C595,B582:C587)</f>
        <v>0</v>
      </c>
      <c r="E596" s="90"/>
      <c r="F596" s="96"/>
      <c r="G596" s="96"/>
    </row>
    <row r="597" spans="1:7" ht="21" x14ac:dyDescent="0.4">
      <c r="A597" s="417" t="s">
        <v>33</v>
      </c>
      <c r="B597" s="417"/>
      <c r="C597" s="417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39" t="s">
        <v>168</v>
      </c>
      <c r="B600" s="440"/>
      <c r="C600" s="441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3" t="s">
        <v>8</v>
      </c>
      <c r="B602" s="433"/>
      <c r="C602" s="433"/>
      <c r="D602" s="433"/>
      <c r="E602" s="433"/>
      <c r="F602" s="433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3" t="s">
        <v>28</v>
      </c>
      <c r="B604" s="374" t="s">
        <v>29</v>
      </c>
      <c r="C604" s="374"/>
      <c r="D604" s="374" t="s">
        <v>42</v>
      </c>
      <c r="E604" s="375" t="s">
        <v>264</v>
      </c>
      <c r="F604" s="375" t="s">
        <v>295</v>
      </c>
      <c r="G604" s="96"/>
    </row>
    <row r="605" spans="1:7" ht="18.75" customHeight="1" x14ac:dyDescent="0.4">
      <c r="A605" s="373"/>
      <c r="B605" s="100" t="s">
        <v>32</v>
      </c>
      <c r="C605" s="100" t="s">
        <v>31</v>
      </c>
      <c r="D605" s="374"/>
      <c r="E605" s="375"/>
      <c r="F605" s="375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34"/>
      <c r="D607" s="434"/>
      <c r="E607" s="434"/>
      <c r="F607" s="435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7" t="s">
        <v>34</v>
      </c>
      <c r="B616" s="417"/>
      <c r="C616" s="417"/>
      <c r="D616" s="345">
        <f>SUM(B608:C615)</f>
        <v>0</v>
      </c>
      <c r="E616" s="436"/>
      <c r="F616" s="401"/>
      <c r="G616" s="96"/>
    </row>
    <row r="617" spans="1:7" ht="21" x14ac:dyDescent="0.4">
      <c r="A617" s="417" t="s">
        <v>33</v>
      </c>
      <c r="B617" s="417"/>
      <c r="C617" s="417"/>
      <c r="D617" s="298" t="e">
        <f>D616/(COUNT(B608:C615)*2)</f>
        <v>#DIV/0!</v>
      </c>
      <c r="E617" s="437"/>
      <c r="F617" s="407"/>
      <c r="G617" s="96"/>
    </row>
    <row r="618" spans="1:7" ht="21" x14ac:dyDescent="0.4">
      <c r="A618" s="128"/>
      <c r="B618" s="96"/>
      <c r="C618" s="438"/>
      <c r="D618" s="438"/>
      <c r="E618" s="438"/>
      <c r="F618" s="438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4" t="s">
        <v>34</v>
      </c>
      <c r="B629" s="395"/>
      <c r="C629" s="396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4"/>
      <c r="D632" s="434"/>
      <c r="E632" s="434"/>
      <c r="F632" s="435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4" t="s">
        <v>34</v>
      </c>
      <c r="B639" s="395"/>
      <c r="C639" s="396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43"/>
      <c r="B641" s="443"/>
      <c r="C641" s="443"/>
      <c r="D641" s="443"/>
      <c r="E641" s="443"/>
      <c r="F641" s="443"/>
      <c r="G641" s="443"/>
    </row>
    <row r="642" spans="1:7" ht="24.75" x14ac:dyDescent="0.4">
      <c r="A642" s="284" t="s">
        <v>26</v>
      </c>
      <c r="B642" s="434"/>
      <c r="C642" s="434"/>
      <c r="D642" s="434"/>
      <c r="E642" s="434"/>
      <c r="F642" s="435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4" t="s">
        <v>304</v>
      </c>
      <c r="B650" s="445"/>
      <c r="C650" s="445"/>
      <c r="D650" s="445"/>
      <c r="E650" s="445"/>
      <c r="F650" s="446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3" t="s">
        <v>346</v>
      </c>
      <c r="B665" s="433"/>
      <c r="C665" s="433"/>
      <c r="D665" s="433"/>
      <c r="E665" s="433"/>
      <c r="F665" s="433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3" t="s">
        <v>28</v>
      </c>
      <c r="B667" s="374" t="s">
        <v>29</v>
      </c>
      <c r="C667" s="374"/>
      <c r="D667" s="374" t="s">
        <v>42</v>
      </c>
      <c r="E667" s="375" t="s">
        <v>264</v>
      </c>
      <c r="F667" s="375" t="s">
        <v>295</v>
      </c>
      <c r="G667" s="96"/>
    </row>
    <row r="668" spans="1:7" ht="21" x14ac:dyDescent="0.4">
      <c r="A668" s="373"/>
      <c r="B668" s="100" t="s">
        <v>32</v>
      </c>
      <c r="C668" s="100" t="s">
        <v>31</v>
      </c>
      <c r="D668" s="374"/>
      <c r="E668" s="375"/>
      <c r="F668" s="375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2" t="s">
        <v>439</v>
      </c>
      <c r="B693" s="442"/>
      <c r="C693" s="442"/>
      <c r="D693" s="442"/>
      <c r="E693" s="442"/>
      <c r="F693" s="442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52" t="s">
        <v>28</v>
      </c>
      <c r="B695" s="421" t="s">
        <v>29</v>
      </c>
      <c r="C695" s="421"/>
      <c r="D695" s="374" t="s">
        <v>42</v>
      </c>
      <c r="E695" s="375" t="s">
        <v>264</v>
      </c>
      <c r="F695" s="375" t="s">
        <v>295</v>
      </c>
      <c r="G695" s="215"/>
    </row>
    <row r="696" spans="1:7" ht="21" x14ac:dyDescent="0.4">
      <c r="A696" s="373"/>
      <c r="B696" s="100" t="s">
        <v>32</v>
      </c>
      <c r="C696" s="100" t="s">
        <v>31</v>
      </c>
      <c r="D696" s="374"/>
      <c r="E696" s="375"/>
      <c r="F696" s="375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49" t="s">
        <v>299</v>
      </c>
      <c r="B698" s="450"/>
      <c r="C698" s="450"/>
      <c r="D698" s="450"/>
      <c r="E698" s="450"/>
      <c r="F698" s="451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7"/>
      <c r="C704" s="448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47"/>
      <c r="C705" s="448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9" t="s">
        <v>300</v>
      </c>
      <c r="B707" s="450"/>
      <c r="C707" s="450"/>
      <c r="D707" s="450"/>
      <c r="E707" s="450"/>
      <c r="F707" s="451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4"/>
      <c r="E1" s="454"/>
      <c r="F1" s="454"/>
      <c r="G1" s="454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5" t="s">
        <v>46</v>
      </c>
      <c r="B6" s="455"/>
      <c r="C6" s="455"/>
      <c r="D6" s="455"/>
      <c r="E6" s="455"/>
      <c r="F6" s="455"/>
      <c r="G6" s="79"/>
    </row>
    <row r="7" spans="1:7" s="2" customFormat="1" ht="21.75" customHeight="1" x14ac:dyDescent="0.45">
      <c r="A7" s="456" t="str">
        <f>'Page de garde'!D18</f>
        <v>SILIANA</v>
      </c>
      <c r="B7" s="456"/>
      <c r="C7" s="456"/>
      <c r="D7" s="456"/>
      <c r="E7" s="456"/>
      <c r="F7" s="456"/>
      <c r="G7" s="79"/>
    </row>
    <row r="8" spans="1:7" s="2" customFormat="1" ht="24" x14ac:dyDescent="0.45">
      <c r="A8" s="4" t="s">
        <v>39</v>
      </c>
      <c r="B8" s="457">
        <f>'A4 Exploitation'!B9:F9</f>
        <v>0</v>
      </c>
      <c r="C8" s="457"/>
      <c r="D8" s="457"/>
      <c r="E8" s="457"/>
      <c r="F8" s="457"/>
      <c r="G8" s="79"/>
    </row>
    <row r="9" spans="1:7" s="2" customFormat="1" ht="24" x14ac:dyDescent="0.45">
      <c r="A9" s="5" t="s">
        <v>41</v>
      </c>
      <c r="B9" s="458">
        <f>'A4 Exploitation'!B10:F10</f>
        <v>0</v>
      </c>
      <c r="C9" s="458"/>
      <c r="D9" s="458"/>
      <c r="E9" s="458"/>
      <c r="F9" s="458"/>
      <c r="G9" s="79"/>
    </row>
    <row r="10" spans="1:7" s="2" customFormat="1" ht="24" x14ac:dyDescent="0.45">
      <c r="A10" s="4" t="s">
        <v>40</v>
      </c>
      <c r="B10" s="453">
        <f>'A4 Exploitation'!B11:F11</f>
        <v>0</v>
      </c>
      <c r="C10" s="453"/>
      <c r="D10" s="453"/>
      <c r="E10" s="453"/>
      <c r="F10" s="453"/>
      <c r="G10" s="79"/>
    </row>
    <row r="11" spans="1:7" s="2" customFormat="1" ht="24" x14ac:dyDescent="0.45">
      <c r="A11" s="4" t="s">
        <v>248</v>
      </c>
      <c r="B11" s="462" t="e">
        <f>D215</f>
        <v>#DIV/0!</v>
      </c>
      <c r="C11" s="462"/>
      <c r="D11" s="462"/>
      <c r="E11" s="462"/>
      <c r="F11" s="462"/>
      <c r="G11" s="79"/>
    </row>
    <row r="12" spans="1:7" s="2" customFormat="1" ht="22.5" x14ac:dyDescent="0.45">
      <c r="A12" s="1"/>
      <c r="D12" s="366"/>
      <c r="E12" s="366"/>
      <c r="F12" s="366"/>
      <c r="G12" s="366"/>
    </row>
    <row r="13" spans="1:7" s="2" customFormat="1" ht="11.25" customHeight="1" x14ac:dyDescent="0.3">
      <c r="A13" s="463" t="s">
        <v>28</v>
      </c>
      <c r="B13" s="464" t="s">
        <v>29</v>
      </c>
      <c r="C13" s="464"/>
      <c r="D13" s="464" t="s">
        <v>42</v>
      </c>
      <c r="E13" s="464" t="s">
        <v>158</v>
      </c>
      <c r="F13" s="464" t="s">
        <v>159</v>
      </c>
    </row>
    <row r="14" spans="1:7" s="2" customFormat="1" ht="12.75" customHeight="1" x14ac:dyDescent="0.3">
      <c r="A14" s="463"/>
      <c r="B14" s="18" t="s">
        <v>32</v>
      </c>
      <c r="C14" s="18" t="s">
        <v>31</v>
      </c>
      <c r="D14" s="464"/>
      <c r="E14" s="464"/>
      <c r="F14" s="464"/>
      <c r="G14" s="78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67" t="s">
        <v>0</v>
      </c>
      <c r="B16" s="468"/>
      <c r="C16" s="468"/>
      <c r="D16" s="468"/>
      <c r="E16" s="468"/>
      <c r="F16" s="468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69" t="s">
        <v>34</v>
      </c>
      <c r="B22" s="470"/>
      <c r="C22" s="471"/>
      <c r="D22" s="330">
        <f>SUM(B17:C21)</f>
        <v>0</v>
      </c>
    </row>
    <row r="23" spans="1:7" x14ac:dyDescent="0.3">
      <c r="A23" s="459" t="s">
        <v>249</v>
      </c>
      <c r="B23" s="460"/>
      <c r="C23" s="461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72" t="s">
        <v>4</v>
      </c>
      <c r="B25" s="473"/>
      <c r="C25" s="473"/>
      <c r="D25" s="473"/>
      <c r="E25" s="473"/>
      <c r="F25" s="473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9" t="s">
        <v>34</v>
      </c>
      <c r="B33" s="460"/>
      <c r="C33" s="461"/>
      <c r="D33" s="329">
        <f>SUM(B26:C32)</f>
        <v>0</v>
      </c>
    </row>
    <row r="34" spans="1:6" x14ac:dyDescent="0.3">
      <c r="A34" s="459" t="s">
        <v>249</v>
      </c>
      <c r="B34" s="460"/>
      <c r="C34" s="461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72" t="s">
        <v>178</v>
      </c>
      <c r="B36" s="473"/>
      <c r="C36" s="473"/>
      <c r="D36" s="473"/>
      <c r="E36" s="473"/>
      <c r="F36" s="473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9" t="s">
        <v>34</v>
      </c>
      <c r="B42" s="460"/>
      <c r="C42" s="461"/>
      <c r="D42" s="329">
        <f>SUM(B37:C41)</f>
        <v>0</v>
      </c>
    </row>
    <row r="43" spans="1:6" x14ac:dyDescent="0.3">
      <c r="A43" s="459" t="s">
        <v>249</v>
      </c>
      <c r="B43" s="460"/>
      <c r="C43" s="461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4" t="s">
        <v>405</v>
      </c>
      <c r="B45" s="475"/>
      <c r="C45" s="475"/>
      <c r="D45" s="475"/>
      <c r="E45" s="475"/>
      <c r="F45" s="476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9" t="s">
        <v>34</v>
      </c>
      <c r="B58" s="460"/>
      <c r="C58" s="461"/>
      <c r="D58" s="341">
        <f>SUM(B46:C57)</f>
        <v>0</v>
      </c>
    </row>
    <row r="59" spans="1:6" x14ac:dyDescent="0.3">
      <c r="A59" s="459" t="s">
        <v>249</v>
      </c>
      <c r="B59" s="460"/>
      <c r="C59" s="461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7" t="s">
        <v>19</v>
      </c>
      <c r="B61" s="478"/>
      <c r="C61" s="478"/>
      <c r="D61" s="478"/>
      <c r="E61" s="478"/>
      <c r="F61" s="478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9" t="s">
        <v>34</v>
      </c>
      <c r="B68" s="460"/>
      <c r="C68" s="461"/>
      <c r="D68" s="329">
        <f>SUM(B62:C67)</f>
        <v>0</v>
      </c>
    </row>
    <row r="69" spans="1:6" x14ac:dyDescent="0.3">
      <c r="A69" s="459" t="s">
        <v>249</v>
      </c>
      <c r="B69" s="460"/>
      <c r="C69" s="461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72" t="s">
        <v>8</v>
      </c>
      <c r="B71" s="473"/>
      <c r="C71" s="473"/>
      <c r="D71" s="473"/>
      <c r="E71" s="473"/>
      <c r="F71" s="473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9" t="s">
        <v>34</v>
      </c>
      <c r="B79" s="460"/>
      <c r="C79" s="461"/>
      <c r="D79" s="329">
        <f>SUM(B72:C78)</f>
        <v>0</v>
      </c>
    </row>
    <row r="80" spans="1:6" x14ac:dyDescent="0.3">
      <c r="A80" s="459" t="s">
        <v>249</v>
      </c>
      <c r="B80" s="460"/>
      <c r="C80" s="461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72" t="s">
        <v>463</v>
      </c>
      <c r="B82" s="473"/>
      <c r="C82" s="473"/>
      <c r="D82" s="473"/>
      <c r="E82" s="473"/>
      <c r="F82" s="473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9" t="s">
        <v>34</v>
      </c>
      <c r="B100" s="460"/>
      <c r="C100" s="461"/>
      <c r="D100" s="329">
        <f>SUM(B83:C99)</f>
        <v>0</v>
      </c>
    </row>
    <row r="101" spans="1:6" x14ac:dyDescent="0.3">
      <c r="A101" s="459" t="s">
        <v>249</v>
      </c>
      <c r="B101" s="460"/>
      <c r="C101" s="461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2" t="s">
        <v>170</v>
      </c>
      <c r="B103" s="473"/>
      <c r="C103" s="473"/>
      <c r="D103" s="473"/>
      <c r="E103" s="473"/>
      <c r="F103" s="473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9" t="s">
        <v>34</v>
      </c>
      <c r="B118" s="460"/>
      <c r="C118" s="461"/>
      <c r="D118" s="329">
        <f>SUM(B104:C117)</f>
        <v>0</v>
      </c>
    </row>
    <row r="119" spans="1:6" x14ac:dyDescent="0.3">
      <c r="A119" s="459" t="s">
        <v>249</v>
      </c>
      <c r="B119" s="460"/>
      <c r="C119" s="461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2" t="s">
        <v>171</v>
      </c>
      <c r="B122" s="473"/>
      <c r="C122" s="473"/>
      <c r="D122" s="473"/>
      <c r="E122" s="473"/>
      <c r="F122" s="473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9" t="s">
        <v>34</v>
      </c>
      <c r="B134" s="460"/>
      <c r="C134" s="461"/>
      <c r="D134" s="329">
        <f>SUM(B123:C133)</f>
        <v>0</v>
      </c>
    </row>
    <row r="135" spans="1:6" x14ac:dyDescent="0.3">
      <c r="A135" s="459" t="s">
        <v>249</v>
      </c>
      <c r="B135" s="460"/>
      <c r="C135" s="461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2" t="s">
        <v>154</v>
      </c>
      <c r="B137" s="473"/>
      <c r="C137" s="473"/>
      <c r="D137" s="473"/>
      <c r="E137" s="473"/>
      <c r="F137" s="473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9" t="s">
        <v>34</v>
      </c>
      <c r="B149" s="460"/>
      <c r="C149" s="461"/>
      <c r="D149" s="329">
        <f>SUM(B138:C148)</f>
        <v>0</v>
      </c>
    </row>
    <row r="150" spans="1:6" x14ac:dyDescent="0.3">
      <c r="A150" s="459" t="s">
        <v>249</v>
      </c>
      <c r="B150" s="460"/>
      <c r="C150" s="461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2" t="s">
        <v>61</v>
      </c>
      <c r="B152" s="473"/>
      <c r="C152" s="473"/>
      <c r="D152" s="473"/>
      <c r="E152" s="473"/>
      <c r="F152" s="473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9" t="s">
        <v>34</v>
      </c>
      <c r="B165" s="460"/>
      <c r="C165" s="461"/>
      <c r="D165" s="329">
        <f>SUM(B153:C164)</f>
        <v>0</v>
      </c>
    </row>
    <row r="166" spans="1:6" x14ac:dyDescent="0.3">
      <c r="A166" s="459" t="s">
        <v>249</v>
      </c>
      <c r="B166" s="460"/>
      <c r="C166" s="461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2" t="s">
        <v>176</v>
      </c>
      <c r="B168" s="473"/>
      <c r="C168" s="473"/>
      <c r="D168" s="473"/>
      <c r="E168" s="473"/>
      <c r="F168" s="473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9" t="s">
        <v>34</v>
      </c>
      <c r="B177" s="470"/>
      <c r="C177" s="471"/>
      <c r="D177" s="330">
        <f>SUM(B169:C176)</f>
        <v>0</v>
      </c>
    </row>
    <row r="178" spans="1:6" x14ac:dyDescent="0.3">
      <c r="A178" s="459" t="s">
        <v>249</v>
      </c>
      <c r="B178" s="460"/>
      <c r="C178" s="461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2" t="s">
        <v>64</v>
      </c>
      <c r="B180" s="473"/>
      <c r="C180" s="473"/>
      <c r="D180" s="473"/>
      <c r="E180" s="473"/>
      <c r="F180" s="473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9" t="s">
        <v>34</v>
      </c>
      <c r="B185" s="460"/>
      <c r="C185" s="461"/>
      <c r="D185" s="329">
        <f>SUM(B181:C184)</f>
        <v>0</v>
      </c>
    </row>
    <row r="186" spans="1:6" x14ac:dyDescent="0.3">
      <c r="A186" s="459" t="s">
        <v>249</v>
      </c>
      <c r="B186" s="460"/>
      <c r="C186" s="461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9" t="s">
        <v>15</v>
      </c>
      <c r="B188" s="480"/>
      <c r="C188" s="480"/>
      <c r="D188" s="480"/>
      <c r="E188" s="480"/>
      <c r="F188" s="480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9" t="s">
        <v>34</v>
      </c>
      <c r="B193" s="460"/>
      <c r="C193" s="461"/>
      <c r="D193" s="329">
        <f>SUM(B189:C192)</f>
        <v>0</v>
      </c>
    </row>
    <row r="194" spans="1:7" x14ac:dyDescent="0.3">
      <c r="A194" s="459" t="s">
        <v>249</v>
      </c>
      <c r="B194" s="460"/>
      <c r="C194" s="461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2" t="s">
        <v>65</v>
      </c>
      <c r="B196" s="473"/>
      <c r="C196" s="473"/>
      <c r="D196" s="473"/>
      <c r="E196" s="473"/>
      <c r="F196" s="473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9" t="s">
        <v>34</v>
      </c>
      <c r="B202" s="460"/>
      <c r="C202" s="461"/>
      <c r="D202" s="329">
        <f>SUM(B197:C201)</f>
        <v>0</v>
      </c>
    </row>
    <row r="203" spans="1:7" x14ac:dyDescent="0.3">
      <c r="A203" s="459" t="s">
        <v>249</v>
      </c>
      <c r="B203" s="460"/>
      <c r="C203" s="461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2" t="s">
        <v>175</v>
      </c>
      <c r="B205" s="473"/>
      <c r="C205" s="473"/>
      <c r="D205" s="473"/>
      <c r="E205" s="473"/>
      <c r="F205" s="473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9" t="s">
        <v>34</v>
      </c>
      <c r="B210" s="460"/>
      <c r="C210" s="461"/>
      <c r="D210" s="34">
        <f>SUM(B206:C209)</f>
        <v>0</v>
      </c>
    </row>
    <row r="211" spans="1:6" x14ac:dyDescent="0.3">
      <c r="A211" s="459" t="s">
        <v>249</v>
      </c>
      <c r="B211" s="460"/>
      <c r="C211" s="461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2019-09-07T11:29:51Z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