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LC-PC\Desktop\"/>
    </mc:Choice>
  </mc:AlternateContent>
  <bookViews>
    <workbookView xWindow="0" yWindow="0" windowWidth="20490" windowHeight="71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B182" i="29" l="1"/>
  <c r="B181" i="29"/>
  <c r="B180" i="29"/>
  <c r="B173" i="29"/>
  <c r="B172" i="29"/>
  <c r="B164" i="29"/>
  <c r="B163" i="29"/>
  <c r="B154" i="29"/>
  <c r="B153" i="29"/>
  <c r="B145" i="29"/>
  <c r="B144" i="29"/>
  <c r="B136" i="29"/>
  <c r="B135" i="29"/>
  <c r="B127" i="29"/>
  <c r="B126" i="29"/>
  <c r="B118" i="29"/>
  <c r="B117" i="29"/>
  <c r="B109" i="29"/>
  <c r="B108" i="29"/>
  <c r="B100" i="29"/>
  <c r="B99" i="29"/>
  <c r="B91" i="29"/>
  <c r="B90" i="29"/>
  <c r="B82" i="29"/>
  <c r="B81" i="29"/>
  <c r="B73" i="29"/>
  <c r="B72" i="29"/>
  <c r="B55" i="29"/>
  <c r="B54" i="29"/>
  <c r="B46" i="29"/>
  <c r="B45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D149" i="43" s="1"/>
  <c r="D150" i="43" s="1"/>
  <c r="C132" i="43"/>
  <c r="C130" i="43"/>
  <c r="C128" i="43"/>
  <c r="C127" i="43"/>
  <c r="D133" i="43" s="1"/>
  <c r="D134" i="43" s="1"/>
  <c r="C116" i="43"/>
  <c r="C115" i="43"/>
  <c r="C112" i="43"/>
  <c r="D118" i="43" s="1"/>
  <c r="D119" i="43" s="1"/>
  <c r="C100" i="43"/>
  <c r="C99" i="43"/>
  <c r="C94" i="43"/>
  <c r="C93" i="43"/>
  <c r="D102" i="43" s="1"/>
  <c r="D103" i="43" s="1"/>
  <c r="C82" i="43"/>
  <c r="C80" i="43"/>
  <c r="C77" i="43"/>
  <c r="C76" i="43"/>
  <c r="D84" i="43" s="1"/>
  <c r="D85" i="43" s="1"/>
  <c r="C75" i="43"/>
  <c r="C61" i="43"/>
  <c r="D63" i="43" s="1"/>
  <c r="D64" i="43" s="1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3" i="43"/>
  <c r="D22" i="43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D526" i="42" s="1"/>
  <c r="D527" i="42" s="1"/>
  <c r="F471" i="42"/>
  <c r="E471" i="42"/>
  <c r="F424" i="42"/>
  <c r="E424" i="42"/>
  <c r="F366" i="42"/>
  <c r="E366" i="42"/>
  <c r="F299" i="42"/>
  <c r="E299" i="42"/>
  <c r="D299" i="42" s="1"/>
  <c r="B299" i="42" s="1"/>
  <c r="F244" i="42"/>
  <c r="E244" i="42"/>
  <c r="F185" i="42"/>
  <c r="E185" i="42"/>
  <c r="F129" i="42"/>
  <c r="E129" i="42"/>
  <c r="D129" i="42" s="1"/>
  <c r="B129" i="42" s="1"/>
  <c r="D130" i="42" s="1"/>
  <c r="D131" i="42" s="1"/>
  <c r="B64" i="29" s="1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D650" i="42" s="1"/>
  <c r="D651" i="42" s="1"/>
  <c r="C632" i="42"/>
  <c r="D639" i="42" s="1"/>
  <c r="D640" i="42" s="1"/>
  <c r="D627" i="42"/>
  <c r="C626" i="42"/>
  <c r="C625" i="42"/>
  <c r="C622" i="42"/>
  <c r="A613" i="42"/>
  <c r="C600" i="42"/>
  <c r="C596" i="42"/>
  <c r="C593" i="42"/>
  <c r="C586" i="42"/>
  <c r="C585" i="42"/>
  <c r="C583" i="42"/>
  <c r="C582" i="42"/>
  <c r="D588" i="42" s="1"/>
  <c r="D589" i="42" s="1"/>
  <c r="A574" i="42"/>
  <c r="D565" i="42"/>
  <c r="B565" i="42" s="1"/>
  <c r="D566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D445" i="42"/>
  <c r="D446" i="42" s="1"/>
  <c r="C443" i="42"/>
  <c r="A432" i="42"/>
  <c r="D424" i="42"/>
  <c r="B424" i="42" s="1"/>
  <c r="C410" i="42"/>
  <c r="C409" i="42"/>
  <c r="C408" i="42"/>
  <c r="C407" i="42"/>
  <c r="C402" i="42"/>
  <c r="C400" i="42"/>
  <c r="C399" i="42"/>
  <c r="C396" i="42"/>
  <c r="D390" i="42"/>
  <c r="D391" i="42" s="1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D227" i="42" s="1"/>
  <c r="D228" i="42" s="1"/>
  <c r="C201" i="42"/>
  <c r="C199" i="42"/>
  <c r="D203" i="42" s="1"/>
  <c r="D204" i="42" s="1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D197" i="41" s="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D63" i="41" s="1"/>
  <c r="D64" i="41" s="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D525" i="40" s="1"/>
  <c r="B525" i="40" s="1"/>
  <c r="D526" i="40" s="1"/>
  <c r="D527" i="40" s="1"/>
  <c r="F471" i="40"/>
  <c r="E471" i="40"/>
  <c r="F424" i="40"/>
  <c r="E424" i="40"/>
  <c r="D424" i="40" s="1"/>
  <c r="B424" i="40" s="1"/>
  <c r="F366" i="40"/>
  <c r="E366" i="40"/>
  <c r="F299" i="40"/>
  <c r="E299" i="40"/>
  <c r="F244" i="40"/>
  <c r="D244" i="40" s="1"/>
  <c r="B244" i="40" s="1"/>
  <c r="D245" i="40" s="1"/>
  <c r="F244" i="38"/>
  <c r="D244" i="38" s="1"/>
  <c r="B244" i="38" s="1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D627" i="40" s="1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D445" i="40"/>
  <c r="D446" i="40" s="1"/>
  <c r="C443" i="40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D344" i="40" s="1"/>
  <c r="D345" i="40" s="1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D102" i="39" s="1"/>
  <c r="D103" i="39" s="1"/>
  <c r="C82" i="39"/>
  <c r="C80" i="39"/>
  <c r="C77" i="39"/>
  <c r="C76" i="39"/>
  <c r="C75" i="39"/>
  <c r="C61" i="39"/>
  <c r="C60" i="39"/>
  <c r="C56" i="39"/>
  <c r="D63" i="39" s="1"/>
  <c r="D64" i="39" s="1"/>
  <c r="C51" i="39"/>
  <c r="D52" i="39" s="1"/>
  <c r="D53" i="39" s="1"/>
  <c r="C37" i="39"/>
  <c r="D42" i="39" s="1"/>
  <c r="D43" i="39" s="1"/>
  <c r="D33" i="39"/>
  <c r="D34" i="39" s="1"/>
  <c r="C26" i="39"/>
  <c r="D22" i="39"/>
  <c r="D23" i="39" s="1"/>
  <c r="B10" i="39"/>
  <c r="B9" i="39"/>
  <c r="B8" i="39"/>
  <c r="A7" i="39"/>
  <c r="B525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D203" i="38"/>
  <c r="D204" i="38" s="1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25" i="36"/>
  <c r="D129" i="36"/>
  <c r="D197" i="43" l="1"/>
  <c r="D198" i="43"/>
  <c r="D199" i="43" s="1"/>
  <c r="B11" i="43" s="1"/>
  <c r="D195" i="43"/>
  <c r="D721" i="42"/>
  <c r="D700" i="42"/>
  <c r="B700" i="42" s="1"/>
  <c r="D701" i="42" s="1"/>
  <c r="D702" i="42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D266" i="42"/>
  <c r="D569" i="42"/>
  <c r="D570" i="42" s="1"/>
  <c r="D567" i="42"/>
  <c r="D672" i="42"/>
  <c r="D673" i="42" s="1"/>
  <c r="D300" i="42"/>
  <c r="D301" i="42" s="1"/>
  <c r="D425" i="42"/>
  <c r="D609" i="42"/>
  <c r="D610" i="42" s="1"/>
  <c r="D44" i="42"/>
  <c r="B721" i="42"/>
  <c r="D722" i="42" s="1"/>
  <c r="D628" i="42"/>
  <c r="D198" i="41"/>
  <c r="D199" i="41" s="1"/>
  <c r="B11" i="41" s="1"/>
  <c r="D195" i="41"/>
  <c r="D700" i="40"/>
  <c r="B700" i="40" s="1"/>
  <c r="D701" i="40" s="1"/>
  <c r="D702" i="40" s="1"/>
  <c r="D668" i="40"/>
  <c r="B668" i="40" s="1"/>
  <c r="D669" i="40" s="1"/>
  <c r="D670" i="40" s="1"/>
  <c r="D565" i="40"/>
  <c r="B565" i="40" s="1"/>
  <c r="D566" i="40" s="1"/>
  <c r="D569" i="40" s="1"/>
  <c r="D570" i="40" s="1"/>
  <c r="D425" i="40"/>
  <c r="D426" i="40" s="1"/>
  <c r="D367" i="40"/>
  <c r="D300" i="40"/>
  <c r="D301" i="40" s="1"/>
  <c r="D185" i="40"/>
  <c r="B185" i="40" s="1"/>
  <c r="D186" i="40" s="1"/>
  <c r="D187" i="40" s="1"/>
  <c r="D130" i="40"/>
  <c r="D131" i="40" s="1"/>
  <c r="B63" i="29" s="1"/>
  <c r="D43" i="40"/>
  <c r="B43" i="40" s="1"/>
  <c r="D44" i="40" s="1"/>
  <c r="D628" i="40"/>
  <c r="D368" i="40"/>
  <c r="D370" i="40"/>
  <c r="D371" i="40" s="1"/>
  <c r="D303" i="40"/>
  <c r="D304" i="40" s="1"/>
  <c r="D472" i="40"/>
  <c r="D246" i="40"/>
  <c r="D248" i="40"/>
  <c r="D249" i="40" s="1"/>
  <c r="D609" i="40"/>
  <c r="D610" i="40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198" i="39"/>
  <c r="D199" i="39" s="1"/>
  <c r="B11" i="39" s="1"/>
  <c r="D245" i="38"/>
  <c r="D227" i="38"/>
  <c r="D228" i="38" s="1"/>
  <c r="D344" i="38"/>
  <c r="D345" i="38" s="1"/>
  <c r="D627" i="38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6" i="38"/>
  <c r="D248" i="38"/>
  <c r="D249" i="38" s="1"/>
  <c r="B80" i="29" s="1"/>
  <c r="D370" i="38"/>
  <c r="D371" i="38" s="1"/>
  <c r="B98" i="29" s="1"/>
  <c r="D426" i="38"/>
  <c r="D368" i="38"/>
  <c r="D588" i="38"/>
  <c r="D589" i="38" s="1"/>
  <c r="D475" i="38" l="1"/>
  <c r="D476" i="38" s="1"/>
  <c r="B116" i="29" s="1"/>
  <c r="D473" i="38"/>
  <c r="D301" i="38"/>
  <c r="D303" i="38"/>
  <c r="D304" i="38" s="1"/>
  <c r="B89" i="29" s="1"/>
  <c r="D569" i="38"/>
  <c r="D570" i="38" s="1"/>
  <c r="B134" i="29" s="1"/>
  <c r="D567" i="38"/>
  <c r="D672" i="38"/>
  <c r="D673" i="38" s="1"/>
  <c r="B152" i="29" s="1"/>
  <c r="D723" i="38"/>
  <c r="B129" i="38"/>
  <c r="D130" i="38" s="1"/>
  <c r="D609" i="38"/>
  <c r="D610" i="38" s="1"/>
  <c r="B143" i="29" s="1"/>
  <c r="D186" i="38"/>
  <c r="D187" i="38" s="1"/>
  <c r="B71" i="29" s="1"/>
  <c r="B185" i="38"/>
  <c r="D473" i="42"/>
  <c r="D475" i="42"/>
  <c r="D476" i="42" s="1"/>
  <c r="D368" i="42"/>
  <c r="D370" i="42"/>
  <c r="D371" i="42" s="1"/>
  <c r="D728" i="42"/>
  <c r="D248" i="42"/>
  <c r="D249" i="42" s="1"/>
  <c r="D725" i="42"/>
  <c r="D723" i="42"/>
  <c r="D47" i="42"/>
  <c r="D48" i="42" s="1"/>
  <c r="D45" i="42"/>
  <c r="D428" i="42"/>
  <c r="D429" i="42" s="1"/>
  <c r="D426" i="42"/>
  <c r="D303" i="42"/>
  <c r="D304" i="42" s="1"/>
  <c r="D728" i="40"/>
  <c r="D567" i="40"/>
  <c r="D428" i="40"/>
  <c r="D429" i="40" s="1"/>
  <c r="D45" i="40"/>
  <c r="D47" i="40"/>
  <c r="D48" i="40" s="1"/>
  <c r="D725" i="40"/>
  <c r="D723" i="40"/>
  <c r="D473" i="40"/>
  <c r="D475" i="40"/>
  <c r="D476" i="40" s="1"/>
  <c r="D672" i="40"/>
  <c r="D673" i="40" s="1"/>
  <c r="D628" i="38"/>
  <c r="D45" i="38"/>
  <c r="D728" i="38"/>
  <c r="B44" i="29" s="1"/>
  <c r="D131" i="38" l="1"/>
  <c r="B62" i="29" s="1"/>
  <c r="D729" i="38"/>
  <c r="D730" i="38" s="1"/>
  <c r="B35" i="29" s="1"/>
  <c r="D729" i="42"/>
  <c r="D730" i="42" s="1"/>
  <c r="D726" i="42"/>
  <c r="D726" i="40"/>
  <c r="D729" i="40"/>
  <c r="D730" i="40" s="1"/>
  <c r="B25" i="29" l="1"/>
  <c r="B12" i="38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<sst xmlns="http://schemas.openxmlformats.org/spreadsheetml/2006/main" count="5662" uniqueCount="566">
  <si>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</si>
  <si>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</si>
  <si>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</si>
  <si>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</si>
  <si>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</si>
  <si>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</si>
  <si>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</si>
  <si>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</si>
  <si>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</si>
  <si>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</si>
  <si>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</si>
  <si>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</si>
  <si>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</si>
  <si>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</si>
  <si>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</si>
  <si>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</si>
  <si>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</si>
  <si>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</si>
  <si>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</si>
  <si>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</si>
  <si>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</si>
  <si>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</si>
  <si>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</si>
  <si>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</si>
  <si>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</si>
  <si>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</si>
  <si>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</si>
  <si>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</si>
  <si>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</si>
  <si>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</si>
  <si>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</si>
  <si>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</si>
  <si>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</si>
  <si>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</si>
  <si>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</si>
  <si>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</si>
  <si>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</si>
  <si>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</si>
  <si>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</si>
  <si>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</si>
  <si>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</si>
  <si>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</si>
  <si>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</si>
  <si>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</si>
  <si>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</si>
  <si>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</si>
  <si>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</si>
  <si>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</si>
  <si>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</si>
  <si>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</si>
  <si>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</si>
  <si>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</si>
  <si>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</si>
  <si>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</si>
  <si>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</si>
  <si>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</si>
  <si>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</si>
  <si>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</si>
  <si>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</si>
  <si>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</si>
  <si>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</si>
  <si>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</si>
  <si>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</si>
  <si>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</si>
  <si>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</si>
  <si>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</si>
  <si>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</si>
  <si>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</si>
  <si>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</si>
  <si>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</si>
  <si>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</si>
  <si>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</si>
  <si>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</si>
  <si>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</si>
  <si>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</si>
  <si>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</si>
  <si>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</si>
  <si>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</si>
  <si>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</si>
  <si>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</si>
  <si>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</si>
  <si>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</si>
  <si>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</si>
  <si>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</si>
  <si>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</si>
  <si>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</si>
  <si>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</si>
  <si>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</si>
  <si>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</si>
  <si>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</si>
  <si>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</si>
  <si>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</si>
  <si>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</si>
  <si>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</si>
  <si>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</si>
  <si>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</si>
  <si>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</si>
  <si>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</si>
  <si>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</si>
  <si>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</si>
  <si>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</si>
  <si>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</si>
  <si>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</si>
  <si>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</si>
  <si>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</si>
  <si>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</si>
  <si>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</si>
  <si>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</si>
  <si>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</si>
  <si>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</si>
  <si>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</si>
  <si>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</si>
  <si>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</si>
  <si>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</si>
  <si>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</si>
  <si>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</si>
  <si>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</si>
  <si>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</si>
  <si>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</si>
  <si>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</si>
  <si>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</si>
  <si>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</si>
  <si>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</si>
  <si>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</si>
  <si>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</si>
  <si>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</si>
  <si>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</si>
  <si>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</si>
  <si>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</si>
  <si>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</si>
  <si>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</si>
  <si>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</si>
  <si>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</si>
  <si>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</si>
  <si>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</si>
  <si>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</si>
  <si>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</si>
  <si>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</si>
  <si>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</si>
  <si>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</si>
  <si>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</si>
  <si>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</si>
  <si>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</si>
  <si>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</si>
  <si>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</si>
  <si>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</si>
  <si>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</si>
  <si>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</si>
  <si>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</si>
  <si>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</si>
  <si>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</si>
  <si>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</si>
  <si>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</si>
  <si>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</si>
  <si>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</si>
  <si>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</si>
  <si>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</si>
  <si>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</si>
  <si>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</si>
  <si>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</si>
  <si>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</si>
  <si>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</si>
  <si>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</si>
  <si>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</si>
  <si>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</si>
  <si>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</si>
  <si>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</si>
  <si>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</si>
  <si>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</si>
  <si>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</si>
  <si>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</si>
  <si>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</si>
  <si>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</si>
  <si>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</si>
  <si>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</si>
  <si>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</si>
  <si>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</si>
  <si>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</si>
  <si>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</si>
  <si>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</si>
  <si>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</si>
  <si>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</si>
  <si>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</si>
  <si>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</si>
  <si>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</si>
  <si>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</si>
  <si>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</si>
  <si>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</si>
  <si>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</si>
  <si>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</si>
  <si>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</si>
  <si>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</si>
  <si>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</si>
  <si>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</si>
  <si>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</si>
  <si>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</si>
  <si>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</si>
  <si>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</si>
  <si>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</si>
  <si>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</si>
  <si>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</si>
  <si>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</si>
  <si>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</si>
  <si>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</si>
  <si>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</si>
  <si>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</si>
  <si>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</si>
  <si>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</si>
  <si>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</si>
  <si>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</si>
  <si>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</si>
  <si>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</si>
  <si>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</si>
  <si>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</si>
  <si>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</si>
  <si>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</si>
  <si>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</si>
  <si>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</si>
  <si>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</si>
  <si>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</si>
  <si>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</si>
  <si>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</si>
  <si>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</si>
  <si>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</si>
  <si>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</si>
  <si>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</si>
  <si>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</si>
  <si>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</si>
  <si>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</si>
  <si>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</si>
  <si>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</si>
  <si>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</si>
  <si>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</si>
  <si>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</si>
  <si>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</si>
  <si>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</si>
  <si>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</si>
  <si>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</si>
  <si>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</si>
  <si>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</si>
  <si>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</si>
  <si>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</si>
  <si>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</si>
  <si>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</si>
  <si>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</si>
  <si>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</si>
  <si>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</si>
  <si>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</si>
  <si>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</si>
  <si>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</si>
  <si>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</si>
  <si>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</si>
  <si>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</si>
  <si>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</si>
  <si>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</si>
  <si>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</si>
  <si>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</si>
  <si>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</si>
  <si>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</si>
  <si>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</si>
  <si>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</si>
  <si>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</si>
  <si>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</si>
  <si>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</si>
  <si>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</si>
  <si>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</si>
  <si>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</si>
  <si>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</si>
  <si>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</si>
  <si>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</si>
  <si>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</si>
  <si>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</si>
  <si>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</si>
  <si>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</si>
  <si>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</si>
  <si>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</si>
  <si>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</si>
  <si>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</si>
  <si>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</si>
  <si>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</si>
  <si>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</si>
  <si>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</si>
  <si>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</si>
  <si>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</si>
  <si>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</si>
  <si>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</si>
  <si>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</si>
  <si>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</si>
  <si>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</si>
  <si>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</si>
  <si>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</si>
  <si>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</si>
  <si>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</si>
  <si>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</si>
  <si>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</si>
  <si>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</si>
  <si>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</si>
  <si>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</si>
  <si>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</si>
  <si>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</si>
  <si>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</si>
  <si>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</si>
  <si>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</si>
  <si>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</si>
  <si>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</si>
  <si>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</si>
  <si>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</si>
  <si>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</si>
  <si>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</si>
  <si>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</si>
  <si>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</si>
  <si>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</si>
  <si>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</si>
  <si>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</si>
  <si>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</si>
  <si>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</si>
  <si>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</si>
  <si>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</si>
  <si>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</si>
  <si>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</si>
  <si>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</si>
  <si>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</si>
  <si>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</si>
  <si>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</si>
  <si>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</si>
  <si>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</si>
  <si>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</si>
  <si>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</si>
  <si>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</si>
  <si>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</si>
  <si>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</si>
  <si>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</si>
  <si>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</si>
  <si>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</si>
  <si>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</si>
  <si>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</si>
  <si>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</si>
  <si>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</si>
  <si>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</si>
  <si>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</si>
  <si>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</si>
  <si>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</si>
  <si>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</si>
  <si>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</si>
  <si>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</si>
  <si>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</si>
  <si>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</si>
  <si>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</si>
  <si>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</si>
  <si>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</si>
  <si>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</si>
  <si>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</si>
  <si>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</si>
  <si>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</si>
  <si>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</si>
  <si>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</si>
  <si>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</si>
  <si>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</si>
  <si>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</si>
  <si>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</si>
  <si>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</si>
  <si>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</si>
  <si>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</si>
  <si>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</si>
  <si>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</si>
  <si>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</si>
  <si>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</si>
  <si>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</si>
  <si>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</si>
  <si>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</si>
  <si>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</si>
  <si>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</si>
  <si>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</si>
  <si>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</si>
  <si>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</si>
  <si>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</si>
  <si>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</si>
  <si>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</si>
  <si>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</si>
  <si>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</si>
  <si>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</si>
  <si>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</si>
  <si>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</si>
  <si>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</si>
  <si>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</si>
  <si>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</si>
  <si>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</si>
  <si>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</si>
  <si>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</si>
  <si>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</si>
  <si>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</si>
  <si>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</si>
  <si>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</si>
  <si>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</si>
  <si>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</si>
  <si>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</si>
  <si>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</si>
  <si>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</si>
  <si>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</si>
  <si>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</si>
  <si>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</si>
  <si>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</si>
  <si>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</si>
  <si>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</si>
  <si>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</si>
  <si>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</si>
  <si>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</si>
  <si>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</si>
  <si>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</si>
  <si>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</si>
  <si>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</si>
  <si>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</si>
  <si>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</si>
  <si>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</si>
  <si>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</si>
  <si>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</si>
  <si>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</si>
  <si>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</si>
  <si>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</si>
  <si>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</si>
  <si>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</si>
  <si>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</si>
  <si>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</si>
  <si>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</si>
  <si>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</si>
  <si>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</si>
  <si>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</si>
  <si>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</si>
  <si>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</si>
  <si>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</si>
  <si>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</si>
  <si>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</si>
  <si>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</si>
  <si>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</si>
  <si>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</si>
  <si>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</si>
  <si>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</si>
  <si>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</si>
  <si>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</si>
  <si>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</si>
  <si>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</si>
  <si>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</si>
  <si>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</si>
  <si>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</si>
  <si>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</si>
  <si>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</si>
  <si>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</si>
  <si>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</si>
  <si>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</si>
  <si>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</si>
  <si>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</si>
  <si>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</si>
  <si>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</si>
  <si>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</si>
  <si>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</si>
  <si>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</si>
  <si>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</si>
  <si>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</si>
  <si>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</si>
  <si>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</si>
  <si>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</si>
  <si>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</si>
  <si>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</si>
  <si>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</si>
  <si>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</si>
  <si>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</si>
  <si>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</si>
  <si>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</si>
  <si>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</si>
  <si>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</si>
  <si>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</si>
  <si>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</si>
  <si>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</si>
  <si>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</si>
  <si>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</si>
  <si>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</si>
  <si>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M Souheil DRAOUI</t>
  </si>
  <si>
    <t>Directeur du magasin et chefs rayons</t>
  </si>
  <si>
    <t>Le poids de certains produits n'était pas conforme.
Pain sans sel: 176g
Pain au son: 164g</t>
  </si>
  <si>
    <t>Veuillez avertir le fournisseur.</t>
  </si>
  <si>
    <t>Non utilisation des autocontrôles de méthode de travail.</t>
  </si>
  <si>
    <t>Assurer l'enregistrement quotidien de ce paramètre.</t>
  </si>
  <si>
    <t>Les résultats d'analyses n'étaient pas encore réceptionnées.</t>
  </si>
  <si>
    <t>Présence d'une seule employée le jour de l'audit qui assure le traitement et la vente au niveau de deux rayons (charcuterie/fromage et traiteur).</t>
  </si>
  <si>
    <t>La température mesurée au niveau du meuble froid d'exposition n'était pas satisfaisante.
T à cœur des produits: 13,5°C
T affichée: 12,3°C</t>
  </si>
  <si>
    <t>Veuillez exposer les produits à une température &lt; 10°C.</t>
  </si>
  <si>
    <t>Renforcer le nettoyage.</t>
  </si>
  <si>
    <t>La trancheuse n'était pas propre le jour de l'audit.</t>
  </si>
  <si>
    <t>Présence d'une seule employée qui assure le traitement et la vente au niveau des deux rayons (charcuterie/fromage et traiteur).</t>
  </si>
  <si>
    <t>Veuillez respecter les durées de vie des produits.</t>
  </si>
  <si>
    <t>Présence de 5 morceaux de fromage et 2 charcuterie entamés et non identifiés.</t>
  </si>
  <si>
    <t>Veuillez mentionner les dates d'ouvertures sur tous les produits exposés.</t>
  </si>
  <si>
    <t>Le thermomètre n'était pas fonctionnel le jour de l'audit.</t>
  </si>
  <si>
    <t>Veuillez réparer ou bien remplacer le thermomètre.</t>
  </si>
  <si>
    <t>Absence de savon liquide.</t>
  </si>
  <si>
    <t>Fournir du savon liquide.</t>
  </si>
  <si>
    <t>Absence du suivi et de l'enregistrement des températures à cœur du meuble réfrigéré pour le mois de mars.</t>
  </si>
  <si>
    <t>Assurer l'enregistrement des températures à cœur.</t>
  </si>
  <si>
    <t>Veuillez enregistrer les quantités de parage.</t>
  </si>
  <si>
    <t xml:space="preserve">Présence de 2 barquettes du produit "steak de dinde" dont la DLC était le 16/03/19. </t>
  </si>
  <si>
    <t>Veuillez respecter les dates de retrait (DLC-1).</t>
  </si>
  <si>
    <t>Absence du suivi et de l'enregistrement des températures de la chaine du froid pour la CF(+) volailles depuis janvier 2019.</t>
  </si>
  <si>
    <t>Assurer le suivi et l'enregistrement quotidien des températures de la chaine du froid.</t>
  </si>
  <si>
    <t>Revoir le bon fonctionnement du meuble afin d'assurer une température de -18°C mesurée sur les produits exposés.</t>
  </si>
  <si>
    <t>L'employée porte un espadrille.</t>
  </si>
  <si>
    <t>Veuillez respecter la charte vestimentaire.</t>
  </si>
  <si>
    <t>Le suivi et enregistrement des températures de la chaine du froid était absent pour le 26, 27 et 28 février 2019.</t>
  </si>
  <si>
    <t>Manque de louches pour les produits exposés.</t>
  </si>
  <si>
    <t>Veuillez mettre en place une ouche par produit.</t>
  </si>
  <si>
    <t>La propreté des étagères de pâtes, semoules, farine et sucre n'étaient pas satisfaisante.</t>
  </si>
  <si>
    <t>Présence d'une boite de conserve " CHICOREE LEROUX" dont les DF, DLC et N°Lot étaient absents.</t>
  </si>
  <si>
    <t>Renforcer le contrôle à la réception.</t>
  </si>
  <si>
    <t>Analyses faites et en attente des résultats.</t>
  </si>
  <si>
    <t>Veuillez demander les résultats d'analyses.</t>
  </si>
  <si>
    <t>Demander au service de maintenance de terminer l'installation.</t>
  </si>
  <si>
    <t>Veuillez garder une copie de la feuille de présence.</t>
  </si>
  <si>
    <t>Les bennes à ordure étaient maintenue à l'extérieur.</t>
  </si>
  <si>
    <t>Veuillez garder les bennes à l'intérieur du local de poubelles.</t>
  </si>
  <si>
    <t>Absence de la procédure de destruction des produits.</t>
  </si>
  <si>
    <t>Veuillez télécharger la procédure et l'affichée.</t>
  </si>
  <si>
    <t>Les casiers étaient rouillés.</t>
  </si>
  <si>
    <t>Veuillez assurer un traitement antirouille et repeindre ces éléments.</t>
  </si>
  <si>
    <t>L'armoire GTC n'était pas alimentée par le courant.</t>
  </si>
  <si>
    <t>Veuillez finaliser l'installation de cet élément afin de pouvoir suivre l'état de fonctionnement des CF.</t>
  </si>
  <si>
    <t>Présence de givre au niveau du meuble froid d'exposition des glaces.</t>
  </si>
  <si>
    <t>Procéder au dégivrage.</t>
  </si>
  <si>
    <t>Veuillez réparer ou bien remplacer les poubelles.</t>
  </si>
  <si>
    <t>Procéder à la fixation de cet élément.</t>
  </si>
  <si>
    <t>Installer les distributeurs savon.</t>
  </si>
  <si>
    <t>Présence d'un seul poste lave mains partager entre charcuterie/fromage et boucherie.</t>
  </si>
  <si>
    <t>Mettre en place Un poste lave mains pour chaque rayon.</t>
  </si>
  <si>
    <t>La température des produits surgelés exposés n'était pas conforme.
T de surface mesurée varie entre -6°C et -10°C.</t>
  </si>
  <si>
    <t>Vérifier le bon fonctionnement du meuble d'exposition.</t>
  </si>
  <si>
    <t>Le sol était ébréché à l'entrée de la CF négative.</t>
  </si>
  <si>
    <t>Procéder à la réparation.</t>
  </si>
  <si>
    <t>L'afficheur de la CF (+) volailles n'était pas fonctionnel.</t>
  </si>
  <si>
    <t>Assurer la réparation.</t>
  </si>
  <si>
    <t>Procéder au remplacement.</t>
  </si>
  <si>
    <t>La vitre du meuble froid d'exposition était brisée.</t>
  </si>
  <si>
    <t>T affichée: 12,3°C.
T mesurée: 13,5°C.</t>
  </si>
  <si>
    <t>Vérifier le bon fonctionnement du meuble.</t>
  </si>
  <si>
    <t>T à cœur: 13,5°C.</t>
  </si>
  <si>
    <t>La température des produits exposés au froid doit être &lt; 10°C. Réparer le meuble.</t>
  </si>
  <si>
    <t>Présence de givre au niveau des meubles froid d'exposition des glaces.</t>
  </si>
  <si>
    <t>Le sol était ébréché.</t>
  </si>
  <si>
    <t>SILIANA</t>
  </si>
  <si>
    <t>Les dattes préemballés n'étaient pas étiquetés.</t>
  </si>
  <si>
    <t>Veuillez identifier les produits préemballés.</t>
  </si>
  <si>
    <t>Les grilles de l'évaporateur dans le laboratoire étaient souillés.</t>
  </si>
  <si>
    <t>Présence d'un boudin de jambon de dinde fumé "CHAHIA" et d'un boudin de jambon de dinde fumé "EL MAZRAA" entamés respectivement le 25/02/19 et le 16/02/19. Dépassement des durée de vie des produits. Nous rappelons que la durée de vie des jambon est de jour d'ouverture +15.</t>
  </si>
  <si>
    <t>Présence d'un bac de viande stocké sans utilisation d'égouttoir.</t>
  </si>
  <si>
    <t>Veuillez mettre en place les égouttoirs afin d'assurer la séparation entre les produits et leurs sérosités.</t>
  </si>
  <si>
    <t>Veuillez interdire le réemballage et garder la même étiquette balance même après traitement.</t>
  </si>
  <si>
    <t>Le balisage doit être en français et arabe.</t>
  </si>
  <si>
    <t>La température de surface des produits surgelés exposés au niveau du meuble froid n'était pas satisfaisante.
T des produits varie entre -6°C et -10°C.
T d'ambiance affichée: -13°C.
T affichée sur le meuble: -20°C.</t>
  </si>
  <si>
    <t>Absence du suivi et de l'enregistrement des alarmes quotidiennes (GTC) en raison du non branchement de l'armoire au courant (installation non complète).</t>
  </si>
  <si>
    <t>Présence de 2 filmeuses non fonctionnelles au niveau du laboratoire.</t>
  </si>
  <si>
    <t>Les distributeurs savon dans les rayons poissonnerie, charcuterie/fromage et boucherie étaient démontés.</t>
  </si>
  <si>
    <t>Présence d'un mitigeur mal fixé au niveau du système 3 bacs dans le laboratoire traiteur.</t>
  </si>
  <si>
    <t>Les pédales des poubelles au niveau de la boucherie et du rayon FLEG étaient rompues.
La poubelle au niveau du laboratoire de la boucherie était à ouverture manuelle.</t>
  </si>
  <si>
    <t>Les grilles de l'évaporateur dans le laboratoire étaient souillées.</t>
  </si>
  <si>
    <t>Les quantités de parage n'étaient pas enregistrées sur les feuilles de traçabilité.</t>
  </si>
  <si>
    <t>Réemballage du produits haut de cuisse. Le produits était emballé le 14/03/19 et DLC étiquette balance 17/03/19 et réemballé le 15/03/19 et sa DLC 18/03/19. L'employé expose les barquettes LS et les clients demandent le traitement (désossage, découpe, ...). Après traitement une nouvelle étiquette était attribuée au produit.</t>
  </si>
  <si>
    <t>Le balisage était seulement en langue française.</t>
  </si>
  <si>
    <t>Le sol était ébréché à plusieurs niveaux</t>
  </si>
  <si>
    <t>Présence d'une vitre dans le meuble d'exposition des produits (charcuterie) fixée avec du ruban adhésif (voir photo).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</si>
</sst>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1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165" fontId="37" fillId="0" borderId="1" xfId="0" applyNumberFormat="1" applyFont="1" applyBorder="1" applyAlignment="1" applyProtection="1">
      <alignment horizontal="left" vertical="top" wrapText="1"/>
      <protection locked="0"/>
    </xf>
    <xf numFmtId="166" fontId="37" fillId="0" borderId="1" xfId="0" applyNumberFormat="1" applyFont="1" applyFill="1" applyBorder="1" applyAlignment="1" applyProtection="1">
      <alignment wrapText="1"/>
      <protection locked="0"/>
    </xf>
    <xf numFmtId="165" fontId="37" fillId="0" borderId="1" xfId="0" applyNumberFormat="1" applyFont="1" applyFill="1" applyBorder="1" applyAlignment="1" applyProtection="1">
      <alignment horizontal="left" vertical="top" wrapText="1"/>
      <protection hidden="1"/>
    </xf>
    <xf numFmtId="0" fontId="6" fillId="0" borderId="1" xfId="0" applyFont="1" applyBorder="1" applyAlignment="1" applyProtection="1">
      <alignment horizontal="left" vertical="top" wrapText="1"/>
      <protection locked="0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61774704"/>
        <c:axId val="-661770352"/>
      </c:barChart>
      <c:catAx>
        <c:axId val="-661774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61770352"/>
        <c:crosses val="autoZero"/>
        <c:auto val="1"/>
        <c:lblAlgn val="ctr"/>
        <c:lblOffset val="100"/>
        <c:noMultiLvlLbl val="0"/>
      </c:catAx>
      <c:valAx>
        <c:axId val="-661770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61774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0.86956521739130432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19645136"/>
        <c:axId val="-619636432"/>
      </c:barChart>
      <c:catAx>
        <c:axId val="-619645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19636432"/>
        <c:crosses val="autoZero"/>
        <c:auto val="1"/>
        <c:lblAlgn val="ctr"/>
        <c:lblOffset val="100"/>
        <c:noMultiLvlLbl val="0"/>
      </c:catAx>
      <c:valAx>
        <c:axId val="-619636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19645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0.90476190476190477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19635888"/>
        <c:axId val="-619635344"/>
      </c:barChart>
      <c:catAx>
        <c:axId val="-619635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19635344"/>
        <c:crosses val="autoZero"/>
        <c:auto val="1"/>
        <c:lblAlgn val="ctr"/>
        <c:lblOffset val="100"/>
        <c:noMultiLvlLbl val="0"/>
      </c:catAx>
      <c:valAx>
        <c:axId val="-619635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19635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0.97368421052631582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19645680"/>
        <c:axId val="-619633168"/>
      </c:barChart>
      <c:catAx>
        <c:axId val="-619645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19633168"/>
        <c:crosses val="autoZero"/>
        <c:auto val="1"/>
        <c:lblAlgn val="ctr"/>
        <c:lblOffset val="100"/>
        <c:noMultiLvlLbl val="0"/>
      </c:catAx>
      <c:valAx>
        <c:axId val="-619633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19645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0.73529411764705888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19646224"/>
        <c:axId val="-619644592"/>
      </c:barChart>
      <c:catAx>
        <c:axId val="-619646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19644592"/>
        <c:crosses val="autoZero"/>
        <c:auto val="1"/>
        <c:lblAlgn val="ctr"/>
        <c:lblOffset val="100"/>
        <c:noMultiLvlLbl val="0"/>
      </c:catAx>
      <c:valAx>
        <c:axId val="-619644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19646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19642416"/>
        <c:axId val="-618387792"/>
      </c:barChart>
      <c:catAx>
        <c:axId val="-619642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18387792"/>
        <c:crosses val="autoZero"/>
        <c:auto val="1"/>
        <c:lblAlgn val="ctr"/>
        <c:lblOffset val="100"/>
        <c:noMultiLvlLbl val="0"/>
      </c:catAx>
      <c:valAx>
        <c:axId val="-618387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19642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0.78333333333333333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18392144"/>
        <c:axId val="-618382896"/>
      </c:barChart>
      <c:catAx>
        <c:axId val="-618392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18382896"/>
        <c:crosses val="autoZero"/>
        <c:auto val="1"/>
        <c:lblAlgn val="ctr"/>
        <c:lblOffset val="100"/>
        <c:noMultiLvlLbl val="0"/>
      </c:catAx>
      <c:valAx>
        <c:axId val="-618382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18392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0.84507042253521125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18383984"/>
        <c:axId val="-618385616"/>
      </c:barChart>
      <c:catAx>
        <c:axId val="-618383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18385616"/>
        <c:crosses val="autoZero"/>
        <c:auto val="1"/>
        <c:lblAlgn val="ctr"/>
        <c:lblOffset val="100"/>
        <c:noMultiLvlLbl val="0"/>
      </c:catAx>
      <c:valAx>
        <c:axId val="-618385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18383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0.81420187793427234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618386704"/>
        <c:axId val="-618392688"/>
        <c:extLst xmlns:c16r2="http://schemas.microsoft.com/office/drawing/2015/06/chart"/>
      </c:barChart>
      <c:catAx>
        <c:axId val="-6183867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18392688"/>
        <c:crosses val="autoZero"/>
        <c:auto val="1"/>
        <c:lblAlgn val="ctr"/>
        <c:lblOffset val="100"/>
        <c:noMultiLvlLbl val="0"/>
      </c:catAx>
      <c:valAx>
        <c:axId val="-61839268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18386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0.74549999999999994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618390512"/>
        <c:axId val="-618384528"/>
        <c:extLst xmlns:c16r2="http://schemas.microsoft.com/office/drawing/2015/06/chart"/>
      </c:barChart>
      <c:catAx>
        <c:axId val="-61839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18384528"/>
        <c:crosses val="autoZero"/>
        <c:auto val="1"/>
        <c:lblAlgn val="ctr"/>
        <c:lblOffset val="100"/>
        <c:noMultiLvlLbl val="0"/>
      </c:catAx>
      <c:valAx>
        <c:axId val="-618384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18390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61768176"/>
        <c:axId val="-661762736"/>
      </c:barChart>
      <c:catAx>
        <c:axId val="-66176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61762736"/>
        <c:crosses val="autoZero"/>
        <c:auto val="1"/>
        <c:lblAlgn val="ctr"/>
        <c:lblOffset val="100"/>
        <c:noMultiLvlLbl val="0"/>
      </c:catAx>
      <c:valAx>
        <c:axId val="-661762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61768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0.94871794871794868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61769808"/>
        <c:axId val="-661771984"/>
      </c:barChart>
      <c:catAx>
        <c:axId val="-66176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61771984"/>
        <c:crosses val="autoZero"/>
        <c:auto val="1"/>
        <c:lblAlgn val="ctr"/>
        <c:lblOffset val="100"/>
        <c:noMultiLvlLbl val="0"/>
      </c:catAx>
      <c:valAx>
        <c:axId val="-661771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61769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61764368"/>
        <c:axId val="-661765456"/>
      </c:barChart>
      <c:catAx>
        <c:axId val="-66176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61765456"/>
        <c:crosses val="autoZero"/>
        <c:auto val="1"/>
        <c:lblAlgn val="ctr"/>
        <c:lblOffset val="100"/>
        <c:noMultiLvlLbl val="0"/>
      </c:catAx>
      <c:valAx>
        <c:axId val="-661765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61764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0.60526315789473684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61775248"/>
        <c:axId val="-661775792"/>
      </c:barChart>
      <c:catAx>
        <c:axId val="-661775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61775792"/>
        <c:crosses val="autoZero"/>
        <c:auto val="1"/>
        <c:lblAlgn val="ctr"/>
        <c:lblOffset val="100"/>
        <c:noMultiLvlLbl val="0"/>
      </c:catAx>
      <c:valAx>
        <c:axId val="-661775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61775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0.73333333333333328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61773072"/>
        <c:axId val="-703144144"/>
      </c:barChart>
      <c:catAx>
        <c:axId val="-661773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03144144"/>
        <c:crosses val="autoZero"/>
        <c:auto val="1"/>
        <c:lblAlgn val="ctr"/>
        <c:lblOffset val="100"/>
        <c:noMultiLvlLbl val="0"/>
      </c:catAx>
      <c:valAx>
        <c:axId val="-703144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61773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0.74358974358974361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19648400"/>
        <c:axId val="-619639152"/>
      </c:barChart>
      <c:catAx>
        <c:axId val="-61964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19639152"/>
        <c:crosses val="autoZero"/>
        <c:auto val="1"/>
        <c:lblAlgn val="ctr"/>
        <c:lblOffset val="100"/>
        <c:noMultiLvlLbl val="0"/>
      </c:catAx>
      <c:valAx>
        <c:axId val="-619639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1964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0.87931034482758619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19643504"/>
        <c:axId val="-619641328"/>
      </c:barChart>
      <c:catAx>
        <c:axId val="-619643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19641328"/>
        <c:crosses val="autoZero"/>
        <c:auto val="1"/>
        <c:lblAlgn val="ctr"/>
        <c:lblOffset val="100"/>
        <c:noMultiLvlLbl val="0"/>
      </c:catAx>
      <c:valAx>
        <c:axId val="-619641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19643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19641872"/>
        <c:axId val="-619638064"/>
      </c:barChart>
      <c:catAx>
        <c:axId val="-61964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19638064"/>
        <c:crosses val="autoZero"/>
        <c:auto val="1"/>
        <c:lblAlgn val="ctr"/>
        <c:lblOffset val="100"/>
        <c:noMultiLvlLbl val="0"/>
      </c:catAx>
      <c:valAx>
        <c:axId val="-619638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19641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4" zoomScaleSheetLayoutView="100" workbookViewId="0">
      <selection activeCell="D41" sqref="D41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26" t="s">
        <v>277</v>
      </c>
      <c r="B18" s="426"/>
      <c r="C18" s="426"/>
      <c r="D18" s="427" t="s">
        <v>545</v>
      </c>
      <c r="E18" s="427"/>
      <c r="F18" s="427"/>
      <c r="G18" s="427"/>
      <c r="H18" s="427"/>
      <c r="I18" s="427"/>
      <c r="J18" s="427"/>
      <c r="K18" s="427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28" t="s">
        <v>278</v>
      </c>
      <c r="B21" s="428"/>
      <c r="C21" s="428"/>
      <c r="D21" s="428"/>
      <c r="E21" s="428"/>
      <c r="F21" s="428"/>
      <c r="G21" s="428"/>
      <c r="H21" s="428"/>
      <c r="I21" s="428"/>
      <c r="J21" s="428"/>
      <c r="K21" s="428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2" t="s">
        <v>280</v>
      </c>
      <c r="C23" s="422"/>
      <c r="D23" s="49"/>
      <c r="E23" s="49"/>
      <c r="F23" s="49"/>
      <c r="G23" s="49"/>
      <c r="H23" s="49"/>
      <c r="I23" s="49"/>
      <c r="J23" s="48" t="str">
        <f>D18</f>
        <v>SILIANA</v>
      </c>
    </row>
    <row r="24" spans="1:11" ht="33" customHeight="1" x14ac:dyDescent="0.25">
      <c r="A24" s="57" t="s">
        <v>281</v>
      </c>
      <c r="B24" s="421">
        <f>AVERAGE('A1 Exploitation'!D730,'A1 Technique'!D199)</f>
        <v>0.81420187793427234</v>
      </c>
      <c r="C24" s="421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1" t="e">
        <f>AVERAGE('A2 Exploitation'!D730,'A2 Technique'!D199)</f>
        <v>#DIV/0!</v>
      </c>
      <c r="C25" s="421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1" t="e">
        <f>AVERAGE('A3 Exploitation'!D730,'A3 Technique'!D199)</f>
        <v>#DIV/0!</v>
      </c>
      <c r="C26" s="421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1" t="e">
        <f>AVERAGE('A4 Exploitation'!D730,'A4 Technique'!D199)</f>
        <v>#DIV/0!</v>
      </c>
      <c r="C27" s="421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1"/>
      <c r="C28" s="421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1"/>
      <c r="C29" s="421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2" t="s">
        <v>287</v>
      </c>
      <c r="C33" s="422"/>
      <c r="D33" s="49"/>
      <c r="E33" s="49"/>
      <c r="F33" s="49"/>
      <c r="G33" s="49"/>
      <c r="H33" s="49"/>
      <c r="I33" s="49"/>
      <c r="J33" s="48" t="str">
        <f>D18</f>
        <v>SILIANA</v>
      </c>
    </row>
    <row r="34" spans="1:10" ht="33" customHeight="1" x14ac:dyDescent="0.25">
      <c r="A34" s="57" t="s">
        <v>281</v>
      </c>
      <c r="B34" s="421">
        <f>'A1 Exploitation'!D730</f>
        <v>0.84507042253521125</v>
      </c>
      <c r="C34" s="421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1" t="e">
        <f>'A2 Exploitation'!D730</f>
        <v>#DIV/0!</v>
      </c>
      <c r="C35" s="421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1" t="e">
        <f>'A3 Exploitation'!D730</f>
        <v>#DIV/0!</v>
      </c>
      <c r="C36" s="421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1" t="e">
        <f>'A4 Exploitation'!D730</f>
        <v>#DIV/0!</v>
      </c>
      <c r="C37" s="421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1"/>
      <c r="C38" s="421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1"/>
      <c r="C39" s="421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5" t="s">
        <v>288</v>
      </c>
      <c r="C42" s="425"/>
      <c r="D42" s="49"/>
      <c r="E42" s="49"/>
      <c r="F42" s="49"/>
      <c r="G42" s="49"/>
      <c r="H42" s="49"/>
      <c r="I42" s="49"/>
      <c r="J42" s="48" t="str">
        <f>D18</f>
        <v>SILIANA</v>
      </c>
    </row>
    <row r="43" spans="1:10" ht="33" customHeight="1" x14ac:dyDescent="0.25">
      <c r="A43" s="57" t="s">
        <v>281</v>
      </c>
      <c r="B43" s="421">
        <f>AVERAGE('A1 Exploitation'!D728, 'A1 Technique'!D197)</f>
        <v>0.74549999999999994</v>
      </c>
      <c r="C43" s="421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1" t="e">
        <f>AVERAGE('A2 Exploitation'!D728, 'A2 Technique'!D197)</f>
        <v>#DIV/0!</v>
      </c>
      <c r="C44" s="421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1" t="e">
        <f>AVERAGE('A3 Exploitation'!D728, 'A3 Technique'!D197)</f>
        <v>#DIV/0!</v>
      </c>
      <c r="C45" s="421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1" t="e">
        <f>AVERAGE('A4 Exploitation'!D728, 'A4 Technique'!D197)</f>
        <v>#DIV/0!</v>
      </c>
      <c r="C46" s="421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1"/>
      <c r="C47" s="421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1"/>
      <c r="C48" s="421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2" t="s">
        <v>289</v>
      </c>
      <c r="C51" s="422"/>
      <c r="D51" s="49"/>
      <c r="E51" s="49"/>
      <c r="F51" s="49"/>
      <c r="G51" s="49"/>
      <c r="H51" s="49"/>
      <c r="I51" s="49"/>
      <c r="J51" s="48" t="str">
        <f>D18</f>
        <v>SILIANA</v>
      </c>
    </row>
    <row r="52" spans="1:10" ht="33" customHeight="1" x14ac:dyDescent="0.25">
      <c r="A52" s="57" t="s">
        <v>281</v>
      </c>
      <c r="B52" s="424">
        <f>'A1 Exploitation'!D48</f>
        <v>1</v>
      </c>
      <c r="C52" s="424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4" t="e">
        <f>'A2 Exploitation'!D48</f>
        <v>#DIV/0!</v>
      </c>
      <c r="C53" s="424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4" t="e">
        <f>'A3 Exploitation'!D48</f>
        <v>#DIV/0!</v>
      </c>
      <c r="C54" s="424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4" t="e">
        <f>'A4 Exploitation'!D48</f>
        <v>#DIV/0!</v>
      </c>
      <c r="C55" s="424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4"/>
      <c r="C56" s="424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4"/>
      <c r="C57" s="424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2" t="s">
        <v>290</v>
      </c>
      <c r="C60" s="422"/>
      <c r="D60" s="49"/>
      <c r="E60" s="49"/>
      <c r="F60" s="49"/>
      <c r="G60" s="49"/>
      <c r="H60" s="49"/>
      <c r="I60" s="49"/>
      <c r="J60" s="48" t="str">
        <f>D18</f>
        <v>SILIANA</v>
      </c>
    </row>
    <row r="61" spans="1:10" ht="33" customHeight="1" x14ac:dyDescent="0.25">
      <c r="A61" s="57" t="s">
        <v>281</v>
      </c>
      <c r="B61" s="421" t="e">
        <f>'A1 Exploitation'!D131</f>
        <v>#DIV/0!</v>
      </c>
      <c r="C61" s="421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1" t="e">
        <f>'A2 Exploitation'!D131</f>
        <v>#DIV/0!</v>
      </c>
      <c r="C62" s="421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1" t="e">
        <f>'A3 Exploitation'!D131</f>
        <v>#DIV/0!</v>
      </c>
      <c r="C63" s="421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1" t="e">
        <f>'A4 Exploitation'!D131</f>
        <v>#DIV/0!</v>
      </c>
      <c r="C64" s="421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1"/>
      <c r="C65" s="421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1"/>
      <c r="C66" s="421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2" t="s">
        <v>464</v>
      </c>
      <c r="C69" s="422"/>
      <c r="D69" s="49"/>
      <c r="E69" s="49"/>
      <c r="F69" s="49"/>
      <c r="G69" s="49"/>
      <c r="H69" s="49"/>
      <c r="I69" s="49"/>
      <c r="J69" s="48" t="str">
        <f>D18</f>
        <v>SILIANA</v>
      </c>
    </row>
    <row r="70" spans="1:10" ht="33" customHeight="1" x14ac:dyDescent="0.25">
      <c r="A70" s="57" t="s">
        <v>281</v>
      </c>
      <c r="B70" s="421">
        <f>'A1 Exploitation'!D187</f>
        <v>0.94871794871794868</v>
      </c>
      <c r="C70" s="421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1" t="e">
        <f>'A2 Exploitation'!D187</f>
        <v>#DIV/0!</v>
      </c>
      <c r="C71" s="421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1" t="e">
        <f>'A3 Exploitation'!D187</f>
        <v>#DIV/0!</v>
      </c>
      <c r="C72" s="421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1" t="e">
        <f>'A4 Exploitation'!D187</f>
        <v>#DIV/0!</v>
      </c>
      <c r="C73" s="421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1"/>
      <c r="C74" s="421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1"/>
      <c r="C75" s="421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2" t="s">
        <v>465</v>
      </c>
      <c r="C78" s="422"/>
      <c r="D78" s="49"/>
      <c r="E78" s="49"/>
      <c r="F78" s="49"/>
      <c r="G78" s="49"/>
      <c r="H78" s="49"/>
      <c r="I78" s="49"/>
      <c r="J78" s="48" t="str">
        <f>D18</f>
        <v>SILIANA</v>
      </c>
    </row>
    <row r="79" spans="1:10" ht="33" customHeight="1" x14ac:dyDescent="0.25">
      <c r="A79" s="57" t="s">
        <v>281</v>
      </c>
      <c r="B79" s="421">
        <f>'A1 Exploitation'!D249</f>
        <v>0.95</v>
      </c>
      <c r="C79" s="421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1" t="e">
        <f>'A2 Exploitation'!D249</f>
        <v>#DIV/0!</v>
      </c>
      <c r="C80" s="421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1" t="e">
        <f>'A3 Exploitation'!D249</f>
        <v>#DIV/0!</v>
      </c>
      <c r="C81" s="421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1" t="e">
        <f>'A4 Exploitation'!D249</f>
        <v>#DIV/0!</v>
      </c>
      <c r="C82" s="421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1"/>
      <c r="C83" s="421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1"/>
      <c r="C84" s="421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2" t="s">
        <v>466</v>
      </c>
      <c r="C87" s="422"/>
      <c r="D87" s="49"/>
      <c r="E87" s="49"/>
      <c r="F87" s="49"/>
      <c r="G87" s="49"/>
      <c r="H87" s="49"/>
      <c r="I87" s="49"/>
      <c r="J87" s="48" t="str">
        <f>D18</f>
        <v>SILIANA</v>
      </c>
    </row>
    <row r="88" spans="1:10" ht="33" customHeight="1" x14ac:dyDescent="0.25">
      <c r="A88" s="57" t="s">
        <v>281</v>
      </c>
      <c r="B88" s="421">
        <f>'A1 Exploitation'!D304</f>
        <v>0.60526315789473684</v>
      </c>
      <c r="C88" s="421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1" t="e">
        <f>'A2 Exploitation'!D304</f>
        <v>#DIV/0!</v>
      </c>
      <c r="C89" s="421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1" t="e">
        <f>'A3 Exploitation'!D304</f>
        <v>#DIV/0!</v>
      </c>
      <c r="C90" s="421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1" t="e">
        <f>'A4 Exploitation'!D304</f>
        <v>#DIV/0!</v>
      </c>
      <c r="C91" s="421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1"/>
      <c r="C92" s="421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1"/>
      <c r="C93" s="421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2" t="s">
        <v>467</v>
      </c>
      <c r="C96" s="422"/>
      <c r="D96" s="49"/>
      <c r="E96" s="49"/>
      <c r="F96" s="49"/>
      <c r="G96" s="49"/>
      <c r="H96" s="49"/>
      <c r="I96" s="49"/>
      <c r="J96" s="48" t="str">
        <f>D18</f>
        <v>SILIANA</v>
      </c>
    </row>
    <row r="97" spans="1:10" ht="33" customHeight="1" x14ac:dyDescent="0.25">
      <c r="A97" s="57" t="s">
        <v>281</v>
      </c>
      <c r="B97" s="421">
        <f>'A1 Exploitation'!D371</f>
        <v>0.73333333333333328</v>
      </c>
      <c r="C97" s="421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1" t="e">
        <f>'A2 Exploitation'!D371</f>
        <v>#DIV/0!</v>
      </c>
      <c r="C98" s="421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1" t="e">
        <f>'A3 Exploitation'!D371</f>
        <v>#DIV/0!</v>
      </c>
      <c r="C99" s="421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1" t="e">
        <f>'A4 Exploitation'!D371</f>
        <v>#DIV/0!</v>
      </c>
      <c r="C100" s="421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1"/>
      <c r="C101" s="421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1"/>
      <c r="C102" s="421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2" t="s">
        <v>468</v>
      </c>
      <c r="C105" s="422"/>
      <c r="D105" s="49"/>
      <c r="E105" s="49"/>
      <c r="F105" s="49"/>
      <c r="G105" s="49"/>
      <c r="H105" s="49"/>
      <c r="I105" s="49"/>
      <c r="J105" s="48" t="str">
        <f>D18</f>
        <v>SILIANA</v>
      </c>
    </row>
    <row r="106" spans="1:10" ht="33" customHeight="1" x14ac:dyDescent="0.25">
      <c r="A106" s="57" t="s">
        <v>281</v>
      </c>
      <c r="B106" s="421">
        <f>'A1 Exploitation'!D429</f>
        <v>0.74358974358974361</v>
      </c>
      <c r="C106" s="421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1" t="e">
        <f>'A2 Exploitation'!D429</f>
        <v>#DIV/0!</v>
      </c>
      <c r="C107" s="421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1" t="e">
        <f>'A3 Exploitation'!D429</f>
        <v>#DIV/0!</v>
      </c>
      <c r="C108" s="421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1" t="e">
        <f>'A4 Exploitation'!D429</f>
        <v>#DIV/0!</v>
      </c>
      <c r="C109" s="421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1"/>
      <c r="C110" s="421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1"/>
      <c r="C111" s="421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2" t="s">
        <v>469</v>
      </c>
      <c r="C114" s="422"/>
      <c r="D114" s="49"/>
      <c r="E114" s="49"/>
      <c r="F114" s="49"/>
      <c r="G114" s="49"/>
      <c r="H114" s="49"/>
      <c r="I114" s="49"/>
      <c r="J114" s="48" t="str">
        <f>D18</f>
        <v>SILIANA</v>
      </c>
    </row>
    <row r="115" spans="1:10" ht="33" customHeight="1" x14ac:dyDescent="0.25">
      <c r="A115" s="57" t="s">
        <v>281</v>
      </c>
      <c r="B115" s="421">
        <f>'A1 Exploitation'!D476</f>
        <v>0.87931034482758619</v>
      </c>
      <c r="C115" s="421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1" t="e">
        <f>'A2 Exploitation'!D476</f>
        <v>#DIV/0!</v>
      </c>
      <c r="C116" s="421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1" t="e">
        <f>'A3 Exploitation'!D476</f>
        <v>#DIV/0!</v>
      </c>
      <c r="C117" s="421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1" t="e">
        <f>'A4 Exploitation'!D476</f>
        <v>#DIV/0!</v>
      </c>
      <c r="C118" s="421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1"/>
      <c r="C119" s="421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1"/>
      <c r="C120" s="421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2" t="s">
        <v>470</v>
      </c>
      <c r="C123" s="422"/>
      <c r="D123" s="49"/>
      <c r="E123" s="49"/>
      <c r="F123" s="49"/>
      <c r="G123" s="49"/>
      <c r="H123" s="49"/>
      <c r="I123" s="49"/>
      <c r="J123" s="48" t="str">
        <f>D18</f>
        <v>SILIANA</v>
      </c>
    </row>
    <row r="124" spans="1:10" ht="33" customHeight="1" x14ac:dyDescent="0.25">
      <c r="A124" s="57" t="s">
        <v>281</v>
      </c>
      <c r="B124" s="421" t="e">
        <f>'A1 Exploitation'!D527</f>
        <v>#DIV/0!</v>
      </c>
      <c r="C124" s="421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1" t="e">
        <f>'A2 Exploitation'!D527</f>
        <v>#DIV/0!</v>
      </c>
      <c r="C125" s="421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1" t="e">
        <f>'A3 Exploitation'!D527</f>
        <v>#DIV/0!</v>
      </c>
      <c r="C126" s="421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1" t="e">
        <f>'A4 Exploitation'!D527</f>
        <v>#DIV/0!</v>
      </c>
      <c r="C127" s="421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1"/>
      <c r="C128" s="421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1"/>
      <c r="C129" s="421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2" t="s">
        <v>471</v>
      </c>
      <c r="C132" s="422"/>
      <c r="D132" s="49"/>
      <c r="E132" s="49"/>
      <c r="F132" s="49"/>
      <c r="G132" s="49"/>
      <c r="H132" s="49"/>
      <c r="I132" s="49"/>
      <c r="J132" s="48" t="str">
        <f>D18</f>
        <v>SILIANA</v>
      </c>
    </row>
    <row r="133" spans="1:10" ht="33" customHeight="1" x14ac:dyDescent="0.25">
      <c r="A133" s="57" t="s">
        <v>281</v>
      </c>
      <c r="B133" s="421">
        <f>'A1 Exploitation'!D570</f>
        <v>0.86956521739130432</v>
      </c>
      <c r="C133" s="421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1" t="e">
        <f>'A2 Exploitation'!D570</f>
        <v>#DIV/0!</v>
      </c>
      <c r="C134" s="421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1" t="e">
        <f>'A3 Exploitation'!D570</f>
        <v>#DIV/0!</v>
      </c>
      <c r="C135" s="421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1" t="e">
        <f>'A4 Exploitation'!D570</f>
        <v>#DIV/0!</v>
      </c>
      <c r="C136" s="421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1"/>
      <c r="C137" s="421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1"/>
      <c r="C138" s="421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2" t="s">
        <v>291</v>
      </c>
      <c r="C141" s="422"/>
      <c r="D141" s="49"/>
      <c r="E141" s="49"/>
      <c r="F141" s="49"/>
      <c r="G141" s="49"/>
      <c r="H141" s="49"/>
      <c r="I141" s="49"/>
      <c r="J141" s="48" t="str">
        <f>D18</f>
        <v>SILIANA</v>
      </c>
    </row>
    <row r="142" spans="1:10" ht="33" customHeight="1" x14ac:dyDescent="0.25">
      <c r="A142" s="57" t="s">
        <v>281</v>
      </c>
      <c r="B142" s="421">
        <f>'A1 Exploitation'!D610</f>
        <v>0.90476190476190477</v>
      </c>
      <c r="C142" s="421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1" t="e">
        <f>'A2 Exploitation'!D610</f>
        <v>#DIV/0!</v>
      </c>
      <c r="C143" s="421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1" t="e">
        <f>'A3 Exploitation'!D610</f>
        <v>#DIV/0!</v>
      </c>
      <c r="C144" s="421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1" t="e">
        <f>'A4 Exploitation'!D610</f>
        <v>#DIV/0!</v>
      </c>
      <c r="C145" s="421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1"/>
      <c r="C146" s="421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1"/>
      <c r="C147" s="421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2" t="s">
        <v>292</v>
      </c>
      <c r="C150" s="422"/>
      <c r="D150" s="49"/>
      <c r="E150" s="49"/>
      <c r="F150" s="49"/>
      <c r="G150" s="49"/>
      <c r="H150" s="49"/>
      <c r="I150" s="49"/>
      <c r="J150" s="48" t="str">
        <f>D18</f>
        <v>SILIANA</v>
      </c>
    </row>
    <row r="151" spans="1:10" ht="33" customHeight="1" x14ac:dyDescent="0.25">
      <c r="A151" s="57" t="s">
        <v>281</v>
      </c>
      <c r="B151" s="421">
        <f>'A1 Exploitation'!D673</f>
        <v>0.97368421052631582</v>
      </c>
      <c r="C151" s="421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1" t="e">
        <f>'A2 Exploitation'!D673</f>
        <v>#DIV/0!</v>
      </c>
      <c r="C152" s="421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1" t="e">
        <f>'A3 Exploitation'!D673</f>
        <v>#DIV/0!</v>
      </c>
      <c r="C153" s="421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1" t="e">
        <f>'A4 Exploitation'!D673</f>
        <v>#DIV/0!</v>
      </c>
      <c r="C154" s="421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1"/>
      <c r="C155" s="421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1"/>
      <c r="C156" s="421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3"/>
      <c r="C159" s="423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2" t="s">
        <v>472</v>
      </c>
      <c r="C160" s="422"/>
      <c r="D160" s="49"/>
      <c r="E160" s="49"/>
      <c r="F160" s="49"/>
      <c r="G160" s="49"/>
      <c r="H160" s="49"/>
      <c r="I160" s="49"/>
      <c r="J160" s="48" t="str">
        <f>D18</f>
        <v>SILIANA</v>
      </c>
    </row>
    <row r="161" spans="1:10" ht="33" customHeight="1" x14ac:dyDescent="0.25">
      <c r="A161" s="57" t="s">
        <v>281</v>
      </c>
      <c r="B161" s="421">
        <f>'A1 Exploitation'!D702</f>
        <v>0.73529411764705888</v>
      </c>
      <c r="C161" s="421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1" t="e">
        <f>'A2 Exploitation'!D702</f>
        <v>#DIV/0!</v>
      </c>
      <c r="C162" s="421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1" t="e">
        <f>'A3 Exploitation'!D702</f>
        <v>#DIV/0!</v>
      </c>
      <c r="C163" s="421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1" t="e">
        <f>'A4 Exploitation'!D702</f>
        <v>#DIV/0!</v>
      </c>
      <c r="C164" s="421"/>
    </row>
    <row r="165" spans="1:10" ht="33" customHeight="1" x14ac:dyDescent="0.25">
      <c r="A165" s="56" t="s">
        <v>285</v>
      </c>
      <c r="B165" s="421"/>
      <c r="C165" s="421"/>
    </row>
    <row r="166" spans="1:10" ht="18" x14ac:dyDescent="0.25">
      <c r="A166" s="56" t="s">
        <v>286</v>
      </c>
      <c r="B166" s="421"/>
      <c r="C166" s="421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2" t="s">
        <v>473</v>
      </c>
      <c r="C169" s="422"/>
      <c r="J169" s="48" t="str">
        <f>D18</f>
        <v>SILIANA</v>
      </c>
    </row>
    <row r="170" spans="1:10" ht="33" customHeight="1" x14ac:dyDescent="0.25">
      <c r="A170" s="57" t="s">
        <v>281</v>
      </c>
      <c r="B170" s="421">
        <f>'A1 Exploitation'!D726</f>
        <v>1</v>
      </c>
      <c r="C170" s="421"/>
    </row>
    <row r="171" spans="1:10" ht="33" customHeight="1" x14ac:dyDescent="0.25">
      <c r="A171" s="56" t="s">
        <v>282</v>
      </c>
      <c r="B171" s="421" t="e">
        <f>'A2 Exploitation'!D726</f>
        <v>#DIV/0!</v>
      </c>
      <c r="C171" s="421"/>
    </row>
    <row r="172" spans="1:10" ht="33" customHeight="1" x14ac:dyDescent="0.25">
      <c r="A172" s="57" t="s">
        <v>283</v>
      </c>
      <c r="B172" s="421" t="e">
        <f>'A3 Exploitation'!D726</f>
        <v>#DIV/0!</v>
      </c>
      <c r="C172" s="421"/>
    </row>
    <row r="173" spans="1:10" ht="33" customHeight="1" x14ac:dyDescent="0.25">
      <c r="A173" s="57" t="s">
        <v>284</v>
      </c>
      <c r="B173" s="421" t="e">
        <f>'A4 Exploitation'!D726</f>
        <v>#DIV/0!</v>
      </c>
      <c r="C173" s="421"/>
    </row>
    <row r="174" spans="1:10" ht="33" customHeight="1" x14ac:dyDescent="0.25">
      <c r="A174" s="56" t="s">
        <v>285</v>
      </c>
      <c r="B174" s="421"/>
      <c r="C174" s="421"/>
    </row>
    <row r="175" spans="1:10" ht="18" x14ac:dyDescent="0.25">
      <c r="A175" s="56" t="s">
        <v>286</v>
      </c>
      <c r="B175" s="421"/>
      <c r="C175" s="421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2" t="s">
        <v>293</v>
      </c>
      <c r="C178" s="422"/>
      <c r="J178" s="48" t="str">
        <f>D18</f>
        <v>SILIANA</v>
      </c>
    </row>
    <row r="179" spans="1:10" ht="33" customHeight="1" x14ac:dyDescent="0.25">
      <c r="A179" s="57" t="s">
        <v>281</v>
      </c>
      <c r="B179" s="421">
        <f>'A1 Technique'!D199</f>
        <v>0.78333333333333333</v>
      </c>
      <c r="C179" s="421"/>
    </row>
    <row r="180" spans="1:10" ht="33" customHeight="1" x14ac:dyDescent="0.25">
      <c r="A180" s="56" t="s">
        <v>282</v>
      </c>
      <c r="B180" s="421" t="e">
        <f>'A2 Technique'!D199</f>
        <v>#DIV/0!</v>
      </c>
      <c r="C180" s="421"/>
    </row>
    <row r="181" spans="1:10" ht="33" customHeight="1" x14ac:dyDescent="0.25">
      <c r="A181" s="57" t="s">
        <v>283</v>
      </c>
      <c r="B181" s="421" t="e">
        <f>'A3 Technique'!D199</f>
        <v>#DIV/0!</v>
      </c>
      <c r="C181" s="421"/>
    </row>
    <row r="182" spans="1:10" ht="33" customHeight="1" x14ac:dyDescent="0.25">
      <c r="A182" s="57" t="s">
        <v>284</v>
      </c>
      <c r="B182" s="421" t="e">
        <f>'A4 Technique'!D199</f>
        <v>#DIV/0!</v>
      </c>
      <c r="C182" s="421"/>
    </row>
    <row r="183" spans="1:10" ht="33" customHeight="1" x14ac:dyDescent="0.25">
      <c r="A183" s="56" t="s">
        <v>285</v>
      </c>
      <c r="B183" s="421"/>
      <c r="C183" s="421"/>
    </row>
    <row r="184" spans="1:10" ht="18" x14ac:dyDescent="0.25">
      <c r="A184" s="56" t="s">
        <v>286</v>
      </c>
      <c r="B184" s="421"/>
      <c r="C184" s="421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0" sqref="B10:F1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08"/>
      <c r="E1" s="508"/>
      <c r="F1" s="508"/>
      <c r="G1" s="508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09" t="s">
        <v>151</v>
      </c>
      <c r="B7" s="509"/>
      <c r="C7" s="509"/>
      <c r="D7" s="509"/>
      <c r="E7" s="509"/>
      <c r="F7" s="509"/>
      <c r="G7" s="111"/>
    </row>
    <row r="8" spans="1:7" ht="22.5" x14ac:dyDescent="0.45">
      <c r="A8" s="510" t="str">
        <f>'Page de garde'!D18</f>
        <v>SILIANA</v>
      </c>
      <c r="B8" s="510"/>
      <c r="C8" s="510"/>
      <c r="D8" s="510"/>
      <c r="E8" s="510"/>
      <c r="F8" s="510"/>
      <c r="G8" s="111"/>
    </row>
    <row r="9" spans="1:7" ht="22.5" x14ac:dyDescent="0.45">
      <c r="A9" s="112" t="s">
        <v>39</v>
      </c>
      <c r="B9" s="511" t="s">
        <v>476</v>
      </c>
      <c r="C9" s="511"/>
      <c r="D9" s="511"/>
      <c r="E9" s="511"/>
      <c r="F9" s="511"/>
      <c r="G9" s="111"/>
    </row>
    <row r="10" spans="1:7" ht="22.5" x14ac:dyDescent="0.45">
      <c r="A10" s="113" t="s">
        <v>41</v>
      </c>
      <c r="B10" s="512" t="s">
        <v>477</v>
      </c>
      <c r="C10" s="512"/>
      <c r="D10" s="512"/>
      <c r="E10" s="512"/>
      <c r="F10" s="512"/>
      <c r="G10" s="111"/>
    </row>
    <row r="11" spans="1:7" ht="22.5" x14ac:dyDescent="0.45">
      <c r="A11" s="112" t="s">
        <v>40</v>
      </c>
      <c r="B11" s="507">
        <v>43539</v>
      </c>
      <c r="C11" s="507"/>
      <c r="D11" s="507"/>
      <c r="E11" s="507"/>
      <c r="F11" s="507"/>
      <c r="G11" s="111"/>
    </row>
    <row r="12" spans="1:7" ht="22.5" x14ac:dyDescent="0.45">
      <c r="A12" s="112" t="s">
        <v>200</v>
      </c>
      <c r="B12" s="513">
        <f>D730</f>
        <v>0.84507042253521125</v>
      </c>
      <c r="C12" s="513"/>
      <c r="D12" s="513"/>
      <c r="E12" s="513"/>
      <c r="F12" s="513"/>
      <c r="G12" s="111"/>
    </row>
    <row r="13" spans="1:7" ht="22.5" x14ac:dyDescent="0.45">
      <c r="A13" s="110"/>
      <c r="B13" s="108"/>
      <c r="C13" s="108"/>
      <c r="D13" s="508"/>
      <c r="E13" s="508"/>
      <c r="F13" s="508"/>
      <c r="G13" s="508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43539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3" t="s">
        <v>28</v>
      </c>
      <c r="B17" s="444" t="s">
        <v>29</v>
      </c>
      <c r="C17" s="444"/>
      <c r="D17" s="444" t="s">
        <v>42</v>
      </c>
      <c r="E17" s="445" t="s">
        <v>266</v>
      </c>
      <c r="F17" s="445" t="s">
        <v>300</v>
      </c>
      <c r="G17" s="114"/>
    </row>
    <row r="18" spans="1:8" ht="16.5" customHeight="1" x14ac:dyDescent="0.4">
      <c r="A18" s="443"/>
      <c r="B18" s="118" t="s">
        <v>32</v>
      </c>
      <c r="C18" s="118" t="s">
        <v>31</v>
      </c>
      <c r="D18" s="444"/>
      <c r="E18" s="445"/>
      <c r="F18" s="445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10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v>2</v>
      </c>
      <c r="C43" s="122"/>
      <c r="D43" s="411">
        <v>1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26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1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36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1</v>
      </c>
      <c r="E48" s="108"/>
      <c r="F48" s="114"/>
      <c r="G48" s="114"/>
    </row>
    <row r="49" spans="1:7" ht="21" x14ac:dyDescent="0.3">
      <c r="A49" s="431"/>
      <c r="B49" s="431"/>
      <c r="C49" s="431"/>
      <c r="D49" s="431"/>
      <c r="E49" s="431"/>
      <c r="F49" s="431"/>
      <c r="G49" s="431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43539</v>
      </c>
      <c r="B51" s="114"/>
      <c r="C51" s="135"/>
      <c r="D51" s="114"/>
      <c r="E51" s="108"/>
      <c r="F51" s="114"/>
      <c r="G51" s="114"/>
    </row>
    <row r="52" spans="1:7" ht="21" x14ac:dyDescent="0.4">
      <c r="A52" s="443" t="s">
        <v>28</v>
      </c>
      <c r="B52" s="444" t="s">
        <v>29</v>
      </c>
      <c r="C52" s="444"/>
      <c r="D52" s="444" t="s">
        <v>42</v>
      </c>
      <c r="E52" s="445" t="s">
        <v>266</v>
      </c>
      <c r="F52" s="445" t="s">
        <v>302</v>
      </c>
      <c r="G52" s="129"/>
    </row>
    <row r="53" spans="1:7" ht="21" x14ac:dyDescent="0.4">
      <c r="A53" s="443"/>
      <c r="B53" s="118" t="s">
        <v>32</v>
      </c>
      <c r="C53" s="118" t="s">
        <v>31</v>
      </c>
      <c r="D53" s="444"/>
      <c r="E53" s="445"/>
      <c r="F53" s="445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29"/>
      <c r="B64" s="430"/>
      <c r="C64" s="430"/>
      <c r="D64" s="430"/>
      <c r="E64" s="430"/>
      <c r="F64" s="430"/>
      <c r="G64" s="430"/>
    </row>
    <row r="65" spans="1:7" ht="43.5" customHeight="1" x14ac:dyDescent="0.4">
      <c r="A65" s="518" t="s">
        <v>351</v>
      </c>
      <c r="B65" s="518"/>
      <c r="C65" s="518"/>
      <c r="D65" s="518"/>
      <c r="E65" s="518"/>
      <c r="F65" s="518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38"/>
      <c r="B83" s="438"/>
      <c r="C83" s="438"/>
      <c r="D83" s="438"/>
      <c r="E83" s="438"/>
      <c r="F83" s="438"/>
      <c r="G83" s="438"/>
    </row>
    <row r="84" spans="1:7" ht="45" customHeight="1" x14ac:dyDescent="0.45">
      <c r="A84" s="519" t="s">
        <v>352</v>
      </c>
      <c r="B84" s="519"/>
      <c r="C84" s="519"/>
      <c r="D84" s="519"/>
      <c r="E84" s="519"/>
      <c r="F84" s="519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34"/>
      <c r="B103" s="432"/>
      <c r="C103" s="432"/>
      <c r="D103" s="432"/>
      <c r="E103" s="432"/>
      <c r="F103" s="439"/>
      <c r="G103" s="173"/>
    </row>
    <row r="104" spans="1:7" s="80" customFormat="1" ht="46.5" customHeight="1" x14ac:dyDescent="0.4">
      <c r="A104" s="518" t="s">
        <v>353</v>
      </c>
      <c r="B104" s="518"/>
      <c r="C104" s="518"/>
      <c r="D104" s="518"/>
      <c r="E104" s="518"/>
      <c r="F104" s="518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0"/>
      <c r="B111" s="441"/>
      <c r="C111" s="441"/>
      <c r="D111" s="441"/>
      <c r="E111" s="441"/>
      <c r="F111" s="442"/>
      <c r="G111" s="129"/>
    </row>
    <row r="112" spans="1:7" s="80" customFormat="1" ht="39.75" customHeight="1" x14ac:dyDescent="0.4">
      <c r="A112" s="518" t="s">
        <v>390</v>
      </c>
      <c r="B112" s="518"/>
      <c r="C112" s="518"/>
      <c r="D112" s="518"/>
      <c r="E112" s="518"/>
      <c r="F112" s="518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2"/>
      <c r="B120" s="432"/>
      <c r="C120" s="432"/>
      <c r="D120" s="432"/>
      <c r="E120" s="432"/>
      <c r="F120" s="432"/>
      <c r="G120" s="173"/>
    </row>
    <row r="121" spans="1:7" ht="22.5" x14ac:dyDescent="0.4">
      <c r="A121" s="518" t="s">
        <v>311</v>
      </c>
      <c r="B121" s="518"/>
      <c r="C121" s="518"/>
      <c r="D121" s="518"/>
      <c r="E121" s="518"/>
      <c r="F121" s="518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33"/>
      <c r="B132" s="433"/>
      <c r="C132" s="433"/>
      <c r="D132" s="433"/>
      <c r="E132" s="433"/>
      <c r="F132" s="433"/>
      <c r="G132" s="114"/>
    </row>
    <row r="133" spans="1:16384" ht="22.5" customHeight="1" x14ac:dyDescent="0.4">
      <c r="A133" s="520" t="s">
        <v>424</v>
      </c>
      <c r="B133" s="520"/>
      <c r="C133" s="520"/>
      <c r="D133" s="520"/>
      <c r="E133" s="520"/>
      <c r="F133" s="520"/>
      <c r="G133" s="114"/>
    </row>
    <row r="134" spans="1:16384" s="258" customFormat="1" ht="22.5" customHeight="1" x14ac:dyDescent="0.4">
      <c r="A134" s="521"/>
      <c r="B134" s="521"/>
      <c r="C134" s="521"/>
      <c r="D134" s="521"/>
      <c r="E134" s="521"/>
      <c r="F134" s="521"/>
      <c r="G134" s="114"/>
    </row>
    <row r="135" spans="1:16384" s="326" customFormat="1" ht="22.5" customHeight="1" x14ac:dyDescent="0.25">
      <c r="A135" s="443" t="s">
        <v>28</v>
      </c>
      <c r="B135" s="444" t="s">
        <v>29</v>
      </c>
      <c r="C135" s="444"/>
      <c r="D135" s="444" t="s">
        <v>42</v>
      </c>
      <c r="E135" s="445" t="s">
        <v>266</v>
      </c>
      <c r="F135" s="445" t="s">
        <v>302</v>
      </c>
    </row>
    <row r="136" spans="1:16384" s="326" customFormat="1" ht="22.5" customHeight="1" x14ac:dyDescent="0.25">
      <c r="A136" s="443"/>
      <c r="B136" s="118" t="s">
        <v>32</v>
      </c>
      <c r="C136" s="118" t="s">
        <v>31</v>
      </c>
      <c r="D136" s="444"/>
      <c r="E136" s="445"/>
      <c r="F136" s="445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522" t="s">
        <v>461</v>
      </c>
      <c r="B139" s="522"/>
      <c r="C139" s="522"/>
      <c r="D139" s="522"/>
      <c r="E139" s="522"/>
      <c r="F139" s="522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1" t="s">
        <v>350</v>
      </c>
      <c r="B147" s="471"/>
      <c r="C147" s="471"/>
      <c r="D147" s="471"/>
      <c r="E147" s="471"/>
      <c r="F147" s="471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84" x14ac:dyDescent="0.4">
      <c r="A154" s="125" t="s">
        <v>338</v>
      </c>
      <c r="B154" s="318">
        <v>1</v>
      </c>
      <c r="C154" s="125"/>
      <c r="D154" s="125" t="s">
        <v>478</v>
      </c>
      <c r="E154" s="125" t="s">
        <v>479</v>
      </c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434"/>
      <c r="B165" s="432"/>
      <c r="C165" s="432"/>
      <c r="D165" s="432"/>
      <c r="E165" s="432"/>
      <c r="F165" s="432"/>
      <c r="G165" s="114"/>
    </row>
    <row r="166" spans="1:7" s="258" customFormat="1" ht="32.25" customHeight="1" x14ac:dyDescent="0.4">
      <c r="A166" s="522" t="s">
        <v>462</v>
      </c>
      <c r="B166" s="522"/>
      <c r="C166" s="522"/>
      <c r="D166" s="522"/>
      <c r="E166" s="522"/>
      <c r="F166" s="522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435"/>
      <c r="B176" s="436"/>
      <c r="C176" s="436"/>
      <c r="D176" s="436"/>
      <c r="E176" s="436"/>
      <c r="F176" s="436"/>
      <c r="G176" s="114"/>
    </row>
    <row r="177" spans="1:7" ht="32.25" customHeight="1" x14ac:dyDescent="0.4">
      <c r="A177" s="522" t="s">
        <v>311</v>
      </c>
      <c r="B177" s="522"/>
      <c r="C177" s="522"/>
      <c r="D177" s="522"/>
      <c r="E177" s="522"/>
      <c r="F177" s="522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84" x14ac:dyDescent="0.4">
      <c r="A180" s="125" t="s">
        <v>328</v>
      </c>
      <c r="B180" s="122">
        <v>0</v>
      </c>
      <c r="C180" s="125"/>
      <c r="D180" s="125" t="s">
        <v>480</v>
      </c>
      <c r="E180" s="125" t="s">
        <v>481</v>
      </c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42" x14ac:dyDescent="0.4">
      <c r="A183" s="125" t="s">
        <v>437</v>
      </c>
      <c r="B183" s="122" t="s">
        <v>30</v>
      </c>
      <c r="C183" s="125"/>
      <c r="D183" s="125" t="s">
        <v>482</v>
      </c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1</v>
      </c>
      <c r="C185" s="121"/>
      <c r="D185" s="411">
        <v>0.5</v>
      </c>
      <c r="E185" s="121"/>
      <c r="F185" s="322"/>
      <c r="G185" s="114"/>
    </row>
    <row r="186" spans="1:7" s="258" customFormat="1" ht="22.5" x14ac:dyDescent="0.4">
      <c r="A186" s="292" t="s">
        <v>438</v>
      </c>
      <c r="B186" s="472"/>
      <c r="C186" s="473"/>
      <c r="D186" s="309">
        <f>SUM(B148:C164,B178:C185,B167:C175,B140:C145)</f>
        <v>74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0.94871794871794868</v>
      </c>
      <c r="E187" s="108"/>
      <c r="F187" s="114"/>
      <c r="G187" s="114"/>
    </row>
    <row r="188" spans="1:7" ht="21" x14ac:dyDescent="0.4">
      <c r="A188" s="437"/>
      <c r="B188" s="437"/>
      <c r="C188" s="437"/>
      <c r="D188" s="437"/>
      <c r="E188" s="437"/>
      <c r="F188" s="437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43539</v>
      </c>
      <c r="B190" s="114"/>
      <c r="C190" s="135"/>
      <c r="D190" s="114"/>
      <c r="E190" s="108"/>
      <c r="F190" s="114"/>
      <c r="G190" s="114"/>
    </row>
    <row r="191" spans="1:7" ht="21" x14ac:dyDescent="0.4">
      <c r="A191" s="443" t="s">
        <v>28</v>
      </c>
      <c r="B191" s="444" t="s">
        <v>29</v>
      </c>
      <c r="C191" s="444"/>
      <c r="D191" s="444" t="s">
        <v>42</v>
      </c>
      <c r="E191" s="445" t="s">
        <v>266</v>
      </c>
      <c r="F191" s="445" t="s">
        <v>302</v>
      </c>
      <c r="G191" s="114"/>
    </row>
    <row r="192" spans="1:7" ht="21" x14ac:dyDescent="0.4">
      <c r="A192" s="443"/>
      <c r="B192" s="118" t="s">
        <v>32</v>
      </c>
      <c r="C192" s="118" t="s">
        <v>31</v>
      </c>
      <c r="D192" s="444"/>
      <c r="E192" s="445"/>
      <c r="F192" s="445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57" t="s">
        <v>34</v>
      </c>
      <c r="B203" s="458"/>
      <c r="C203" s="459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31"/>
      <c r="B205" s="431"/>
      <c r="C205" s="431"/>
      <c r="D205" s="431"/>
      <c r="E205" s="431"/>
      <c r="F205" s="431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42" x14ac:dyDescent="0.4">
      <c r="A208" s="138" t="s">
        <v>57</v>
      </c>
      <c r="B208" s="122">
        <v>1</v>
      </c>
      <c r="C208" s="122"/>
      <c r="D208" s="172" t="s">
        <v>560</v>
      </c>
      <c r="E208" s="128" t="s">
        <v>486</v>
      </c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68.2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 t="s">
        <v>483</v>
      </c>
      <c r="E211" s="124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105" x14ac:dyDescent="0.4">
      <c r="A226" s="202" t="s">
        <v>316</v>
      </c>
      <c r="B226" s="122">
        <v>1</v>
      </c>
      <c r="C226" s="143" t="str">
        <f>IF(B226=0, -10, "0")</f>
        <v>0</v>
      </c>
      <c r="D226" s="128" t="s">
        <v>484</v>
      </c>
      <c r="E226" s="128" t="s">
        <v>485</v>
      </c>
      <c r="F226" s="123"/>
      <c r="G226" s="129"/>
    </row>
    <row r="227" spans="1:7" ht="21" x14ac:dyDescent="0.4">
      <c r="A227" s="457" t="s">
        <v>34</v>
      </c>
      <c r="B227" s="458"/>
      <c r="C227" s="459"/>
      <c r="D227" s="148">
        <f>SUM(B207:C226)</f>
        <v>38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0.95</v>
      </c>
      <c r="E228" s="108"/>
      <c r="F228" s="114"/>
      <c r="G228" s="114"/>
    </row>
    <row r="229" spans="1:7" ht="21" x14ac:dyDescent="0.4">
      <c r="A229" s="431"/>
      <c r="B229" s="431"/>
      <c r="C229" s="431"/>
      <c r="D229" s="431"/>
      <c r="E229" s="431"/>
      <c r="F229" s="431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4" t="s">
        <v>311</v>
      </c>
      <c r="B236" s="515"/>
      <c r="C236" s="515"/>
      <c r="D236" s="516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42" x14ac:dyDescent="0.4">
      <c r="A239" s="125" t="s">
        <v>376</v>
      </c>
      <c r="B239" s="122" t="s">
        <v>30</v>
      </c>
      <c r="C239" s="206"/>
      <c r="D239" s="125" t="s">
        <v>482</v>
      </c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84" x14ac:dyDescent="0.4">
      <c r="A242" s="188" t="s">
        <v>328</v>
      </c>
      <c r="B242" s="122">
        <v>0</v>
      </c>
      <c r="C242" s="206"/>
      <c r="D242" s="125" t="s">
        <v>480</v>
      </c>
      <c r="E242" s="125" t="s">
        <v>481</v>
      </c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2</v>
      </c>
      <c r="C244" s="166"/>
      <c r="D244" s="411">
        <v>1</v>
      </c>
      <c r="E244" s="147"/>
      <c r="F244" s="123"/>
      <c r="G244" s="114"/>
    </row>
    <row r="245" spans="1:7" ht="21" x14ac:dyDescent="0.4">
      <c r="A245" s="457" t="s">
        <v>34</v>
      </c>
      <c r="B245" s="458"/>
      <c r="C245" s="459"/>
      <c r="D245" s="130">
        <f>SUM(B231:C235,B237:C244)</f>
        <v>22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0.91666666666666663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76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0.95</v>
      </c>
      <c r="E249" s="108"/>
      <c r="F249" s="114"/>
      <c r="G249" s="114"/>
    </row>
    <row r="250" spans="1:7" ht="21" x14ac:dyDescent="0.4">
      <c r="A250" s="431"/>
      <c r="B250" s="431"/>
      <c r="C250" s="431"/>
      <c r="D250" s="431"/>
      <c r="E250" s="431"/>
      <c r="F250" s="431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43539</v>
      </c>
      <c r="B252" s="114"/>
      <c r="C252" s="135"/>
      <c r="D252" s="129"/>
      <c r="E252" s="108"/>
      <c r="F252" s="114"/>
      <c r="G252" s="114"/>
    </row>
    <row r="253" spans="1:7" ht="21" x14ac:dyDescent="0.4">
      <c r="A253" s="443" t="s">
        <v>28</v>
      </c>
      <c r="B253" s="444" t="s">
        <v>29</v>
      </c>
      <c r="C253" s="444"/>
      <c r="D253" s="444" t="s">
        <v>42</v>
      </c>
      <c r="E253" s="445" t="s">
        <v>266</v>
      </c>
      <c r="F253" s="445" t="s">
        <v>302</v>
      </c>
      <c r="G253" s="129"/>
    </row>
    <row r="254" spans="1:7" ht="21" x14ac:dyDescent="0.4">
      <c r="A254" s="443"/>
      <c r="B254" s="118" t="s">
        <v>32</v>
      </c>
      <c r="C254" s="118" t="s">
        <v>31</v>
      </c>
      <c r="D254" s="444"/>
      <c r="E254" s="445"/>
      <c r="F254" s="445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57" t="s">
        <v>34</v>
      </c>
      <c r="B265" s="458"/>
      <c r="C265" s="459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42" x14ac:dyDescent="0.4">
      <c r="A269" s="138" t="s">
        <v>80</v>
      </c>
      <c r="B269" s="122">
        <v>1</v>
      </c>
      <c r="C269" s="122"/>
      <c r="D269" s="172" t="s">
        <v>487</v>
      </c>
      <c r="E269" s="124" t="s">
        <v>486</v>
      </c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84" x14ac:dyDescent="0.4">
      <c r="A276" s="291" t="s">
        <v>440</v>
      </c>
      <c r="B276" s="122">
        <v>0</v>
      </c>
      <c r="C276" s="143">
        <f>IF(B276=0, -10, "0")</f>
        <v>-10</v>
      </c>
      <c r="D276" s="196" t="s">
        <v>488</v>
      </c>
      <c r="E276" s="128"/>
      <c r="F276" s="123"/>
      <c r="G276" s="129"/>
    </row>
    <row r="277" spans="1:7" ht="171.75" customHeight="1" x14ac:dyDescent="0.4">
      <c r="A277" s="400" t="s">
        <v>394</v>
      </c>
      <c r="B277" s="122">
        <v>0</v>
      </c>
      <c r="C277" s="142">
        <f>IF(B277=0, -2, "0")</f>
        <v>-2</v>
      </c>
      <c r="D277" s="194" t="s">
        <v>549</v>
      </c>
      <c r="E277" s="123" t="s">
        <v>489</v>
      </c>
      <c r="F277" s="123"/>
      <c r="G277" s="114"/>
    </row>
    <row r="278" spans="1:7" ht="105" x14ac:dyDescent="0.4">
      <c r="A278" s="121" t="s">
        <v>117</v>
      </c>
      <c r="B278" s="122">
        <v>0</v>
      </c>
      <c r="C278" s="122"/>
      <c r="D278" s="123" t="s">
        <v>490</v>
      </c>
      <c r="E278" s="123" t="s">
        <v>491</v>
      </c>
      <c r="F278" s="123"/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69" customHeight="1" x14ac:dyDescent="0.4">
      <c r="A282" s="121" t="s">
        <v>142</v>
      </c>
      <c r="B282" s="122">
        <v>0</v>
      </c>
      <c r="C282" s="122"/>
      <c r="D282" s="128" t="s">
        <v>492</v>
      </c>
      <c r="E282" s="123" t="s">
        <v>493</v>
      </c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42" x14ac:dyDescent="0.4">
      <c r="A286" s="121" t="s">
        <v>402</v>
      </c>
      <c r="B286" s="122">
        <v>0</v>
      </c>
      <c r="C286" s="296"/>
      <c r="D286" s="128" t="s">
        <v>494</v>
      </c>
      <c r="E286" s="123" t="s">
        <v>495</v>
      </c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5"/>
      <c r="B290" s="465"/>
      <c r="C290" s="465"/>
      <c r="D290" s="465"/>
      <c r="E290" s="465"/>
      <c r="F290" s="465"/>
      <c r="G290" s="129"/>
    </row>
    <row r="291" spans="1:7" s="80" customFormat="1" ht="31.5" customHeight="1" x14ac:dyDescent="0.4">
      <c r="A291" s="517" t="s">
        <v>311</v>
      </c>
      <c r="B291" s="517"/>
      <c r="C291" s="517"/>
      <c r="D291" s="517"/>
      <c r="E291" s="517"/>
      <c r="F291" s="517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125" t="s">
        <v>482</v>
      </c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62.25" customHeight="1" x14ac:dyDescent="0.4">
      <c r="A296" s="157" t="s">
        <v>318</v>
      </c>
      <c r="B296" s="122">
        <v>1</v>
      </c>
      <c r="C296" s="174"/>
      <c r="D296" s="128" t="s">
        <v>496</v>
      </c>
      <c r="E296" s="128" t="s">
        <v>497</v>
      </c>
      <c r="F296" s="123"/>
      <c r="G296" s="129"/>
    </row>
    <row r="297" spans="1:7" s="80" customFormat="1" ht="86.25" customHeight="1" x14ac:dyDescent="0.4">
      <c r="A297" s="188" t="s">
        <v>328</v>
      </c>
      <c r="B297" s="122">
        <v>0</v>
      </c>
      <c r="C297" s="174"/>
      <c r="D297" s="125" t="s">
        <v>480</v>
      </c>
      <c r="E297" s="125" t="s">
        <v>481</v>
      </c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2</v>
      </c>
      <c r="C299" s="122"/>
      <c r="D299" s="411">
        <v>1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30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0.5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46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0.60526315789473684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43539</v>
      </c>
      <c r="B307" s="114"/>
      <c r="C307" s="135"/>
      <c r="D307" s="114"/>
      <c r="E307" s="108"/>
      <c r="F307" s="114"/>
      <c r="G307" s="114"/>
    </row>
    <row r="308" spans="1:7" ht="21" x14ac:dyDescent="0.4">
      <c r="A308" s="443" t="s">
        <v>28</v>
      </c>
      <c r="B308" s="444" t="s">
        <v>29</v>
      </c>
      <c r="C308" s="444"/>
      <c r="D308" s="444" t="s">
        <v>42</v>
      </c>
      <c r="E308" s="445" t="s">
        <v>266</v>
      </c>
      <c r="F308" s="445" t="s">
        <v>302</v>
      </c>
      <c r="G308" s="129"/>
    </row>
    <row r="309" spans="1:7" ht="21" x14ac:dyDescent="0.4">
      <c r="A309" s="443"/>
      <c r="B309" s="118" t="s">
        <v>32</v>
      </c>
      <c r="C309" s="118" t="s">
        <v>31</v>
      </c>
      <c r="D309" s="444"/>
      <c r="E309" s="445"/>
      <c r="F309" s="445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126" x14ac:dyDescent="0.4">
      <c r="A317" s="157" t="s">
        <v>120</v>
      </c>
      <c r="B317" s="122">
        <v>1</v>
      </c>
      <c r="C317" s="122"/>
      <c r="D317" s="123" t="s">
        <v>550</v>
      </c>
      <c r="E317" s="123" t="s">
        <v>551</v>
      </c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15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0.9375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63" x14ac:dyDescent="0.4">
      <c r="A337" s="168" t="s">
        <v>58</v>
      </c>
      <c r="B337" s="122">
        <v>1</v>
      </c>
      <c r="C337" s="174" t="str">
        <f>IF(B337=0, -5, "0")</f>
        <v>0</v>
      </c>
      <c r="D337" s="213" t="s">
        <v>561</v>
      </c>
      <c r="E337" s="123" t="s">
        <v>498</v>
      </c>
      <c r="F337" s="123"/>
      <c r="G337" s="129"/>
    </row>
    <row r="338" spans="1:7" ht="38.2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s="258" customFormat="1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42" x14ac:dyDescent="0.4">
      <c r="A341" s="121" t="s">
        <v>402</v>
      </c>
      <c r="B341" s="122">
        <v>0</v>
      </c>
      <c r="C341" s="296"/>
      <c r="D341" s="123" t="s">
        <v>494</v>
      </c>
      <c r="E341" s="123" t="s">
        <v>495</v>
      </c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37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0.92500000000000004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195" customHeight="1" x14ac:dyDescent="0.4">
      <c r="A350" s="214" t="s">
        <v>391</v>
      </c>
      <c r="B350" s="122">
        <v>0</v>
      </c>
      <c r="C350" s="143">
        <f>IF(B350=0, -10, "0")</f>
        <v>-10</v>
      </c>
      <c r="D350" s="184" t="s">
        <v>562</v>
      </c>
      <c r="E350" s="128" t="s">
        <v>552</v>
      </c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63" x14ac:dyDescent="0.4">
      <c r="A352" s="138" t="s">
        <v>185</v>
      </c>
      <c r="B352" s="122">
        <v>1</v>
      </c>
      <c r="C352" s="122"/>
      <c r="D352" s="163" t="s">
        <v>499</v>
      </c>
      <c r="E352" s="123" t="s">
        <v>500</v>
      </c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56"/>
      <c r="B357" s="456"/>
      <c r="C357" s="456"/>
      <c r="D357" s="456"/>
      <c r="E357" s="456"/>
      <c r="F357" s="456"/>
      <c r="G357" s="456"/>
    </row>
    <row r="358" spans="1:7" ht="32.25" customHeight="1" x14ac:dyDescent="0.4">
      <c r="A358" s="501" t="s">
        <v>311</v>
      </c>
      <c r="B358" s="501"/>
      <c r="C358" s="501"/>
      <c r="D358" s="501"/>
      <c r="E358" s="501"/>
      <c r="F358" s="501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42" x14ac:dyDescent="0.4">
      <c r="A361" s="125" t="s">
        <v>376</v>
      </c>
      <c r="B361" s="122" t="s">
        <v>30</v>
      </c>
      <c r="C361" s="126"/>
      <c r="D361" s="125" t="s">
        <v>482</v>
      </c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105" x14ac:dyDescent="0.4">
      <c r="A363" s="188" t="s">
        <v>318</v>
      </c>
      <c r="B363" s="122">
        <v>0</v>
      </c>
      <c r="C363" s="126"/>
      <c r="D363" s="125" t="s">
        <v>501</v>
      </c>
      <c r="E363" s="125" t="s">
        <v>502</v>
      </c>
      <c r="F363" s="123"/>
      <c r="G363" s="129"/>
    </row>
    <row r="364" spans="1:7" ht="84" x14ac:dyDescent="0.4">
      <c r="A364" s="188" t="s">
        <v>328</v>
      </c>
      <c r="B364" s="122">
        <v>0</v>
      </c>
      <c r="C364" s="183"/>
      <c r="D364" s="125" t="s">
        <v>480</v>
      </c>
      <c r="E364" s="125" t="s">
        <v>481</v>
      </c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1</v>
      </c>
      <c r="C366" s="166"/>
      <c r="D366" s="411">
        <v>0.8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14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0.41176470588235292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66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0.73333333333333328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43539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3" t="s">
        <v>28</v>
      </c>
      <c r="B375" s="444" t="s">
        <v>29</v>
      </c>
      <c r="C375" s="444"/>
      <c r="D375" s="444" t="s">
        <v>42</v>
      </c>
      <c r="E375" s="445" t="s">
        <v>266</v>
      </c>
      <c r="F375" s="445" t="s">
        <v>302</v>
      </c>
      <c r="G375" s="173"/>
    </row>
    <row r="376" spans="1:7" s="6" customFormat="1" ht="21" x14ac:dyDescent="0.4">
      <c r="A376" s="443"/>
      <c r="B376" s="118" t="s">
        <v>32</v>
      </c>
      <c r="C376" s="118" t="s">
        <v>31</v>
      </c>
      <c r="D376" s="444"/>
      <c r="E376" s="445"/>
      <c r="F376" s="445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>
        <v>2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22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1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>
        <v>2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63" x14ac:dyDescent="0.4">
      <c r="A398" s="121" t="s">
        <v>117</v>
      </c>
      <c r="B398" s="122">
        <v>1</v>
      </c>
      <c r="C398" s="122"/>
      <c r="D398" s="193" t="s">
        <v>563</v>
      </c>
      <c r="E398" s="128" t="s">
        <v>553</v>
      </c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148.5" customHeight="1" x14ac:dyDescent="0.4">
      <c r="A402" s="230" t="s">
        <v>316</v>
      </c>
      <c r="B402" s="122">
        <v>0</v>
      </c>
      <c r="C402" s="143">
        <f>IF(B402=0, -10, "0")</f>
        <v>-10</v>
      </c>
      <c r="D402" s="193" t="s">
        <v>554</v>
      </c>
      <c r="E402" s="128" t="s">
        <v>503</v>
      </c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>
        <v>2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42" x14ac:dyDescent="0.4">
      <c r="A411" s="121" t="s">
        <v>402</v>
      </c>
      <c r="B411" s="122">
        <v>0</v>
      </c>
      <c r="C411" s="296"/>
      <c r="D411" s="229" t="s">
        <v>494</v>
      </c>
      <c r="E411" s="128" t="s">
        <v>495</v>
      </c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499"/>
      <c r="B415" s="438"/>
      <c r="C415" s="438"/>
      <c r="D415" s="438"/>
      <c r="E415" s="438"/>
      <c r="F415" s="438"/>
      <c r="G415" s="438"/>
    </row>
    <row r="416" spans="1:7" s="6" customFormat="1" ht="24.75" x14ac:dyDescent="0.4">
      <c r="A416" s="504" t="s">
        <v>320</v>
      </c>
      <c r="B416" s="504"/>
      <c r="C416" s="504"/>
      <c r="D416" s="504"/>
      <c r="E416" s="504"/>
      <c r="F416" s="504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42" x14ac:dyDescent="0.4">
      <c r="A419" s="125" t="s">
        <v>376</v>
      </c>
      <c r="B419" s="122" t="s">
        <v>30</v>
      </c>
      <c r="C419" s="126"/>
      <c r="D419" s="125" t="s">
        <v>482</v>
      </c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84" x14ac:dyDescent="0.4">
      <c r="A423" s="188" t="s">
        <v>328</v>
      </c>
      <c r="B423" s="122">
        <v>0</v>
      </c>
      <c r="C423" s="126"/>
      <c r="D423" s="125" t="s">
        <v>480</v>
      </c>
      <c r="E423" s="125" t="s">
        <v>481</v>
      </c>
      <c r="F423" s="123"/>
      <c r="G423" s="173"/>
    </row>
    <row r="424" spans="1:7" s="6" customFormat="1" ht="86.25" customHeight="1" x14ac:dyDescent="0.4">
      <c r="A424" s="233" t="s">
        <v>447</v>
      </c>
      <c r="B424" s="122">
        <v>1</v>
      </c>
      <c r="C424" s="122"/>
      <c r="D424" s="411">
        <v>0.6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36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0.6428571428571429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58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0.74358974358974361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43539</v>
      </c>
      <c r="B432" s="114"/>
      <c r="C432" s="135"/>
      <c r="D432" s="129"/>
      <c r="E432" s="108"/>
      <c r="F432" s="114"/>
      <c r="G432" s="114"/>
    </row>
    <row r="433" spans="1:7" ht="21" x14ac:dyDescent="0.4">
      <c r="A433" s="443" t="s">
        <v>28</v>
      </c>
      <c r="B433" s="444" t="s">
        <v>29</v>
      </c>
      <c r="C433" s="444"/>
      <c r="D433" s="444" t="s">
        <v>42</v>
      </c>
      <c r="E433" s="445" t="s">
        <v>266</v>
      </c>
      <c r="F433" s="445" t="s">
        <v>302</v>
      </c>
      <c r="G433" s="129"/>
    </row>
    <row r="434" spans="1:7" ht="21" x14ac:dyDescent="0.4">
      <c r="A434" s="443"/>
      <c r="B434" s="118" t="s">
        <v>32</v>
      </c>
      <c r="C434" s="118" t="s">
        <v>31</v>
      </c>
      <c r="D434" s="444"/>
      <c r="E434" s="445"/>
      <c r="F434" s="445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63" x14ac:dyDescent="0.4">
      <c r="A454" s="121" t="s">
        <v>85</v>
      </c>
      <c r="B454" s="122">
        <v>0</v>
      </c>
      <c r="C454" s="126"/>
      <c r="D454" s="158" t="s">
        <v>546</v>
      </c>
      <c r="E454" s="123" t="s">
        <v>547</v>
      </c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63" x14ac:dyDescent="0.4">
      <c r="A457" s="290" t="s">
        <v>354</v>
      </c>
      <c r="B457" s="122">
        <v>1</v>
      </c>
      <c r="C457" s="142" t="str">
        <f>IF(B457=0, -2, "0")</f>
        <v>0</v>
      </c>
      <c r="D457" s="123" t="s">
        <v>504</v>
      </c>
      <c r="E457" s="123" t="s">
        <v>505</v>
      </c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4" t="s">
        <v>311</v>
      </c>
      <c r="B464" s="504"/>
      <c r="C464" s="504"/>
      <c r="D464" s="504"/>
      <c r="E464" s="504"/>
      <c r="F464" s="504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84" x14ac:dyDescent="0.4">
      <c r="A468" s="188" t="s">
        <v>318</v>
      </c>
      <c r="B468" s="122">
        <v>0</v>
      </c>
      <c r="C468" s="126"/>
      <c r="D468" s="128" t="s">
        <v>506</v>
      </c>
      <c r="E468" s="128" t="s">
        <v>481</v>
      </c>
      <c r="F468" s="123"/>
      <c r="G468" s="129"/>
    </row>
    <row r="469" spans="1:7" s="80" customFormat="1" ht="84" x14ac:dyDescent="0.4">
      <c r="A469" s="188" t="s">
        <v>328</v>
      </c>
      <c r="B469" s="122">
        <v>0</v>
      </c>
      <c r="C469" s="126"/>
      <c r="D469" s="125" t="s">
        <v>480</v>
      </c>
      <c r="E469" s="125" t="s">
        <v>481</v>
      </c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2</v>
      </c>
      <c r="C471" s="122"/>
      <c r="D471" s="411">
        <v>1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35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0.83333333333333337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51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0.87931034482758619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505" t="s">
        <v>425</v>
      </c>
      <c r="B478" s="505"/>
      <c r="C478" s="505"/>
      <c r="D478" s="505"/>
      <c r="E478" s="505"/>
      <c r="F478" s="505"/>
      <c r="G478" s="114"/>
    </row>
    <row r="479" spans="1:7" s="258" customFormat="1" ht="21" customHeight="1" x14ac:dyDescent="0.4">
      <c r="A479" s="234">
        <f>B11</f>
        <v>43539</v>
      </c>
      <c r="G479" s="114"/>
    </row>
    <row r="480" spans="1:7" s="258" customFormat="1" ht="21" x14ac:dyDescent="0.4">
      <c r="A480" s="475" t="s">
        <v>28</v>
      </c>
      <c r="B480" s="476" t="s">
        <v>29</v>
      </c>
      <c r="C480" s="476"/>
      <c r="D480" s="476" t="s">
        <v>42</v>
      </c>
      <c r="E480" s="477" t="s">
        <v>266</v>
      </c>
      <c r="F480" s="477" t="s">
        <v>302</v>
      </c>
      <c r="G480" s="114"/>
    </row>
    <row r="481" spans="1:7" s="258" customFormat="1" ht="21" x14ac:dyDescent="0.4">
      <c r="A481" s="475"/>
      <c r="B481" s="320" t="s">
        <v>32</v>
      </c>
      <c r="C481" s="320" t="s">
        <v>31</v>
      </c>
      <c r="D481" s="476"/>
      <c r="E481" s="477"/>
      <c r="F481" s="477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6" t="s">
        <v>52</v>
      </c>
      <c r="B483" s="466"/>
      <c r="C483" s="466"/>
      <c r="D483" s="466"/>
      <c r="E483" s="466"/>
      <c r="F483" s="466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463" t="s">
        <v>463</v>
      </c>
      <c r="B491" s="464"/>
      <c r="C491" s="464"/>
      <c r="D491" s="464"/>
      <c r="E491" s="464"/>
      <c r="F491" s="464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78" t="s">
        <v>23</v>
      </c>
      <c r="B505" s="479"/>
      <c r="C505" s="479"/>
      <c r="D505" s="479"/>
      <c r="E505" s="479"/>
      <c r="F505" s="480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88"/>
      <c r="B517" s="488"/>
      <c r="C517" s="488"/>
      <c r="D517" s="488"/>
      <c r="E517" s="488"/>
      <c r="F517" s="488"/>
      <c r="G517" s="488"/>
    </row>
    <row r="518" spans="1:7" s="258" customFormat="1" ht="26.25" customHeight="1" x14ac:dyDescent="0.5">
      <c r="A518" s="369" t="s">
        <v>311</v>
      </c>
      <c r="B518" s="500"/>
      <c r="C518" s="500"/>
      <c r="D518" s="500"/>
      <c r="E518" s="500"/>
      <c r="F518" s="500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506" t="s">
        <v>97</v>
      </c>
      <c r="B530" s="506"/>
      <c r="C530" s="506"/>
      <c r="D530" s="506"/>
      <c r="E530" s="506"/>
      <c r="F530" s="506"/>
      <c r="G530" s="114"/>
    </row>
    <row r="531" spans="1:7" s="258" customFormat="1" ht="22.5" customHeight="1" x14ac:dyDescent="0.4">
      <c r="A531" s="234">
        <f>B11</f>
        <v>43539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81" t="s">
        <v>28</v>
      </c>
      <c r="B532" s="483" t="s">
        <v>29</v>
      </c>
      <c r="C532" s="484"/>
      <c r="D532" s="444" t="s">
        <v>42</v>
      </c>
      <c r="E532" s="445" t="s">
        <v>266</v>
      </c>
      <c r="F532" s="445" t="s">
        <v>302</v>
      </c>
      <c r="G532" s="114"/>
    </row>
    <row r="533" spans="1:7" s="258" customFormat="1" ht="21" x14ac:dyDescent="0.4">
      <c r="A533" s="482"/>
      <c r="B533" s="315" t="s">
        <v>32</v>
      </c>
      <c r="C533" s="316" t="s">
        <v>31</v>
      </c>
      <c r="D533" s="444"/>
      <c r="E533" s="445"/>
      <c r="F533" s="445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502"/>
      <c r="D535" s="502"/>
      <c r="E535" s="502"/>
      <c r="F535" s="503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57" t="s">
        <v>34</v>
      </c>
      <c r="B542" s="458"/>
      <c r="C542" s="459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57" t="s">
        <v>33</v>
      </c>
      <c r="B543" s="458"/>
      <c r="C543" s="459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31"/>
      <c r="B544" s="431"/>
      <c r="C544" s="431"/>
      <c r="D544" s="431"/>
      <c r="E544" s="431"/>
      <c r="F544" s="431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63" x14ac:dyDescent="0.4">
      <c r="A547" s="121" t="s">
        <v>204</v>
      </c>
      <c r="B547" s="122">
        <v>0</v>
      </c>
      <c r="C547" s="122"/>
      <c r="D547" s="257" t="s">
        <v>507</v>
      </c>
      <c r="E547" s="322" t="s">
        <v>508</v>
      </c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3"/>
      <c r="B556" s="456"/>
      <c r="C556" s="456"/>
      <c r="D556" s="456"/>
      <c r="E556" s="456"/>
      <c r="F556" s="456"/>
      <c r="G556" s="456"/>
    </row>
    <row r="557" spans="1:7" s="258" customFormat="1" ht="35.25" customHeight="1" x14ac:dyDescent="0.4">
      <c r="A557" s="371" t="s">
        <v>311</v>
      </c>
      <c r="B557" s="337"/>
      <c r="C557" s="454"/>
      <c r="D557" s="454"/>
      <c r="E557" s="454"/>
      <c r="F557" s="455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42" x14ac:dyDescent="0.4">
      <c r="A560" s="125" t="s">
        <v>376</v>
      </c>
      <c r="B560" s="122" t="s">
        <v>30</v>
      </c>
      <c r="C560" s="183"/>
      <c r="D560" s="125" t="s">
        <v>482</v>
      </c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84" x14ac:dyDescent="0.4">
      <c r="A562" s="188" t="s">
        <v>318</v>
      </c>
      <c r="B562" s="122">
        <v>0</v>
      </c>
      <c r="C562" s="174"/>
      <c r="D562" s="128" t="s">
        <v>506</v>
      </c>
      <c r="E562" s="128" t="s">
        <v>481</v>
      </c>
      <c r="F562" s="123"/>
      <c r="G562" s="114"/>
    </row>
    <row r="563" spans="1:7" s="258" customFormat="1" ht="84" x14ac:dyDescent="0.4">
      <c r="A563" s="188" t="s">
        <v>328</v>
      </c>
      <c r="B563" s="122">
        <v>0</v>
      </c>
      <c r="C563" s="174"/>
      <c r="D563" s="125" t="s">
        <v>480</v>
      </c>
      <c r="E563" s="125" t="s">
        <v>481</v>
      </c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2</v>
      </c>
      <c r="C565" s="122"/>
      <c r="D565" s="411">
        <v>1</v>
      </c>
      <c r="E565" s="124"/>
      <c r="F565" s="123"/>
      <c r="G565" s="114"/>
    </row>
    <row r="566" spans="1:7" s="258" customFormat="1" ht="21" x14ac:dyDescent="0.4">
      <c r="A566" s="449" t="s">
        <v>34</v>
      </c>
      <c r="B566" s="449"/>
      <c r="C566" s="450"/>
      <c r="D566" s="358">
        <f>SUM(B558:C565,B546:C555)</f>
        <v>28</v>
      </c>
      <c r="E566" s="108"/>
      <c r="F566" s="114"/>
      <c r="G566" s="114"/>
    </row>
    <row r="567" spans="1:7" s="258" customFormat="1" ht="21" x14ac:dyDescent="0.4">
      <c r="A567" s="449" t="s">
        <v>33</v>
      </c>
      <c r="B567" s="449"/>
      <c r="C567" s="449"/>
      <c r="D567" s="388">
        <f>D566/(COUNT(B558:C565,B546:C555)*2)</f>
        <v>0.82352941176470584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40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0.86956521739130432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1"/>
      <c r="B572" s="431"/>
      <c r="C572" s="431"/>
      <c r="D572" s="431"/>
      <c r="E572" s="431"/>
      <c r="F572" s="431"/>
      <c r="G572" s="114"/>
    </row>
    <row r="573" spans="1:7" ht="22.5" x14ac:dyDescent="0.45">
      <c r="A573" s="462" t="s">
        <v>19</v>
      </c>
      <c r="B573" s="462"/>
      <c r="C573" s="462"/>
      <c r="D573" s="462"/>
      <c r="E573" s="462"/>
      <c r="F573" s="462"/>
      <c r="G573" s="114"/>
    </row>
    <row r="574" spans="1:7" ht="22.5" x14ac:dyDescent="0.4">
      <c r="A574" s="243">
        <f>B11</f>
        <v>43539</v>
      </c>
      <c r="B574" s="114"/>
      <c r="C574" s="135"/>
      <c r="D574" s="356"/>
      <c r="E574" s="356"/>
      <c r="F574" s="356"/>
      <c r="G574" s="114"/>
    </row>
    <row r="575" spans="1:7" ht="21" x14ac:dyDescent="0.4">
      <c r="A575" s="475" t="s">
        <v>28</v>
      </c>
      <c r="B575" s="476" t="s">
        <v>29</v>
      </c>
      <c r="C575" s="476"/>
      <c r="D575" s="476" t="s">
        <v>42</v>
      </c>
      <c r="E575" s="477" t="s">
        <v>266</v>
      </c>
      <c r="F575" s="477" t="s">
        <v>302</v>
      </c>
      <c r="G575" s="114"/>
    </row>
    <row r="576" spans="1:7" ht="21" x14ac:dyDescent="0.4">
      <c r="A576" s="475"/>
      <c r="B576" s="320" t="s">
        <v>32</v>
      </c>
      <c r="C576" s="320" t="s">
        <v>31</v>
      </c>
      <c r="D576" s="476"/>
      <c r="E576" s="477"/>
      <c r="F576" s="477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9" t="s">
        <v>10</v>
      </c>
      <c r="B578" s="490"/>
      <c r="C578" s="490"/>
      <c r="D578" s="490"/>
      <c r="E578" s="490"/>
      <c r="F578" s="491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s="258" customFormat="1" ht="21" x14ac:dyDescent="0.4">
      <c r="A588" s="449" t="s">
        <v>34</v>
      </c>
      <c r="B588" s="449"/>
      <c r="C588" s="450"/>
      <c r="D588" s="358">
        <f>SUM(B579:C587)</f>
        <v>16</v>
      </c>
      <c r="E588" s="108"/>
      <c r="F588" s="114"/>
      <c r="G588" s="114"/>
    </row>
    <row r="589" spans="1:7" s="258" customFormat="1" ht="21" x14ac:dyDescent="0.4">
      <c r="A589" s="449" t="s">
        <v>33</v>
      </c>
      <c r="B589" s="449"/>
      <c r="C589" s="449"/>
      <c r="D589" s="388">
        <f>D588/(COUNT(B579:C587)*2)</f>
        <v>1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2" t="s">
        <v>23</v>
      </c>
      <c r="B591" s="493"/>
      <c r="C591" s="493"/>
      <c r="D591" s="493"/>
      <c r="E591" s="493"/>
      <c r="F591" s="494"/>
      <c r="G591" s="129"/>
    </row>
    <row r="592" spans="1:7" ht="63" x14ac:dyDescent="0.4">
      <c r="A592" s="121" t="s">
        <v>87</v>
      </c>
      <c r="B592" s="122">
        <v>1</v>
      </c>
      <c r="C592" s="122"/>
      <c r="D592" s="123" t="s">
        <v>509</v>
      </c>
      <c r="E592" s="123" t="s">
        <v>486</v>
      </c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63" x14ac:dyDescent="0.4">
      <c r="A596" s="401" t="s">
        <v>88</v>
      </c>
      <c r="B596" s="122">
        <v>1</v>
      </c>
      <c r="C596" s="195" t="str">
        <f>IF(B596=0, -5, "0")</f>
        <v>0</v>
      </c>
      <c r="D596" s="271" t="s">
        <v>510</v>
      </c>
      <c r="E596" s="271" t="s">
        <v>511</v>
      </c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84" x14ac:dyDescent="0.4">
      <c r="A603" s="188" t="s">
        <v>328</v>
      </c>
      <c r="B603" s="122">
        <v>0</v>
      </c>
      <c r="C603" s="122"/>
      <c r="D603" s="125" t="s">
        <v>480</v>
      </c>
      <c r="E603" s="125" t="s">
        <v>481</v>
      </c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2</v>
      </c>
      <c r="C605" s="122"/>
      <c r="D605" s="411">
        <v>1</v>
      </c>
      <c r="E605" s="124"/>
      <c r="F605" s="123"/>
      <c r="G605" s="129"/>
    </row>
    <row r="606" spans="1:7" s="258" customFormat="1" ht="21" x14ac:dyDescent="0.4">
      <c r="A606" s="449" t="s">
        <v>34</v>
      </c>
      <c r="B606" s="449"/>
      <c r="C606" s="450"/>
      <c r="D606" s="358">
        <f>SUM(B592:C605)</f>
        <v>22</v>
      </c>
      <c r="E606" s="108"/>
      <c r="F606" s="114"/>
      <c r="G606" s="114"/>
    </row>
    <row r="607" spans="1:7" s="258" customFormat="1" ht="21" x14ac:dyDescent="0.4">
      <c r="A607" s="449" t="s">
        <v>33</v>
      </c>
      <c r="B607" s="449"/>
      <c r="C607" s="449"/>
      <c r="D607" s="388">
        <f>D606/(COUNT(B592:C605)*2)</f>
        <v>0.84615384615384615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38</v>
      </c>
      <c r="E609" s="304"/>
      <c r="F609" s="304"/>
      <c r="G609" s="129"/>
    </row>
    <row r="610" spans="1:7" ht="22.5" x14ac:dyDescent="0.45">
      <c r="A610" s="451" t="s">
        <v>170</v>
      </c>
      <c r="B610" s="452"/>
      <c r="C610" s="453"/>
      <c r="D610" s="154">
        <f>D609/(COUNT(B579:C587,B592:C605)*2)</f>
        <v>0.90476190476190477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2" t="s">
        <v>8</v>
      </c>
      <c r="B612" s="462"/>
      <c r="C612" s="462"/>
      <c r="D612" s="462"/>
      <c r="E612" s="462"/>
      <c r="F612" s="462"/>
      <c r="G612" s="129"/>
    </row>
    <row r="613" spans="1:7" ht="22.5" x14ac:dyDescent="0.4">
      <c r="A613" s="156">
        <f>B11</f>
        <v>43539</v>
      </c>
      <c r="B613" s="114"/>
      <c r="C613" s="135"/>
      <c r="D613" s="137"/>
      <c r="E613" s="137"/>
      <c r="F613" s="137"/>
      <c r="G613" s="114"/>
    </row>
    <row r="614" spans="1:7" ht="21" x14ac:dyDescent="0.4">
      <c r="A614" s="443" t="s">
        <v>28</v>
      </c>
      <c r="B614" s="444" t="s">
        <v>29</v>
      </c>
      <c r="C614" s="444"/>
      <c r="D614" s="444" t="s">
        <v>42</v>
      </c>
      <c r="E614" s="445" t="s">
        <v>266</v>
      </c>
      <c r="F614" s="445" t="s">
        <v>302</v>
      </c>
      <c r="G614" s="114"/>
    </row>
    <row r="615" spans="1:7" ht="18.75" customHeight="1" x14ac:dyDescent="0.4">
      <c r="A615" s="443"/>
      <c r="B615" s="118" t="s">
        <v>32</v>
      </c>
      <c r="C615" s="118" t="s">
        <v>31</v>
      </c>
      <c r="D615" s="444"/>
      <c r="E615" s="445"/>
      <c r="F615" s="445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0"/>
      <c r="D617" s="460"/>
      <c r="E617" s="460"/>
      <c r="F617" s="461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9" t="s">
        <v>34</v>
      </c>
      <c r="B627" s="449"/>
      <c r="C627" s="449"/>
      <c r="D627" s="358">
        <f>SUM(B618:C626)</f>
        <v>18</v>
      </c>
      <c r="E627" s="486"/>
      <c r="F627" s="465"/>
      <c r="G627" s="129"/>
    </row>
    <row r="628" spans="1:7" ht="21" x14ac:dyDescent="0.4">
      <c r="A628" s="449" t="s">
        <v>33</v>
      </c>
      <c r="B628" s="449"/>
      <c r="C628" s="449"/>
      <c r="D628" s="388">
        <f>D627/(COUNT(B618:C626)*2)</f>
        <v>1</v>
      </c>
      <c r="E628" s="487"/>
      <c r="F628" s="488"/>
      <c r="G628" s="129"/>
    </row>
    <row r="629" spans="1:7" ht="21" x14ac:dyDescent="0.4">
      <c r="A629" s="325"/>
      <c r="B629" s="135"/>
      <c r="C629" s="485"/>
      <c r="D629" s="485"/>
      <c r="E629" s="485"/>
      <c r="F629" s="485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57" t="s">
        <v>34</v>
      </c>
      <c r="B639" s="458"/>
      <c r="C639" s="459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0"/>
      <c r="D642" s="460"/>
      <c r="E642" s="460"/>
      <c r="F642" s="461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57" t="s">
        <v>34</v>
      </c>
      <c r="B650" s="458"/>
      <c r="C650" s="459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4"/>
      <c r="B652" s="474"/>
      <c r="C652" s="474"/>
      <c r="D652" s="474"/>
      <c r="E652" s="474"/>
      <c r="F652" s="474"/>
      <c r="G652" s="474"/>
    </row>
    <row r="653" spans="1:16382" ht="24.75" x14ac:dyDescent="0.4">
      <c r="A653" s="363" t="s">
        <v>26</v>
      </c>
      <c r="B653" s="460"/>
      <c r="C653" s="460"/>
      <c r="D653" s="460"/>
      <c r="E653" s="460"/>
      <c r="F653" s="461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95" t="s">
        <v>311</v>
      </c>
      <c r="B661" s="496"/>
      <c r="C661" s="496"/>
      <c r="D661" s="496"/>
      <c r="E661" s="496"/>
      <c r="F661" s="497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84" x14ac:dyDescent="0.4">
      <c r="A666" s="188" t="s">
        <v>328</v>
      </c>
      <c r="B666" s="122">
        <v>0</v>
      </c>
      <c r="C666" s="174"/>
      <c r="D666" s="125" t="s">
        <v>480</v>
      </c>
      <c r="E666" s="125" t="s">
        <v>481</v>
      </c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v>2</v>
      </c>
      <c r="C668" s="122"/>
      <c r="D668" s="411">
        <v>1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26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0.9285714285714286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74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0.97368421052631582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2" t="s">
        <v>356</v>
      </c>
      <c r="B676" s="462"/>
      <c r="C676" s="462"/>
      <c r="D676" s="462"/>
      <c r="E676" s="462"/>
      <c r="F676" s="462"/>
      <c r="G676" s="114"/>
    </row>
    <row r="677" spans="1:7" ht="21" x14ac:dyDescent="0.4">
      <c r="A677" s="243">
        <f>B11</f>
        <v>43539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3" t="s">
        <v>28</v>
      </c>
      <c r="B678" s="444" t="s">
        <v>29</v>
      </c>
      <c r="C678" s="444"/>
      <c r="D678" s="444" t="s">
        <v>42</v>
      </c>
      <c r="E678" s="445" t="s">
        <v>266</v>
      </c>
      <c r="F678" s="445" t="s">
        <v>302</v>
      </c>
      <c r="G678" s="129"/>
    </row>
    <row r="679" spans="1:7" ht="21" x14ac:dyDescent="0.4">
      <c r="A679" s="443"/>
      <c r="B679" s="118" t="s">
        <v>32</v>
      </c>
      <c r="C679" s="118" t="s">
        <v>31</v>
      </c>
      <c r="D679" s="444"/>
      <c r="E679" s="445"/>
      <c r="F679" s="445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63" x14ac:dyDescent="0.4">
      <c r="A683" s="138" t="s">
        <v>43</v>
      </c>
      <c r="B683" s="122">
        <v>1</v>
      </c>
      <c r="C683" s="122"/>
      <c r="D683" s="123" t="s">
        <v>512</v>
      </c>
      <c r="E683" s="123" t="s">
        <v>513</v>
      </c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105" x14ac:dyDescent="0.4">
      <c r="A687" s="125" t="s">
        <v>295</v>
      </c>
      <c r="B687" s="122">
        <v>0</v>
      </c>
      <c r="C687" s="124"/>
      <c r="D687" s="255" t="s">
        <v>555</v>
      </c>
      <c r="E687" s="128" t="s">
        <v>514</v>
      </c>
      <c r="F687" s="123"/>
      <c r="G687" s="129"/>
    </row>
    <row r="688" spans="1:7" s="80" customFormat="1" ht="42" x14ac:dyDescent="0.4">
      <c r="A688" s="403" t="s">
        <v>296</v>
      </c>
      <c r="B688" s="122">
        <v>2</v>
      </c>
      <c r="C688" s="169" t="str">
        <f>IF(B688=0, -5, "0")</f>
        <v>0</v>
      </c>
      <c r="D688" s="200" t="s">
        <v>515</v>
      </c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84" x14ac:dyDescent="0.4">
      <c r="A696" s="272" t="s">
        <v>389</v>
      </c>
      <c r="B696" s="122">
        <v>1</v>
      </c>
      <c r="C696" s="174"/>
      <c r="D696" s="417" t="s">
        <v>516</v>
      </c>
      <c r="E696" s="418" t="s">
        <v>517</v>
      </c>
      <c r="F696" s="123"/>
      <c r="G696" s="114"/>
    </row>
    <row r="697" spans="1:7" ht="62.25" customHeight="1" x14ac:dyDescent="0.4">
      <c r="A697" s="256" t="s">
        <v>319</v>
      </c>
      <c r="B697" s="122">
        <v>0</v>
      </c>
      <c r="C697" s="174"/>
      <c r="D697" s="121" t="s">
        <v>518</v>
      </c>
      <c r="E697" s="123" t="s">
        <v>519</v>
      </c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105" x14ac:dyDescent="0.4">
      <c r="A699" s="256" t="s">
        <v>420</v>
      </c>
      <c r="B699" s="122">
        <v>1</v>
      </c>
      <c r="C699" s="174"/>
      <c r="D699" s="419" t="s">
        <v>520</v>
      </c>
      <c r="E699" s="123" t="s">
        <v>521</v>
      </c>
      <c r="F699" s="123"/>
      <c r="G699" s="114"/>
    </row>
    <row r="700" spans="1:7" s="258" customFormat="1" ht="89.25" customHeight="1" x14ac:dyDescent="0.45">
      <c r="A700" s="125" t="s">
        <v>422</v>
      </c>
      <c r="B700" s="122">
        <v>0</v>
      </c>
      <c r="C700" s="122"/>
      <c r="D700" s="411">
        <v>0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25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0.73529411764705888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8" t="s">
        <v>459</v>
      </c>
      <c r="B704" s="498"/>
      <c r="C704" s="498"/>
      <c r="D704" s="498"/>
      <c r="E704" s="498"/>
      <c r="F704" s="498"/>
      <c r="G704" s="274"/>
    </row>
    <row r="705" spans="1:7" ht="21" customHeight="1" x14ac:dyDescent="0.4">
      <c r="A705" s="251">
        <f>B11</f>
        <v>43539</v>
      </c>
      <c r="B705" s="114"/>
      <c r="C705" s="135"/>
      <c r="D705" s="273"/>
      <c r="E705" s="273"/>
      <c r="F705" s="273"/>
      <c r="G705" s="274"/>
    </row>
    <row r="706" spans="1:7" ht="21" x14ac:dyDescent="0.4">
      <c r="A706" s="469" t="s">
        <v>28</v>
      </c>
      <c r="B706" s="483" t="s">
        <v>29</v>
      </c>
      <c r="C706" s="483"/>
      <c r="D706" s="444" t="s">
        <v>42</v>
      </c>
      <c r="E706" s="445" t="s">
        <v>266</v>
      </c>
      <c r="F706" s="445" t="s">
        <v>302</v>
      </c>
      <c r="G706" s="274"/>
    </row>
    <row r="707" spans="1:7" ht="21" x14ac:dyDescent="0.4">
      <c r="A707" s="470"/>
      <c r="B707" s="383" t="s">
        <v>32</v>
      </c>
      <c r="C707" s="383" t="s">
        <v>31</v>
      </c>
      <c r="D707" s="444"/>
      <c r="E707" s="445"/>
      <c r="F707" s="445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6" t="s">
        <v>306</v>
      </c>
      <c r="B709" s="447"/>
      <c r="C709" s="447"/>
      <c r="D709" s="447"/>
      <c r="E709" s="447"/>
      <c r="F709" s="448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7"/>
      <c r="C715" s="468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467"/>
      <c r="C716" s="468"/>
      <c r="D716" s="397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6" t="s">
        <v>307</v>
      </c>
      <c r="B718" s="447"/>
      <c r="C718" s="447"/>
      <c r="D718" s="447"/>
      <c r="E718" s="447"/>
      <c r="F718" s="448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1">
        <v>1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16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1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0.82499999999999984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600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0.84507042253521125</v>
      </c>
      <c r="E730" s="259"/>
      <c r="F730" s="259"/>
    </row>
  </sheetData>
  <sheetProtection formatCells="0" formatColumns="0" formatRows="0"/>
  <mergeCells count="156"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719:B721 B324:B343 B39:B42 B546:B555 B618:B626 B558:B565 B85:B102 B631:B638 B122:B128 B681:B700 B579:B587 B66:B82 B312:B319 B379:B389 B465:B471 B519:B525 B417:B424 B492:B504 B292:B299 B592:B605 B662:B668 B437:B444 B56:B63 B257:B264 B348:B356 B178:B185 B536:B541 B654:B660 B269:B289 B231:B235 B710:B714 B105:B110 B140:B146 B237:B244 B449:B463 B528:B529 B484:B490 B643:B649 B30:B37 B506:B516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3" manualBreakCount="3">
    <brk id="250" max="6" man="1"/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B18" sqref="B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44"/>
      <c r="E1" s="544"/>
      <c r="F1" s="544"/>
      <c r="G1" s="544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45" t="s">
        <v>46</v>
      </c>
      <c r="B6" s="545"/>
      <c r="C6" s="545"/>
      <c r="D6" s="545"/>
      <c r="E6" s="545"/>
      <c r="F6" s="545"/>
      <c r="G6" s="92"/>
    </row>
    <row r="7" spans="1:7" s="2" customFormat="1" ht="21.75" customHeight="1" x14ac:dyDescent="0.45">
      <c r="A7" s="546" t="str">
        <f>'Page de garde'!D18</f>
        <v>SILIANA</v>
      </c>
      <c r="B7" s="546"/>
      <c r="C7" s="546"/>
      <c r="D7" s="546"/>
      <c r="E7" s="546"/>
      <c r="F7" s="546"/>
      <c r="G7" s="92"/>
    </row>
    <row r="8" spans="1:7" s="2" customFormat="1" ht="24" x14ac:dyDescent="0.45">
      <c r="A8" s="4" t="s">
        <v>39</v>
      </c>
      <c r="B8" s="547" t="str">
        <f>'A1 Exploitation'!B9:F9</f>
        <v>M Souheil DRAOUI</v>
      </c>
      <c r="C8" s="547"/>
      <c r="D8" s="547"/>
      <c r="E8" s="547"/>
      <c r="F8" s="547"/>
      <c r="G8" s="92"/>
    </row>
    <row r="9" spans="1:7" s="2" customFormat="1" ht="24" x14ac:dyDescent="0.45">
      <c r="A9" s="5" t="s">
        <v>41</v>
      </c>
      <c r="B9" s="548" t="str">
        <f>'A1 Exploitation'!B10:F10</f>
        <v>Directeur du magasin et chefs rayons</v>
      </c>
      <c r="C9" s="548"/>
      <c r="D9" s="548"/>
      <c r="E9" s="548"/>
      <c r="F9" s="548"/>
      <c r="G9" s="92"/>
    </row>
    <row r="10" spans="1:7" s="2" customFormat="1" ht="24" x14ac:dyDescent="0.45">
      <c r="A10" s="4" t="s">
        <v>40</v>
      </c>
      <c r="B10" s="543">
        <f>'A1 Exploitation'!B11:F11</f>
        <v>43539</v>
      </c>
      <c r="C10" s="543"/>
      <c r="D10" s="543"/>
      <c r="E10" s="543"/>
      <c r="F10" s="543"/>
      <c r="G10" s="92"/>
    </row>
    <row r="11" spans="1:7" s="2" customFormat="1" ht="24" x14ac:dyDescent="0.45">
      <c r="A11" s="4" t="s">
        <v>250</v>
      </c>
      <c r="B11" s="540">
        <f>D199</f>
        <v>0.78333333333333333</v>
      </c>
      <c r="C11" s="540"/>
      <c r="D11" s="540"/>
      <c r="E11" s="540"/>
      <c r="F11" s="540"/>
      <c r="G11" s="92"/>
    </row>
    <row r="12" spans="1:7" s="2" customFormat="1" ht="22.5" x14ac:dyDescent="0.45">
      <c r="A12" s="1"/>
      <c r="D12" s="508"/>
      <c r="E12" s="508"/>
      <c r="F12" s="508"/>
      <c r="G12" s="508"/>
    </row>
    <row r="13" spans="1:7" s="2" customFormat="1" ht="11.25" customHeight="1" x14ac:dyDescent="0.3">
      <c r="A13" s="541" t="s">
        <v>28</v>
      </c>
      <c r="B13" s="542" t="s">
        <v>29</v>
      </c>
      <c r="C13" s="542"/>
      <c r="D13" s="542" t="s">
        <v>42</v>
      </c>
      <c r="E13" s="542" t="s">
        <v>160</v>
      </c>
      <c r="F13" s="542" t="s">
        <v>161</v>
      </c>
      <c r="G13" s="80"/>
    </row>
    <row r="14" spans="1:7" s="2" customFormat="1" ht="12.75" customHeight="1" x14ac:dyDescent="0.3">
      <c r="A14" s="541"/>
      <c r="B14" s="22" t="s">
        <v>32</v>
      </c>
      <c r="C14" s="22" t="s">
        <v>31</v>
      </c>
      <c r="D14" s="542"/>
      <c r="E14" s="542"/>
      <c r="F14" s="542"/>
      <c r="G14" s="94"/>
    </row>
    <row r="15" spans="1:7" x14ac:dyDescent="0.3">
      <c r="A15" s="531"/>
      <c r="B15" s="532"/>
      <c r="C15" s="532"/>
      <c r="D15" s="532"/>
      <c r="E15" s="532"/>
      <c r="F15" s="532"/>
    </row>
    <row r="16" spans="1:7" ht="19.5" x14ac:dyDescent="0.4">
      <c r="A16" s="535" t="s">
        <v>0</v>
      </c>
      <c r="B16" s="536"/>
      <c r="C16" s="536"/>
      <c r="D16" s="536"/>
      <c r="E16" s="536"/>
      <c r="F16" s="536"/>
      <c r="G16" s="93" t="s">
        <v>298</v>
      </c>
    </row>
    <row r="17" spans="1:7" x14ac:dyDescent="0.3">
      <c r="A17" s="7" t="s">
        <v>225</v>
      </c>
      <c r="B17" s="62">
        <v>2</v>
      </c>
      <c r="C17" s="62"/>
      <c r="D17" s="63"/>
      <c r="E17" s="62"/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ht="19.5" customHeight="1" x14ac:dyDescent="0.3">
      <c r="A19" s="7" t="s">
        <v>68</v>
      </c>
      <c r="B19" s="265">
        <v>1</v>
      </c>
      <c r="C19" s="62"/>
      <c r="D19" s="63" t="s">
        <v>544</v>
      </c>
      <c r="E19" s="63" t="s">
        <v>536</v>
      </c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37" t="s">
        <v>34</v>
      </c>
      <c r="B22" s="533"/>
      <c r="C22" s="534"/>
      <c r="D22" s="99">
        <f>SUM(B17:C21)</f>
        <v>9</v>
      </c>
    </row>
    <row r="23" spans="1:7" x14ac:dyDescent="0.3">
      <c r="A23" s="524" t="s">
        <v>251</v>
      </c>
      <c r="B23" s="525"/>
      <c r="C23" s="526"/>
      <c r="D23" s="21">
        <f>D22/(COUNT(B17:C21)*2)</f>
        <v>0.9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9" t="s">
        <v>4</v>
      </c>
      <c r="B25" s="530"/>
      <c r="C25" s="530"/>
      <c r="D25" s="530"/>
      <c r="E25" s="530"/>
      <c r="F25" s="530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24" t="s">
        <v>34</v>
      </c>
      <c r="B33" s="525"/>
      <c r="C33" s="526"/>
      <c r="D33" s="97">
        <f>SUM(B26:C32)</f>
        <v>14</v>
      </c>
    </row>
    <row r="34" spans="1:7" x14ac:dyDescent="0.3">
      <c r="A34" s="524" t="s">
        <v>251</v>
      </c>
      <c r="B34" s="525"/>
      <c r="C34" s="526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9" t="s">
        <v>180</v>
      </c>
      <c r="B36" s="530"/>
      <c r="C36" s="530"/>
      <c r="D36" s="530"/>
      <c r="E36" s="530"/>
      <c r="F36" s="530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24" t="s">
        <v>34</v>
      </c>
      <c r="B42" s="525"/>
      <c r="C42" s="526"/>
      <c r="D42" s="97">
        <f>SUM(B37:C41)</f>
        <v>10</v>
      </c>
      <c r="E42" s="3"/>
      <c r="F42" s="3"/>
      <c r="G42" s="93"/>
    </row>
    <row r="43" spans="1:7" s="10" customFormat="1" x14ac:dyDescent="0.3">
      <c r="A43" s="524" t="s">
        <v>251</v>
      </c>
      <c r="B43" s="525"/>
      <c r="C43" s="526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8" t="s">
        <v>19</v>
      </c>
      <c r="B45" s="539"/>
      <c r="C45" s="539"/>
      <c r="D45" s="539"/>
      <c r="E45" s="539"/>
      <c r="F45" s="539"/>
    </row>
    <row r="46" spans="1:7" x14ac:dyDescent="0.3">
      <c r="A46" s="7" t="s">
        <v>226</v>
      </c>
      <c r="B46" s="62">
        <v>1</v>
      </c>
      <c r="C46" s="62"/>
      <c r="D46" s="63" t="s">
        <v>564</v>
      </c>
      <c r="E46" s="62" t="s">
        <v>536</v>
      </c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24" t="s">
        <v>34</v>
      </c>
      <c r="B52" s="525"/>
      <c r="C52" s="526"/>
      <c r="D52" s="97">
        <f>SUM(B46:C51)</f>
        <v>11</v>
      </c>
    </row>
    <row r="53" spans="1:7" x14ac:dyDescent="0.3">
      <c r="A53" s="524" t="s">
        <v>251</v>
      </c>
      <c r="B53" s="525"/>
      <c r="C53" s="526"/>
      <c r="D53" s="21">
        <f>D52/(COUNT(B46:C51)*2)</f>
        <v>0.91666666666666663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9" t="s">
        <v>8</v>
      </c>
      <c r="B55" s="530"/>
      <c r="C55" s="530"/>
      <c r="D55" s="530"/>
      <c r="E55" s="530"/>
      <c r="F55" s="530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6"/>
      <c r="E56" s="62"/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ht="33" x14ac:dyDescent="0.3">
      <c r="A59" s="11" t="s">
        <v>79</v>
      </c>
      <c r="B59" s="265">
        <v>1</v>
      </c>
      <c r="C59" s="62"/>
      <c r="D59" s="63" t="s">
        <v>543</v>
      </c>
      <c r="E59" s="62" t="s">
        <v>525</v>
      </c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24" t="s">
        <v>34</v>
      </c>
      <c r="B63" s="525"/>
      <c r="C63" s="526"/>
      <c r="D63" s="97">
        <f>SUM(B56:C62)</f>
        <v>13</v>
      </c>
    </row>
    <row r="64" spans="1:7" x14ac:dyDescent="0.3">
      <c r="A64" s="524" t="s">
        <v>251</v>
      </c>
      <c r="B64" s="525"/>
      <c r="C64" s="526"/>
      <c r="D64" s="21">
        <f>D63/(COUNT(B56:C62)*2)</f>
        <v>0.9285714285714286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9" t="s">
        <v>111</v>
      </c>
      <c r="B66" s="530"/>
      <c r="C66" s="530"/>
      <c r="D66" s="530"/>
      <c r="E66" s="530"/>
      <c r="F66" s="530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62"/>
    </row>
    <row r="71" spans="1:7" ht="19.5" x14ac:dyDescent="0.4">
      <c r="A71" s="7" t="s">
        <v>71</v>
      </c>
      <c r="B71" s="68">
        <v>2</v>
      </c>
      <c r="C71" s="69"/>
      <c r="D71" s="71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 t="s">
        <v>30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63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24" t="s">
        <v>34</v>
      </c>
      <c r="B84" s="525"/>
      <c r="C84" s="526"/>
      <c r="D84" s="97">
        <f>SUM(B67:C83)</f>
        <v>28</v>
      </c>
    </row>
    <row r="85" spans="1:7" x14ac:dyDescent="0.3">
      <c r="A85" s="524" t="s">
        <v>251</v>
      </c>
      <c r="B85" s="525"/>
      <c r="C85" s="526"/>
      <c r="D85" s="21">
        <f>D84/(COUNT(B67:C83)*2)</f>
        <v>1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9" t="s">
        <v>172</v>
      </c>
      <c r="B87" s="530"/>
      <c r="C87" s="530"/>
      <c r="D87" s="530"/>
      <c r="E87" s="530"/>
      <c r="F87" s="530"/>
    </row>
    <row r="88" spans="1:7" ht="41.25" customHeight="1" x14ac:dyDescent="0.4">
      <c r="A88" s="36" t="s">
        <v>229</v>
      </c>
      <c r="B88" s="78">
        <v>1</v>
      </c>
      <c r="C88" s="69"/>
      <c r="D88" s="63" t="s">
        <v>533</v>
      </c>
      <c r="E88" s="63" t="s">
        <v>536</v>
      </c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34.5" x14ac:dyDescent="0.4">
      <c r="A92" s="8" t="s">
        <v>207</v>
      </c>
      <c r="B92" s="78">
        <v>1</v>
      </c>
      <c r="C92" s="69"/>
      <c r="D92" s="95" t="s">
        <v>548</v>
      </c>
      <c r="E92" s="95" t="s">
        <v>486</v>
      </c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95"/>
      <c r="E93" s="95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62"/>
      <c r="F94" s="62"/>
    </row>
    <row r="95" spans="1:7" ht="33" x14ac:dyDescent="0.3">
      <c r="A95" s="8" t="s">
        <v>138</v>
      </c>
      <c r="B95" s="78">
        <v>1</v>
      </c>
      <c r="C95" s="62"/>
      <c r="D95" s="63" t="s">
        <v>538</v>
      </c>
      <c r="E95" s="63" t="s">
        <v>537</v>
      </c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50.25" x14ac:dyDescent="0.35">
      <c r="A99" s="32" t="s">
        <v>163</v>
      </c>
      <c r="B99" s="78">
        <v>1</v>
      </c>
      <c r="C99" s="88" t="str">
        <f>IF(B99=0, -5, "0")</f>
        <v>0</v>
      </c>
      <c r="D99" s="63" t="s">
        <v>539</v>
      </c>
      <c r="E99" s="63" t="s">
        <v>540</v>
      </c>
      <c r="F99" s="62"/>
    </row>
    <row r="100" spans="1:7" ht="66.75" x14ac:dyDescent="0.35">
      <c r="A100" s="31" t="s">
        <v>253</v>
      </c>
      <c r="B100" s="78">
        <v>1</v>
      </c>
      <c r="C100" s="88" t="str">
        <f>IF(B100=0, -5, "0")</f>
        <v>0</v>
      </c>
      <c r="D100" s="63" t="s">
        <v>541</v>
      </c>
      <c r="E100" s="63" t="s">
        <v>542</v>
      </c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24" t="s">
        <v>34</v>
      </c>
      <c r="B102" s="525"/>
      <c r="C102" s="526"/>
      <c r="D102" s="97">
        <f>SUM(B88:C101)</f>
        <v>23</v>
      </c>
    </row>
    <row r="103" spans="1:7" x14ac:dyDescent="0.3">
      <c r="A103" s="524" t="s">
        <v>251</v>
      </c>
      <c r="B103" s="525"/>
      <c r="C103" s="526"/>
      <c r="D103" s="21">
        <f>D102/(COUNT(B88:C101)*2)</f>
        <v>0.8214285714285714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9" t="s">
        <v>173</v>
      </c>
      <c r="B106" s="530"/>
      <c r="C106" s="530"/>
      <c r="D106" s="530"/>
      <c r="E106" s="530"/>
      <c r="F106" s="530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ht="51.75" customHeight="1" x14ac:dyDescent="0.3">
      <c r="A113" s="9" t="s">
        <v>138</v>
      </c>
      <c r="B113" s="78">
        <v>1</v>
      </c>
      <c r="C113" s="62"/>
      <c r="D113" s="63" t="s">
        <v>565</v>
      </c>
      <c r="E113" s="63" t="s">
        <v>537</v>
      </c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24" t="s">
        <v>34</v>
      </c>
      <c r="B118" s="525"/>
      <c r="C118" s="526"/>
      <c r="D118" s="97">
        <f>SUM(B107:C117)</f>
        <v>19</v>
      </c>
      <c r="E118" s="3"/>
      <c r="F118" s="3"/>
      <c r="G118" s="93"/>
    </row>
    <row r="119" spans="1:7" s="10" customFormat="1" x14ac:dyDescent="0.3">
      <c r="A119" s="524" t="s">
        <v>251</v>
      </c>
      <c r="B119" s="525"/>
      <c r="C119" s="526"/>
      <c r="D119" s="21">
        <f>D118/(COUNT(B107:C117)*2)</f>
        <v>0.95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9" t="s">
        <v>156</v>
      </c>
      <c r="B121" s="530"/>
      <c r="C121" s="530"/>
      <c r="D121" s="530"/>
      <c r="E121" s="530"/>
      <c r="F121" s="530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51" x14ac:dyDescent="0.4">
      <c r="A126" s="7" t="s">
        <v>248</v>
      </c>
      <c r="B126" s="79">
        <v>1</v>
      </c>
      <c r="C126" s="69"/>
      <c r="D126" s="95" t="s">
        <v>556</v>
      </c>
      <c r="E126" s="95" t="s">
        <v>536</v>
      </c>
      <c r="F126" s="62"/>
    </row>
    <row r="127" spans="1:7" ht="36" x14ac:dyDescent="0.35">
      <c r="A127" s="29" t="s">
        <v>174</v>
      </c>
      <c r="B127" s="79">
        <v>0</v>
      </c>
      <c r="C127" s="88">
        <f>IF(B127=0, -5, "0")</f>
        <v>-5</v>
      </c>
      <c r="D127" s="95" t="s">
        <v>535</v>
      </c>
      <c r="E127" s="95" t="s">
        <v>536</v>
      </c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24" t="s">
        <v>34</v>
      </c>
      <c r="B133" s="525"/>
      <c r="C133" s="526"/>
      <c r="D133" s="97">
        <f>SUM(B122:C132)</f>
        <v>14</v>
      </c>
    </row>
    <row r="134" spans="1:7" x14ac:dyDescent="0.3">
      <c r="A134" s="524" t="s">
        <v>251</v>
      </c>
      <c r="B134" s="525"/>
      <c r="C134" s="526"/>
      <c r="D134" s="20">
        <f>D133/(COUNT(B122:C132)*2)</f>
        <v>0.58333333333333337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9" t="s">
        <v>61</v>
      </c>
      <c r="B136" s="530"/>
      <c r="C136" s="530"/>
      <c r="D136" s="530"/>
      <c r="E136" s="530"/>
      <c r="F136" s="530"/>
    </row>
    <row r="137" spans="1:7" ht="19.5" x14ac:dyDescent="0.4">
      <c r="A137" s="11" t="s">
        <v>258</v>
      </c>
      <c r="B137" s="78">
        <v>2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>
        <v>2</v>
      </c>
      <c r="C139" s="63"/>
      <c r="D139" s="71"/>
      <c r="E139" s="62"/>
      <c r="F139" s="62"/>
    </row>
    <row r="140" spans="1:7" x14ac:dyDescent="0.3">
      <c r="A140" s="38" t="s">
        <v>234</v>
      </c>
      <c r="B140" s="78">
        <v>2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62"/>
      <c r="F144" s="62"/>
    </row>
    <row r="145" spans="1:7" ht="71.25" customHeight="1" x14ac:dyDescent="0.35">
      <c r="A145" s="28" t="s">
        <v>165</v>
      </c>
      <c r="B145" s="78">
        <v>0</v>
      </c>
      <c r="C145" s="88">
        <f>IF(B145=0, -5, "0")</f>
        <v>-5</v>
      </c>
      <c r="D145" s="95" t="s">
        <v>531</v>
      </c>
      <c r="E145" s="63" t="s">
        <v>532</v>
      </c>
      <c r="F145" s="62"/>
    </row>
    <row r="146" spans="1:7" ht="33" x14ac:dyDescent="0.3">
      <c r="A146" s="11" t="s">
        <v>82</v>
      </c>
      <c r="B146" s="78">
        <v>1</v>
      </c>
      <c r="C146" s="63"/>
      <c r="D146" s="95" t="s">
        <v>533</v>
      </c>
      <c r="E146" s="63" t="s">
        <v>534</v>
      </c>
      <c r="F146" s="62"/>
    </row>
    <row r="147" spans="1:7" x14ac:dyDescent="0.3">
      <c r="A147" s="36" t="s">
        <v>175</v>
      </c>
      <c r="B147" s="78">
        <v>2</v>
      </c>
      <c r="C147" s="63"/>
      <c r="D147" s="66"/>
      <c r="E147" s="62"/>
      <c r="F147" s="62"/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24" t="s">
        <v>34</v>
      </c>
      <c r="B149" s="525"/>
      <c r="C149" s="526"/>
      <c r="D149" s="97">
        <f>SUM(B137:C148)</f>
        <v>16</v>
      </c>
    </row>
    <row r="150" spans="1:7" x14ac:dyDescent="0.3">
      <c r="A150" s="524" t="s">
        <v>251</v>
      </c>
      <c r="B150" s="525"/>
      <c r="C150" s="526"/>
      <c r="D150" s="21">
        <f>D149/(COUNT(B137:C148)*2)</f>
        <v>0.61538461538461542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9" t="s">
        <v>178</v>
      </c>
      <c r="B152" s="530"/>
      <c r="C152" s="530"/>
      <c r="D152" s="530"/>
      <c r="E152" s="530"/>
      <c r="F152" s="530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50.25" x14ac:dyDescent="0.35">
      <c r="A155" s="28" t="s">
        <v>262</v>
      </c>
      <c r="B155" s="265">
        <v>0</v>
      </c>
      <c r="C155" s="88">
        <f>IF(B155=0, -5, "0")</f>
        <v>-5</v>
      </c>
      <c r="D155" s="63" t="s">
        <v>557</v>
      </c>
      <c r="E155" s="63" t="s">
        <v>528</v>
      </c>
      <c r="F155" s="62"/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62"/>
      <c r="F156" s="62"/>
    </row>
    <row r="157" spans="1:7" ht="50.25" x14ac:dyDescent="0.35">
      <c r="A157" s="28" t="s">
        <v>264</v>
      </c>
      <c r="B157" s="265">
        <v>1</v>
      </c>
      <c r="C157" s="88" t="str">
        <f>IF(B157=0, -5, "0")</f>
        <v>0</v>
      </c>
      <c r="D157" s="63" t="s">
        <v>529</v>
      </c>
      <c r="E157" s="63" t="s">
        <v>530</v>
      </c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24" t="s">
        <v>34</v>
      </c>
      <c r="B161" s="533"/>
      <c r="C161" s="534"/>
      <c r="D161" s="99">
        <f>SUM(B153:C160)</f>
        <v>8</v>
      </c>
    </row>
    <row r="162" spans="1:7" x14ac:dyDescent="0.3">
      <c r="A162" s="524" t="s">
        <v>251</v>
      </c>
      <c r="B162" s="525"/>
      <c r="C162" s="526"/>
      <c r="D162" s="21">
        <f>D161/(COUNT(B153:C160)*2)</f>
        <v>0.44444444444444442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9" t="s">
        <v>64</v>
      </c>
      <c r="B164" s="530"/>
      <c r="C164" s="530"/>
      <c r="D164" s="530"/>
      <c r="E164" s="530"/>
      <c r="F164" s="530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ht="49.5" x14ac:dyDescent="0.3">
      <c r="A166" s="7" t="s">
        <v>243</v>
      </c>
      <c r="B166" s="265">
        <v>1</v>
      </c>
      <c r="C166" s="62"/>
      <c r="D166" s="63" t="s">
        <v>558</v>
      </c>
      <c r="E166" s="63" t="s">
        <v>527</v>
      </c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24" t="s">
        <v>34</v>
      </c>
      <c r="B169" s="525"/>
      <c r="C169" s="526"/>
      <c r="D169" s="97">
        <f>SUM(B165:C168)</f>
        <v>7</v>
      </c>
    </row>
    <row r="170" spans="1:7" x14ac:dyDescent="0.3">
      <c r="A170" s="524" t="s">
        <v>251</v>
      </c>
      <c r="B170" s="525"/>
      <c r="C170" s="526"/>
      <c r="D170" s="21">
        <f>D169/(COUNT(B165:C168)*2)</f>
        <v>0.875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7" t="s">
        <v>15</v>
      </c>
      <c r="B172" s="528"/>
      <c r="C172" s="528"/>
      <c r="D172" s="528"/>
      <c r="E172" s="528"/>
      <c r="F172" s="528"/>
    </row>
    <row r="173" spans="1:7" x14ac:dyDescent="0.3">
      <c r="A173" s="8" t="s">
        <v>152</v>
      </c>
      <c r="B173" s="62">
        <v>2</v>
      </c>
      <c r="C173" s="62"/>
      <c r="D173" s="87"/>
      <c r="E173" s="62"/>
      <c r="F173" s="62"/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24" t="s">
        <v>34</v>
      </c>
      <c r="B177" s="525"/>
      <c r="C177" s="526"/>
      <c r="D177" s="97">
        <f>SUM(B173:C176)</f>
        <v>8</v>
      </c>
    </row>
    <row r="178" spans="1:7" x14ac:dyDescent="0.3">
      <c r="A178" s="524" t="s">
        <v>251</v>
      </c>
      <c r="B178" s="525"/>
      <c r="C178" s="526"/>
      <c r="D178" s="21">
        <f>D177/(COUNT(B173:C176)*2)</f>
        <v>1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9" t="s">
        <v>65</v>
      </c>
      <c r="B180" s="530"/>
      <c r="C180" s="530"/>
      <c r="D180" s="530"/>
      <c r="E180" s="530"/>
      <c r="F180" s="530"/>
    </row>
    <row r="181" spans="1:7" x14ac:dyDescent="0.3">
      <c r="A181" s="30" t="s">
        <v>270</v>
      </c>
      <c r="B181" s="62">
        <v>2</v>
      </c>
      <c r="C181" s="62"/>
      <c r="D181" s="63"/>
      <c r="E181" s="63"/>
      <c r="F181" s="62"/>
    </row>
    <row r="182" spans="1:7" ht="84.75" customHeight="1" x14ac:dyDescent="0.3">
      <c r="A182" s="38" t="s">
        <v>181</v>
      </c>
      <c r="B182" s="265">
        <v>0</v>
      </c>
      <c r="C182" s="62"/>
      <c r="D182" s="63" t="s">
        <v>559</v>
      </c>
      <c r="E182" s="63" t="s">
        <v>526</v>
      </c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24" t="s">
        <v>34</v>
      </c>
      <c r="B186" s="525"/>
      <c r="C186" s="526"/>
      <c r="D186" s="97">
        <f>SUM(B181:C185)</f>
        <v>8</v>
      </c>
    </row>
    <row r="187" spans="1:7" x14ac:dyDescent="0.3">
      <c r="A187" s="524" t="s">
        <v>251</v>
      </c>
      <c r="B187" s="525"/>
      <c r="C187" s="526"/>
      <c r="D187" s="21">
        <f>D186/(COUNT(B181:C185)*2)</f>
        <v>0.8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9" t="s">
        <v>177</v>
      </c>
      <c r="B189" s="530"/>
      <c r="C189" s="530"/>
      <c r="D189" s="530"/>
      <c r="E189" s="530"/>
      <c r="F189" s="530"/>
    </row>
    <row r="190" spans="1:7" x14ac:dyDescent="0.3">
      <c r="A190" s="30" t="s">
        <v>309</v>
      </c>
      <c r="B190" s="62">
        <v>2</v>
      </c>
      <c r="C190" s="62"/>
      <c r="D190" s="62"/>
      <c r="E190" s="62"/>
      <c r="F190" s="62"/>
      <c r="G190" s="3"/>
    </row>
    <row r="191" spans="1:7" ht="102" customHeight="1" x14ac:dyDescent="0.35">
      <c r="A191" s="100" t="s">
        <v>271</v>
      </c>
      <c r="B191" s="265">
        <v>0</v>
      </c>
      <c r="C191" s="88">
        <f>IF(B191=0, -5, "0")</f>
        <v>-5</v>
      </c>
      <c r="D191" s="63" t="s">
        <v>522</v>
      </c>
      <c r="E191" s="63" t="s">
        <v>523</v>
      </c>
      <c r="F191" s="62"/>
    </row>
    <row r="192" spans="1:7" ht="33" x14ac:dyDescent="0.3">
      <c r="A192" s="8" t="s">
        <v>267</v>
      </c>
      <c r="B192" s="265">
        <v>1</v>
      </c>
      <c r="C192" s="62"/>
      <c r="D192" s="420" t="s">
        <v>524</v>
      </c>
      <c r="E192" s="62" t="s">
        <v>525</v>
      </c>
      <c r="F192" s="62"/>
    </row>
    <row r="193" spans="1:6" x14ac:dyDescent="0.3">
      <c r="A193" s="39" t="s">
        <v>159</v>
      </c>
      <c r="B193" s="265">
        <v>2</v>
      </c>
      <c r="C193" s="62"/>
      <c r="D193" s="62"/>
      <c r="E193" s="62"/>
      <c r="F193" s="62"/>
    </row>
    <row r="194" spans="1:6" x14ac:dyDescent="0.3">
      <c r="A194" s="524" t="s">
        <v>34</v>
      </c>
      <c r="B194" s="525"/>
      <c r="C194" s="526"/>
      <c r="D194" s="40">
        <f>SUM(B190:C193)</f>
        <v>0</v>
      </c>
    </row>
    <row r="195" spans="1:6" x14ac:dyDescent="0.3">
      <c r="A195" s="524" t="s">
        <v>251</v>
      </c>
      <c r="B195" s="525"/>
      <c r="C195" s="526"/>
      <c r="D195" s="21">
        <f>D194/(COUNT(B190:C193)*2)</f>
        <v>0</v>
      </c>
    </row>
    <row r="197" spans="1:6" ht="18" x14ac:dyDescent="0.35">
      <c r="A197" s="43" t="s">
        <v>422</v>
      </c>
      <c r="B197" s="42"/>
      <c r="C197" s="42"/>
      <c r="D197" s="104">
        <v>0.66600000000000004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188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0.78333333333333333</v>
      </c>
    </row>
  </sheetData>
  <sheetProtection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134" zoomScale="60" zoomScaleNormal="100" workbookViewId="0">
      <selection activeCell="B158" sqref="B15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8"/>
      <c r="E1" s="508"/>
      <c r="F1" s="508"/>
      <c r="G1" s="508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9" t="s">
        <v>151</v>
      </c>
      <c r="B7" s="509"/>
      <c r="C7" s="509"/>
      <c r="D7" s="509"/>
      <c r="E7" s="509"/>
      <c r="F7" s="509"/>
      <c r="G7" s="111"/>
    </row>
    <row r="8" spans="1:7" ht="22.5" x14ac:dyDescent="0.45">
      <c r="A8" s="510" t="str">
        <f>'Page de garde'!D18</f>
        <v>SILIANA</v>
      </c>
      <c r="B8" s="510"/>
      <c r="C8" s="510"/>
      <c r="D8" s="510"/>
      <c r="E8" s="510"/>
      <c r="F8" s="510"/>
      <c r="G8" s="111"/>
    </row>
    <row r="9" spans="1:7" ht="22.5" x14ac:dyDescent="0.45">
      <c r="A9" s="112" t="s">
        <v>39</v>
      </c>
      <c r="B9" s="511"/>
      <c r="C9" s="511"/>
      <c r="D9" s="511"/>
      <c r="E9" s="511"/>
      <c r="F9" s="511"/>
      <c r="G9" s="111"/>
    </row>
    <row r="10" spans="1:7" ht="22.5" x14ac:dyDescent="0.45">
      <c r="A10" s="113" t="s">
        <v>41</v>
      </c>
      <c r="B10" s="512"/>
      <c r="C10" s="512"/>
      <c r="D10" s="512"/>
      <c r="E10" s="512"/>
      <c r="F10" s="512"/>
      <c r="G10" s="111"/>
    </row>
    <row r="11" spans="1:7" ht="22.5" x14ac:dyDescent="0.45">
      <c r="A11" s="112" t="s">
        <v>40</v>
      </c>
      <c r="B11" s="507"/>
      <c r="C11" s="507"/>
      <c r="D11" s="507"/>
      <c r="E11" s="507"/>
      <c r="F11" s="507"/>
      <c r="G11" s="111"/>
    </row>
    <row r="12" spans="1:7" ht="22.5" x14ac:dyDescent="0.45">
      <c r="A12" s="112" t="s">
        <v>200</v>
      </c>
      <c r="B12" s="513" t="e">
        <f>D730</f>
        <v>#DIV/0!</v>
      </c>
      <c r="C12" s="513"/>
      <c r="D12" s="513"/>
      <c r="E12" s="513"/>
      <c r="F12" s="513"/>
      <c r="G12" s="111"/>
    </row>
    <row r="13" spans="1:7" ht="22.5" x14ac:dyDescent="0.45">
      <c r="A13" s="110"/>
      <c r="B13" s="108"/>
      <c r="C13" s="108"/>
      <c r="D13" s="508"/>
      <c r="E13" s="508"/>
      <c r="F13" s="508"/>
      <c r="G13" s="508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3" t="s">
        <v>28</v>
      </c>
      <c r="B17" s="444" t="s">
        <v>29</v>
      </c>
      <c r="C17" s="444"/>
      <c r="D17" s="444" t="s">
        <v>42</v>
      </c>
      <c r="E17" s="445" t="s">
        <v>266</v>
      </c>
      <c r="F17" s="445" t="s">
        <v>300</v>
      </c>
      <c r="G17" s="114"/>
    </row>
    <row r="18" spans="1:8" ht="16.5" customHeight="1" x14ac:dyDescent="0.4">
      <c r="A18" s="443"/>
      <c r="B18" s="118" t="s">
        <v>32</v>
      </c>
      <c r="C18" s="118" t="s">
        <v>31</v>
      </c>
      <c r="D18" s="444"/>
      <c r="E18" s="445"/>
      <c r="F18" s="445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9" t="s">
        <v>16</v>
      </c>
      <c r="B29" s="550"/>
      <c r="C29" s="550"/>
      <c r="D29" s="550"/>
      <c r="E29" s="550"/>
      <c r="F29" s="550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9" t="s">
        <v>311</v>
      </c>
      <c r="B38" s="550"/>
      <c r="C38" s="550"/>
      <c r="D38" s="550"/>
      <c r="E38" s="550"/>
      <c r="F38" s="550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1"/>
      <c r="B49" s="431"/>
      <c r="C49" s="431"/>
      <c r="D49" s="431"/>
      <c r="E49" s="431"/>
      <c r="F49" s="431"/>
      <c r="G49" s="431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3" t="s">
        <v>28</v>
      </c>
      <c r="B52" s="444" t="s">
        <v>29</v>
      </c>
      <c r="C52" s="444"/>
      <c r="D52" s="444" t="s">
        <v>42</v>
      </c>
      <c r="E52" s="445" t="s">
        <v>266</v>
      </c>
      <c r="F52" s="445" t="s">
        <v>302</v>
      </c>
      <c r="G52" s="129"/>
    </row>
    <row r="53" spans="1:7" ht="21" x14ac:dyDescent="0.4">
      <c r="A53" s="443"/>
      <c r="B53" s="118" t="s">
        <v>32</v>
      </c>
      <c r="C53" s="118" t="s">
        <v>31</v>
      </c>
      <c r="D53" s="444"/>
      <c r="E53" s="445"/>
      <c r="F53" s="445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9"/>
      <c r="B64" s="430"/>
      <c r="C64" s="430"/>
      <c r="D64" s="430"/>
      <c r="E64" s="430"/>
      <c r="F64" s="430"/>
      <c r="G64" s="430"/>
    </row>
    <row r="65" spans="1:7" ht="43.5" customHeight="1" x14ac:dyDescent="0.4">
      <c r="A65" s="518" t="s">
        <v>351</v>
      </c>
      <c r="B65" s="518"/>
      <c r="C65" s="518"/>
      <c r="D65" s="518"/>
      <c r="E65" s="518"/>
      <c r="F65" s="518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8"/>
      <c r="B83" s="438"/>
      <c r="C83" s="438"/>
      <c r="D83" s="438"/>
      <c r="E83" s="438"/>
      <c r="F83" s="438"/>
      <c r="G83" s="438"/>
    </row>
    <row r="84" spans="1:7" ht="45" customHeight="1" x14ac:dyDescent="0.45">
      <c r="A84" s="519" t="s">
        <v>352</v>
      </c>
      <c r="B84" s="519"/>
      <c r="C84" s="519"/>
      <c r="D84" s="519"/>
      <c r="E84" s="519"/>
      <c r="F84" s="519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4"/>
      <c r="B103" s="432"/>
      <c r="C103" s="432"/>
      <c r="D103" s="432"/>
      <c r="E103" s="432"/>
      <c r="F103" s="439"/>
      <c r="G103" s="173"/>
    </row>
    <row r="104" spans="1:7" s="80" customFormat="1" ht="46.5" customHeight="1" x14ac:dyDescent="0.4">
      <c r="A104" s="518" t="s">
        <v>353</v>
      </c>
      <c r="B104" s="518"/>
      <c r="C104" s="518"/>
      <c r="D104" s="518"/>
      <c r="E104" s="518"/>
      <c r="F104" s="518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0"/>
      <c r="B111" s="441"/>
      <c r="C111" s="441"/>
      <c r="D111" s="441"/>
      <c r="E111" s="441"/>
      <c r="F111" s="442"/>
      <c r="G111" s="129"/>
    </row>
    <row r="112" spans="1:7" s="80" customFormat="1" ht="39.75" customHeight="1" x14ac:dyDescent="0.4">
      <c r="A112" s="518" t="s">
        <v>390</v>
      </c>
      <c r="B112" s="518"/>
      <c r="C112" s="518"/>
      <c r="D112" s="518"/>
      <c r="E112" s="518"/>
      <c r="F112" s="518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2"/>
      <c r="B120" s="432"/>
      <c r="C120" s="432"/>
      <c r="D120" s="432"/>
      <c r="E120" s="432"/>
      <c r="F120" s="432"/>
      <c r="G120" s="173"/>
    </row>
    <row r="121" spans="1:7" ht="22.5" x14ac:dyDescent="0.4">
      <c r="A121" s="518" t="s">
        <v>311</v>
      </c>
      <c r="B121" s="518"/>
      <c r="C121" s="518"/>
      <c r="D121" s="518"/>
      <c r="E121" s="518"/>
      <c r="F121" s="518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3"/>
      <c r="B132" s="433"/>
      <c r="C132" s="433"/>
      <c r="D132" s="433"/>
      <c r="E132" s="433"/>
      <c r="F132" s="433"/>
      <c r="G132" s="114"/>
    </row>
    <row r="133" spans="1:16384" ht="22.5" customHeight="1" x14ac:dyDescent="0.4">
      <c r="A133" s="520" t="s">
        <v>424</v>
      </c>
      <c r="B133" s="520"/>
      <c r="C133" s="520"/>
      <c r="D133" s="520"/>
      <c r="E133" s="520"/>
      <c r="F133" s="520"/>
      <c r="G133" s="114"/>
    </row>
    <row r="134" spans="1:16384" ht="22.5" customHeight="1" x14ac:dyDescent="0.4">
      <c r="A134" s="521"/>
      <c r="B134" s="521"/>
      <c r="C134" s="521"/>
      <c r="D134" s="521"/>
      <c r="E134" s="521"/>
      <c r="F134" s="521"/>
      <c r="G134" s="114"/>
    </row>
    <row r="135" spans="1:16384" s="326" customFormat="1" ht="22.5" customHeight="1" x14ac:dyDescent="0.25">
      <c r="A135" s="443" t="s">
        <v>28</v>
      </c>
      <c r="B135" s="444" t="s">
        <v>29</v>
      </c>
      <c r="C135" s="444"/>
      <c r="D135" s="444" t="s">
        <v>42</v>
      </c>
      <c r="E135" s="445" t="s">
        <v>266</v>
      </c>
      <c r="F135" s="445" t="s">
        <v>302</v>
      </c>
    </row>
    <row r="136" spans="1:16384" s="326" customFormat="1" ht="22.5" customHeight="1" x14ac:dyDescent="0.25">
      <c r="A136" s="443"/>
      <c r="B136" s="118" t="s">
        <v>32</v>
      </c>
      <c r="C136" s="118" t="s">
        <v>31</v>
      </c>
      <c r="D136" s="444"/>
      <c r="E136" s="445"/>
      <c r="F136" s="445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2" t="s">
        <v>461</v>
      </c>
      <c r="B139" s="522"/>
      <c r="C139" s="522"/>
      <c r="D139" s="522"/>
      <c r="E139" s="522"/>
      <c r="F139" s="522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1" t="s">
        <v>350</v>
      </c>
      <c r="B147" s="471"/>
      <c r="C147" s="471"/>
      <c r="D147" s="471"/>
      <c r="E147" s="471"/>
      <c r="F147" s="471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4"/>
      <c r="B165" s="432"/>
      <c r="C165" s="432"/>
      <c r="D165" s="432"/>
      <c r="E165" s="432"/>
      <c r="F165" s="432"/>
      <c r="G165" s="114"/>
    </row>
    <row r="166" spans="1:7" ht="32.25" customHeight="1" x14ac:dyDescent="0.4">
      <c r="A166" s="522" t="s">
        <v>462</v>
      </c>
      <c r="B166" s="522"/>
      <c r="C166" s="522"/>
      <c r="D166" s="522"/>
      <c r="E166" s="522"/>
      <c r="F166" s="522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5"/>
      <c r="B176" s="436"/>
      <c r="C176" s="436"/>
      <c r="D176" s="436"/>
      <c r="E176" s="436"/>
      <c r="F176" s="436"/>
      <c r="G176" s="114"/>
    </row>
    <row r="177" spans="1:7" ht="32.25" customHeight="1" x14ac:dyDescent="0.4">
      <c r="A177" s="522" t="s">
        <v>311</v>
      </c>
      <c r="B177" s="522"/>
      <c r="C177" s="522"/>
      <c r="D177" s="522"/>
      <c r="E177" s="522"/>
      <c r="F177" s="522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438</v>
      </c>
      <c r="B186" s="472"/>
      <c r="C186" s="473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7"/>
      <c r="B188" s="437"/>
      <c r="C188" s="437"/>
      <c r="D188" s="437"/>
      <c r="E188" s="437"/>
      <c r="F188" s="437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3" t="s">
        <v>28</v>
      </c>
      <c r="B191" s="444" t="s">
        <v>29</v>
      </c>
      <c r="C191" s="444"/>
      <c r="D191" s="444" t="s">
        <v>42</v>
      </c>
      <c r="E191" s="445" t="s">
        <v>266</v>
      </c>
      <c r="F191" s="445" t="s">
        <v>302</v>
      </c>
      <c r="G191" s="114"/>
    </row>
    <row r="192" spans="1:7" ht="21" x14ac:dyDescent="0.4">
      <c r="A192" s="443"/>
      <c r="B192" s="118" t="s">
        <v>32</v>
      </c>
      <c r="C192" s="118" t="s">
        <v>31</v>
      </c>
      <c r="D192" s="444"/>
      <c r="E192" s="445"/>
      <c r="F192" s="445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7" t="s">
        <v>34</v>
      </c>
      <c r="B203" s="458"/>
      <c r="C203" s="459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1"/>
      <c r="B205" s="431"/>
      <c r="C205" s="431"/>
      <c r="D205" s="431"/>
      <c r="E205" s="431"/>
      <c r="F205" s="431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7" t="s">
        <v>34</v>
      </c>
      <c r="B227" s="458"/>
      <c r="C227" s="459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1"/>
      <c r="B229" s="431"/>
      <c r="C229" s="431"/>
      <c r="D229" s="431"/>
      <c r="E229" s="431"/>
      <c r="F229" s="431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4" t="s">
        <v>311</v>
      </c>
      <c r="B236" s="515"/>
      <c r="C236" s="515"/>
      <c r="D236" s="516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57" t="s">
        <v>34</v>
      </c>
      <c r="B245" s="458"/>
      <c r="C245" s="459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1"/>
      <c r="B250" s="431"/>
      <c r="C250" s="431"/>
      <c r="D250" s="431"/>
      <c r="E250" s="431"/>
      <c r="F250" s="431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3" t="s">
        <v>28</v>
      </c>
      <c r="B253" s="444" t="s">
        <v>29</v>
      </c>
      <c r="C253" s="444"/>
      <c r="D253" s="444" t="s">
        <v>42</v>
      </c>
      <c r="E253" s="445" t="s">
        <v>266</v>
      </c>
      <c r="F253" s="445" t="s">
        <v>302</v>
      </c>
      <c r="G253" s="129"/>
    </row>
    <row r="254" spans="1:7" ht="21" x14ac:dyDescent="0.4">
      <c r="A254" s="443"/>
      <c r="B254" s="118" t="s">
        <v>32</v>
      </c>
      <c r="C254" s="118" t="s">
        <v>31</v>
      </c>
      <c r="D254" s="444"/>
      <c r="E254" s="445"/>
      <c r="F254" s="445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7" t="s">
        <v>34</v>
      </c>
      <c r="B265" s="458"/>
      <c r="C265" s="459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5"/>
      <c r="B290" s="465"/>
      <c r="C290" s="465"/>
      <c r="D290" s="465"/>
      <c r="E290" s="465"/>
      <c r="F290" s="465"/>
      <c r="G290" s="129"/>
    </row>
    <row r="291" spans="1:7" s="80" customFormat="1" ht="31.5" customHeight="1" x14ac:dyDescent="0.4">
      <c r="A291" s="517" t="s">
        <v>311</v>
      </c>
      <c r="B291" s="517"/>
      <c r="C291" s="517"/>
      <c r="D291" s="517"/>
      <c r="E291" s="517"/>
      <c r="F291" s="517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3" t="s">
        <v>28</v>
      </c>
      <c r="B308" s="444" t="s">
        <v>29</v>
      </c>
      <c r="C308" s="444"/>
      <c r="D308" s="444" t="s">
        <v>42</v>
      </c>
      <c r="E308" s="445" t="s">
        <v>266</v>
      </c>
      <c r="F308" s="445" t="s">
        <v>302</v>
      </c>
      <c r="G308" s="129"/>
    </row>
    <row r="309" spans="1:7" ht="21" x14ac:dyDescent="0.4">
      <c r="A309" s="443"/>
      <c r="B309" s="118" t="s">
        <v>32</v>
      </c>
      <c r="C309" s="118" t="s">
        <v>31</v>
      </c>
      <c r="D309" s="444"/>
      <c r="E309" s="445"/>
      <c r="F309" s="445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6"/>
      <c r="B357" s="456"/>
      <c r="C357" s="456"/>
      <c r="D357" s="456"/>
      <c r="E357" s="456"/>
      <c r="F357" s="456"/>
      <c r="G357" s="456"/>
    </row>
    <row r="358" spans="1:7" ht="32.25" customHeight="1" x14ac:dyDescent="0.4">
      <c r="A358" s="501" t="s">
        <v>311</v>
      </c>
      <c r="B358" s="501"/>
      <c r="C358" s="501"/>
      <c r="D358" s="501"/>
      <c r="E358" s="501"/>
      <c r="F358" s="501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3" t="s">
        <v>28</v>
      </c>
      <c r="B375" s="444" t="s">
        <v>29</v>
      </c>
      <c r="C375" s="444"/>
      <c r="D375" s="444" t="s">
        <v>42</v>
      </c>
      <c r="E375" s="445" t="s">
        <v>266</v>
      </c>
      <c r="F375" s="445" t="s">
        <v>302</v>
      </c>
      <c r="G375" s="173"/>
    </row>
    <row r="376" spans="1:7" s="260" customFormat="1" ht="21" x14ac:dyDescent="0.4">
      <c r="A376" s="443"/>
      <c r="B376" s="118" t="s">
        <v>32</v>
      </c>
      <c r="C376" s="118" t="s">
        <v>31</v>
      </c>
      <c r="D376" s="444"/>
      <c r="E376" s="445"/>
      <c r="F376" s="445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9"/>
      <c r="B415" s="438"/>
      <c r="C415" s="438"/>
      <c r="D415" s="438"/>
      <c r="E415" s="438"/>
      <c r="F415" s="438"/>
      <c r="G415" s="438"/>
    </row>
    <row r="416" spans="1:7" s="260" customFormat="1" ht="24.75" x14ac:dyDescent="0.4">
      <c r="A416" s="504" t="s">
        <v>320</v>
      </c>
      <c r="B416" s="504"/>
      <c r="C416" s="504"/>
      <c r="D416" s="504"/>
      <c r="E416" s="504"/>
      <c r="F416" s="504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3" t="s">
        <v>28</v>
      </c>
      <c r="B433" s="444" t="s">
        <v>29</v>
      </c>
      <c r="C433" s="444"/>
      <c r="D433" s="444" t="s">
        <v>42</v>
      </c>
      <c r="E433" s="445" t="s">
        <v>266</v>
      </c>
      <c r="F433" s="445" t="s">
        <v>302</v>
      </c>
      <c r="G433" s="129"/>
    </row>
    <row r="434" spans="1:7" ht="21" x14ac:dyDescent="0.4">
      <c r="A434" s="443"/>
      <c r="B434" s="118" t="s">
        <v>32</v>
      </c>
      <c r="C434" s="118" t="s">
        <v>31</v>
      </c>
      <c r="D434" s="444"/>
      <c r="E434" s="445"/>
      <c r="F434" s="445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4" t="s">
        <v>311</v>
      </c>
      <c r="B464" s="504"/>
      <c r="C464" s="504"/>
      <c r="D464" s="504"/>
      <c r="E464" s="504"/>
      <c r="F464" s="504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5" t="s">
        <v>425</v>
      </c>
      <c r="B478" s="505"/>
      <c r="C478" s="505"/>
      <c r="D478" s="505"/>
      <c r="E478" s="505"/>
      <c r="F478" s="505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5" t="s">
        <v>28</v>
      </c>
      <c r="B480" s="476" t="s">
        <v>29</v>
      </c>
      <c r="C480" s="476"/>
      <c r="D480" s="476" t="s">
        <v>42</v>
      </c>
      <c r="E480" s="477" t="s">
        <v>266</v>
      </c>
      <c r="F480" s="477" t="s">
        <v>302</v>
      </c>
      <c r="G480" s="114"/>
    </row>
    <row r="481" spans="1:7" ht="21" x14ac:dyDescent="0.4">
      <c r="A481" s="475"/>
      <c r="B481" s="320" t="s">
        <v>32</v>
      </c>
      <c r="C481" s="320" t="s">
        <v>31</v>
      </c>
      <c r="D481" s="476"/>
      <c r="E481" s="477"/>
      <c r="F481" s="477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6" t="s">
        <v>52</v>
      </c>
      <c r="B483" s="466"/>
      <c r="C483" s="466"/>
      <c r="D483" s="466"/>
      <c r="E483" s="466"/>
      <c r="F483" s="466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3" t="s">
        <v>463</v>
      </c>
      <c r="B491" s="464"/>
      <c r="C491" s="464"/>
      <c r="D491" s="464"/>
      <c r="E491" s="464"/>
      <c r="F491" s="464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8" t="s">
        <v>23</v>
      </c>
      <c r="B505" s="479"/>
      <c r="C505" s="479"/>
      <c r="D505" s="479"/>
      <c r="E505" s="479"/>
      <c r="F505" s="480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8"/>
      <c r="B517" s="488"/>
      <c r="C517" s="488"/>
      <c r="D517" s="488"/>
      <c r="E517" s="488"/>
      <c r="F517" s="488"/>
      <c r="G517" s="488"/>
    </row>
    <row r="518" spans="1:7" ht="26.25" customHeight="1" x14ac:dyDescent="0.5">
      <c r="A518" s="369" t="s">
        <v>311</v>
      </c>
      <c r="B518" s="500"/>
      <c r="C518" s="500"/>
      <c r="D518" s="500"/>
      <c r="E518" s="500"/>
      <c r="F518" s="500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6" t="s">
        <v>97</v>
      </c>
      <c r="B530" s="506"/>
      <c r="C530" s="506"/>
      <c r="D530" s="506"/>
      <c r="E530" s="506"/>
      <c r="F530" s="506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1" t="s">
        <v>28</v>
      </c>
      <c r="B532" s="483" t="s">
        <v>29</v>
      </c>
      <c r="C532" s="484"/>
      <c r="D532" s="444" t="s">
        <v>42</v>
      </c>
      <c r="E532" s="445" t="s">
        <v>266</v>
      </c>
      <c r="F532" s="445" t="s">
        <v>302</v>
      </c>
      <c r="G532" s="114"/>
    </row>
    <row r="533" spans="1:7" ht="21" x14ac:dyDescent="0.4">
      <c r="A533" s="482"/>
      <c r="B533" s="315" t="s">
        <v>32</v>
      </c>
      <c r="C533" s="316" t="s">
        <v>31</v>
      </c>
      <c r="D533" s="444"/>
      <c r="E533" s="445"/>
      <c r="F533" s="445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2"/>
      <c r="D535" s="502"/>
      <c r="E535" s="502"/>
      <c r="F535" s="503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7" t="s">
        <v>34</v>
      </c>
      <c r="B542" s="458"/>
      <c r="C542" s="459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7" t="s">
        <v>33</v>
      </c>
      <c r="B543" s="458"/>
      <c r="C543" s="459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1"/>
      <c r="B544" s="431"/>
      <c r="C544" s="431"/>
      <c r="D544" s="431"/>
      <c r="E544" s="431"/>
      <c r="F544" s="431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3"/>
      <c r="B556" s="456"/>
      <c r="C556" s="456"/>
      <c r="D556" s="456"/>
      <c r="E556" s="456"/>
      <c r="F556" s="456"/>
      <c r="G556" s="456"/>
    </row>
    <row r="557" spans="1:7" ht="35.25" customHeight="1" x14ac:dyDescent="0.4">
      <c r="A557" s="371" t="s">
        <v>311</v>
      </c>
      <c r="B557" s="337"/>
      <c r="C557" s="454"/>
      <c r="D557" s="454"/>
      <c r="E557" s="454"/>
      <c r="F557" s="455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49" t="s">
        <v>34</v>
      </c>
      <c r="B566" s="449"/>
      <c r="C566" s="450"/>
      <c r="D566" s="378">
        <f>SUM(B558:C565,B546:C555)</f>
        <v>0</v>
      </c>
      <c r="E566" s="108"/>
      <c r="F566" s="114"/>
      <c r="G566" s="114"/>
    </row>
    <row r="567" spans="1:7" ht="21" x14ac:dyDescent="0.4">
      <c r="A567" s="449" t="s">
        <v>33</v>
      </c>
      <c r="B567" s="449"/>
      <c r="C567" s="449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1"/>
      <c r="B572" s="431"/>
      <c r="C572" s="431"/>
      <c r="D572" s="431"/>
      <c r="E572" s="431"/>
      <c r="F572" s="431"/>
      <c r="G572" s="114"/>
    </row>
    <row r="573" spans="1:7" ht="22.5" x14ac:dyDescent="0.45">
      <c r="A573" s="462" t="s">
        <v>19</v>
      </c>
      <c r="B573" s="462"/>
      <c r="C573" s="462"/>
      <c r="D573" s="462"/>
      <c r="E573" s="462"/>
      <c r="F573" s="462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5" t="s">
        <v>28</v>
      </c>
      <c r="B575" s="476" t="s">
        <v>29</v>
      </c>
      <c r="C575" s="476"/>
      <c r="D575" s="476" t="s">
        <v>42</v>
      </c>
      <c r="E575" s="477" t="s">
        <v>266</v>
      </c>
      <c r="F575" s="477" t="s">
        <v>302</v>
      </c>
      <c r="G575" s="114"/>
    </row>
    <row r="576" spans="1:7" ht="21" x14ac:dyDescent="0.4">
      <c r="A576" s="475"/>
      <c r="B576" s="320" t="s">
        <v>32</v>
      </c>
      <c r="C576" s="320" t="s">
        <v>31</v>
      </c>
      <c r="D576" s="476"/>
      <c r="E576" s="477"/>
      <c r="F576" s="477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9" t="s">
        <v>10</v>
      </c>
      <c r="B578" s="490"/>
      <c r="C578" s="490"/>
      <c r="D578" s="490"/>
      <c r="E578" s="490"/>
      <c r="F578" s="491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9" t="s">
        <v>34</v>
      </c>
      <c r="B588" s="449"/>
      <c r="C588" s="450"/>
      <c r="D588" s="378">
        <f>SUM(B579:C587)</f>
        <v>0</v>
      </c>
      <c r="E588" s="108"/>
      <c r="F588" s="114"/>
      <c r="G588" s="114"/>
    </row>
    <row r="589" spans="1:7" ht="21" x14ac:dyDescent="0.4">
      <c r="A589" s="449" t="s">
        <v>33</v>
      </c>
      <c r="B589" s="449"/>
      <c r="C589" s="449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2" t="s">
        <v>23</v>
      </c>
      <c r="B591" s="493"/>
      <c r="C591" s="493"/>
      <c r="D591" s="493"/>
      <c r="E591" s="493"/>
      <c r="F591" s="494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Exploitation'!F579:F604,"ok")</f>
        <v>0</v>
      </c>
      <c r="F605" s="414">
        <f>COUNTA('A1 Exploitation'!F579:F604)</f>
        <v>0</v>
      </c>
      <c r="G605" s="129"/>
    </row>
    <row r="606" spans="1:7" ht="21" x14ac:dyDescent="0.4">
      <c r="A606" s="449" t="s">
        <v>34</v>
      </c>
      <c r="B606" s="449"/>
      <c r="C606" s="450"/>
      <c r="D606" s="378">
        <f>SUM(B592:C605)</f>
        <v>0</v>
      </c>
      <c r="E606" s="108"/>
      <c r="F606" s="114"/>
      <c r="G606" s="114"/>
    </row>
    <row r="607" spans="1:7" ht="21" x14ac:dyDescent="0.4">
      <c r="A607" s="449" t="s">
        <v>33</v>
      </c>
      <c r="B607" s="449"/>
      <c r="C607" s="449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1" t="s">
        <v>170</v>
      </c>
      <c r="B610" s="452"/>
      <c r="C610" s="453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2" t="s">
        <v>8</v>
      </c>
      <c r="B612" s="462"/>
      <c r="C612" s="462"/>
      <c r="D612" s="462"/>
      <c r="E612" s="462"/>
      <c r="F612" s="462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3" t="s">
        <v>28</v>
      </c>
      <c r="B614" s="444" t="s">
        <v>29</v>
      </c>
      <c r="C614" s="444"/>
      <c r="D614" s="444" t="s">
        <v>42</v>
      </c>
      <c r="E614" s="445" t="s">
        <v>266</v>
      </c>
      <c r="F614" s="445" t="s">
        <v>302</v>
      </c>
      <c r="G614" s="114"/>
    </row>
    <row r="615" spans="1:7" ht="18.75" customHeight="1" x14ac:dyDescent="0.4">
      <c r="A615" s="443"/>
      <c r="B615" s="118" t="s">
        <v>32</v>
      </c>
      <c r="C615" s="118" t="s">
        <v>31</v>
      </c>
      <c r="D615" s="444"/>
      <c r="E615" s="445"/>
      <c r="F615" s="445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0"/>
      <c r="D617" s="460"/>
      <c r="E617" s="460"/>
      <c r="F617" s="461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9" t="s">
        <v>34</v>
      </c>
      <c r="B627" s="449"/>
      <c r="C627" s="449"/>
      <c r="D627" s="378">
        <f>SUM(B618:C626)</f>
        <v>0</v>
      </c>
      <c r="E627" s="486"/>
      <c r="F627" s="465"/>
      <c r="G627" s="129"/>
    </row>
    <row r="628" spans="1:7" ht="21" x14ac:dyDescent="0.4">
      <c r="A628" s="449" t="s">
        <v>33</v>
      </c>
      <c r="B628" s="449"/>
      <c r="C628" s="449"/>
      <c r="D628" s="388" t="e">
        <f>D627/(COUNT(B618:C626)*2)</f>
        <v>#DIV/0!</v>
      </c>
      <c r="E628" s="487"/>
      <c r="F628" s="488"/>
      <c r="G628" s="129"/>
    </row>
    <row r="629" spans="1:7" ht="21" x14ac:dyDescent="0.4">
      <c r="A629" s="325"/>
      <c r="B629" s="135"/>
      <c r="C629" s="485"/>
      <c r="D629" s="485"/>
      <c r="E629" s="485"/>
      <c r="F629" s="485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7" t="s">
        <v>34</v>
      </c>
      <c r="B639" s="458"/>
      <c r="C639" s="459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0"/>
      <c r="D642" s="460"/>
      <c r="E642" s="460"/>
      <c r="F642" s="461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7" t="s">
        <v>34</v>
      </c>
      <c r="B650" s="458"/>
      <c r="C650" s="459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4"/>
      <c r="B652" s="474"/>
      <c r="C652" s="474"/>
      <c r="D652" s="474"/>
      <c r="E652" s="474"/>
      <c r="F652" s="474"/>
      <c r="G652" s="474"/>
    </row>
    <row r="653" spans="1:16382" ht="24.75" x14ac:dyDescent="0.4">
      <c r="A653" s="363" t="s">
        <v>26</v>
      </c>
      <c r="B653" s="460"/>
      <c r="C653" s="460"/>
      <c r="D653" s="460"/>
      <c r="E653" s="460"/>
      <c r="F653" s="461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5" t="s">
        <v>311</v>
      </c>
      <c r="B661" s="496"/>
      <c r="C661" s="496"/>
      <c r="D661" s="496"/>
      <c r="E661" s="496"/>
      <c r="F661" s="497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2" t="s">
        <v>356</v>
      </c>
      <c r="B676" s="462"/>
      <c r="C676" s="462"/>
      <c r="D676" s="462"/>
      <c r="E676" s="462"/>
      <c r="F676" s="462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3" t="s">
        <v>28</v>
      </c>
      <c r="B678" s="444" t="s">
        <v>29</v>
      </c>
      <c r="C678" s="444"/>
      <c r="D678" s="444" t="s">
        <v>42</v>
      </c>
      <c r="E678" s="445" t="s">
        <v>266</v>
      </c>
      <c r="F678" s="445" t="s">
        <v>302</v>
      </c>
      <c r="G678" s="129"/>
    </row>
    <row r="679" spans="1:7" ht="21" x14ac:dyDescent="0.4">
      <c r="A679" s="443"/>
      <c r="B679" s="118" t="s">
        <v>32</v>
      </c>
      <c r="C679" s="118" t="s">
        <v>31</v>
      </c>
      <c r="D679" s="444"/>
      <c r="E679" s="445"/>
      <c r="F679" s="445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8" t="s">
        <v>459</v>
      </c>
      <c r="B704" s="498"/>
      <c r="C704" s="498"/>
      <c r="D704" s="498"/>
      <c r="E704" s="498"/>
      <c r="F704" s="498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69" t="s">
        <v>28</v>
      </c>
      <c r="B706" s="483" t="s">
        <v>29</v>
      </c>
      <c r="C706" s="483"/>
      <c r="D706" s="444" t="s">
        <v>42</v>
      </c>
      <c r="E706" s="445" t="s">
        <v>266</v>
      </c>
      <c r="F706" s="445" t="s">
        <v>302</v>
      </c>
      <c r="G706" s="274"/>
    </row>
    <row r="707" spans="1:7" ht="21" x14ac:dyDescent="0.4">
      <c r="A707" s="470"/>
      <c r="B707" s="383" t="s">
        <v>32</v>
      </c>
      <c r="C707" s="383" t="s">
        <v>31</v>
      </c>
      <c r="D707" s="444"/>
      <c r="E707" s="445"/>
      <c r="F707" s="445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6" t="s">
        <v>306</v>
      </c>
      <c r="B709" s="447"/>
      <c r="C709" s="447"/>
      <c r="D709" s="447"/>
      <c r="E709" s="447"/>
      <c r="F709" s="448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7"/>
      <c r="C715" s="468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67"/>
      <c r="C716" s="468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6" t="s">
        <v>307</v>
      </c>
      <c r="B718" s="447"/>
      <c r="C718" s="447"/>
      <c r="D718" s="447"/>
      <c r="E718" s="447"/>
      <c r="F718" s="448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/Ok0x/Kq7zP62Mi4SBgZhuK4p5ljFOhCzdrTYXiCS16d0qfDD/O6IjasYShizVNfROXODMTm1okd7U9qtcwBNA==" saltValue="69D4Xi5+98kM9AMUrOoTB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4"/>
      <c r="E1" s="544"/>
      <c r="F1" s="544"/>
      <c r="G1" s="544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5" t="s">
        <v>46</v>
      </c>
      <c r="B6" s="545"/>
      <c r="C6" s="545"/>
      <c r="D6" s="545"/>
      <c r="E6" s="545"/>
      <c r="F6" s="545"/>
      <c r="G6" s="92"/>
    </row>
    <row r="7" spans="1:7" s="258" customFormat="1" ht="21.75" customHeight="1" x14ac:dyDescent="0.45">
      <c r="A7" s="546" t="str">
        <f>'Page de garde'!D18</f>
        <v>SILIANA</v>
      </c>
      <c r="B7" s="546"/>
      <c r="C7" s="546"/>
      <c r="D7" s="546"/>
      <c r="E7" s="546"/>
      <c r="F7" s="546"/>
      <c r="G7" s="92"/>
    </row>
    <row r="8" spans="1:7" s="258" customFormat="1" ht="24" x14ac:dyDescent="0.45">
      <c r="A8" s="4" t="s">
        <v>39</v>
      </c>
      <c r="B8" s="547" t="str">
        <f>'A1 Exploitation'!B9:F9</f>
        <v>M Souheil DRAOUI</v>
      </c>
      <c r="C8" s="547"/>
      <c r="D8" s="547"/>
      <c r="E8" s="547"/>
      <c r="F8" s="547"/>
      <c r="G8" s="92"/>
    </row>
    <row r="9" spans="1:7" s="258" customFormat="1" ht="24" x14ac:dyDescent="0.45">
      <c r="A9" s="5" t="s">
        <v>41</v>
      </c>
      <c r="B9" s="548" t="str">
        <f>'A1 Exploitation'!B10:F10</f>
        <v>Directeur du magasin et chefs rayons</v>
      </c>
      <c r="C9" s="548"/>
      <c r="D9" s="548"/>
      <c r="E9" s="548"/>
      <c r="F9" s="548"/>
      <c r="G9" s="92"/>
    </row>
    <row r="10" spans="1:7" s="258" customFormat="1" ht="24" x14ac:dyDescent="0.45">
      <c r="A10" s="4" t="s">
        <v>40</v>
      </c>
      <c r="B10" s="543">
        <f>'A1 Exploitation'!B11:F11</f>
        <v>43539</v>
      </c>
      <c r="C10" s="543"/>
      <c r="D10" s="543"/>
      <c r="E10" s="543"/>
      <c r="F10" s="543"/>
      <c r="G10" s="92"/>
    </row>
    <row r="11" spans="1:7" s="258" customFormat="1" ht="24" x14ac:dyDescent="0.45">
      <c r="A11" s="4" t="s">
        <v>250</v>
      </c>
      <c r="B11" s="540" t="e">
        <f>D199</f>
        <v>#DIV/0!</v>
      </c>
      <c r="C11" s="540"/>
      <c r="D11" s="540"/>
      <c r="E11" s="540"/>
      <c r="F11" s="540"/>
      <c r="G11" s="92"/>
    </row>
    <row r="12" spans="1:7" s="258" customFormat="1" ht="22.5" x14ac:dyDescent="0.45">
      <c r="A12" s="1"/>
      <c r="D12" s="508"/>
      <c r="E12" s="508"/>
      <c r="F12" s="508"/>
      <c r="G12" s="508"/>
    </row>
    <row r="13" spans="1:7" s="258" customFormat="1" ht="11.25" customHeight="1" x14ac:dyDescent="0.3">
      <c r="A13" s="541" t="s">
        <v>28</v>
      </c>
      <c r="B13" s="542" t="s">
        <v>29</v>
      </c>
      <c r="C13" s="542"/>
      <c r="D13" s="542" t="s">
        <v>42</v>
      </c>
      <c r="E13" s="542" t="s">
        <v>160</v>
      </c>
      <c r="F13" s="542" t="s">
        <v>161</v>
      </c>
      <c r="G13" s="80"/>
    </row>
    <row r="14" spans="1:7" s="258" customFormat="1" ht="12.75" customHeight="1" x14ac:dyDescent="0.3">
      <c r="A14" s="541"/>
      <c r="B14" s="22" t="s">
        <v>32</v>
      </c>
      <c r="C14" s="22" t="s">
        <v>31</v>
      </c>
      <c r="D14" s="542"/>
      <c r="E14" s="542"/>
      <c r="F14" s="542"/>
      <c r="G14" s="94"/>
    </row>
    <row r="15" spans="1:7" x14ac:dyDescent="0.3">
      <c r="A15" s="531"/>
      <c r="B15" s="532"/>
      <c r="C15" s="532"/>
      <c r="D15" s="532"/>
      <c r="E15" s="532"/>
      <c r="F15" s="532"/>
    </row>
    <row r="16" spans="1:7" ht="19.5" x14ac:dyDescent="0.4">
      <c r="A16" s="535" t="s">
        <v>0</v>
      </c>
      <c r="B16" s="536"/>
      <c r="C16" s="536"/>
      <c r="D16" s="536"/>
      <c r="E16" s="536"/>
      <c r="F16" s="536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7" t="s">
        <v>34</v>
      </c>
      <c r="B22" s="533"/>
      <c r="C22" s="534"/>
      <c r="D22" s="381">
        <f>SUM(B17:C21)</f>
        <v>0</v>
      </c>
    </row>
    <row r="23" spans="1:7" x14ac:dyDescent="0.3">
      <c r="A23" s="524" t="s">
        <v>251</v>
      </c>
      <c r="B23" s="525"/>
      <c r="C23" s="526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9" t="s">
        <v>4</v>
      </c>
      <c r="B25" s="530"/>
      <c r="C25" s="530"/>
      <c r="D25" s="530"/>
      <c r="E25" s="530"/>
      <c r="F25" s="530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4" t="s">
        <v>34</v>
      </c>
      <c r="B33" s="525"/>
      <c r="C33" s="526"/>
      <c r="D33" s="380">
        <f>SUM(B26:C32)</f>
        <v>0</v>
      </c>
    </row>
    <row r="34" spans="1:7" x14ac:dyDescent="0.3">
      <c r="A34" s="524" t="s">
        <v>251</v>
      </c>
      <c r="B34" s="525"/>
      <c r="C34" s="526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9" t="s">
        <v>180</v>
      </c>
      <c r="B36" s="530"/>
      <c r="C36" s="530"/>
      <c r="D36" s="530"/>
      <c r="E36" s="530"/>
      <c r="F36" s="530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4" t="s">
        <v>34</v>
      </c>
      <c r="B42" s="525"/>
      <c r="C42" s="526"/>
      <c r="D42" s="380">
        <f>SUM(B37:C41)</f>
        <v>0</v>
      </c>
      <c r="E42" s="259"/>
      <c r="F42" s="259"/>
      <c r="G42" s="93"/>
    </row>
    <row r="43" spans="1:7" s="10" customFormat="1" x14ac:dyDescent="0.3">
      <c r="A43" s="524" t="s">
        <v>251</v>
      </c>
      <c r="B43" s="525"/>
      <c r="C43" s="526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8" t="s">
        <v>19</v>
      </c>
      <c r="B45" s="539"/>
      <c r="C45" s="539"/>
      <c r="D45" s="539"/>
      <c r="E45" s="539"/>
      <c r="F45" s="539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4" t="s">
        <v>34</v>
      </c>
      <c r="B52" s="525"/>
      <c r="C52" s="526"/>
      <c r="D52" s="380">
        <f>SUM(B46:C51)</f>
        <v>0</v>
      </c>
    </row>
    <row r="53" spans="1:7" x14ac:dyDescent="0.3">
      <c r="A53" s="524" t="s">
        <v>251</v>
      </c>
      <c r="B53" s="525"/>
      <c r="C53" s="526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9" t="s">
        <v>8</v>
      </c>
      <c r="B55" s="530"/>
      <c r="C55" s="530"/>
      <c r="D55" s="530"/>
      <c r="E55" s="530"/>
      <c r="F55" s="530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4" t="s">
        <v>34</v>
      </c>
      <c r="B63" s="525"/>
      <c r="C63" s="526"/>
      <c r="D63" s="380">
        <f>SUM(B56:C62)</f>
        <v>0</v>
      </c>
    </row>
    <row r="64" spans="1:7" x14ac:dyDescent="0.3">
      <c r="A64" s="524" t="s">
        <v>251</v>
      </c>
      <c r="B64" s="525"/>
      <c r="C64" s="526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9" t="s">
        <v>111</v>
      </c>
      <c r="B66" s="530"/>
      <c r="C66" s="530"/>
      <c r="D66" s="530"/>
      <c r="E66" s="530"/>
      <c r="F66" s="530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4" t="s">
        <v>34</v>
      </c>
      <c r="B84" s="525"/>
      <c r="C84" s="526"/>
      <c r="D84" s="380">
        <f>SUM(B67:C83)</f>
        <v>0</v>
      </c>
    </row>
    <row r="85" spans="1:7" x14ac:dyDescent="0.3">
      <c r="A85" s="524" t="s">
        <v>251</v>
      </c>
      <c r="B85" s="525"/>
      <c r="C85" s="526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9" t="s">
        <v>172</v>
      </c>
      <c r="B87" s="530"/>
      <c r="C87" s="530"/>
      <c r="D87" s="530"/>
      <c r="E87" s="530"/>
      <c r="F87" s="530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4" t="s">
        <v>34</v>
      </c>
      <c r="B102" s="525"/>
      <c r="C102" s="526"/>
      <c r="D102" s="380">
        <f>SUM(B88:C101)</f>
        <v>0</v>
      </c>
    </row>
    <row r="103" spans="1:7" x14ac:dyDescent="0.3">
      <c r="A103" s="524" t="s">
        <v>251</v>
      </c>
      <c r="B103" s="525"/>
      <c r="C103" s="526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9" t="s">
        <v>173</v>
      </c>
      <c r="B106" s="530"/>
      <c r="C106" s="530"/>
      <c r="D106" s="530"/>
      <c r="E106" s="530"/>
      <c r="F106" s="530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4" t="s">
        <v>34</v>
      </c>
      <c r="B118" s="525"/>
      <c r="C118" s="526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4" t="s">
        <v>251</v>
      </c>
      <c r="B119" s="525"/>
      <c r="C119" s="526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9" t="s">
        <v>156</v>
      </c>
      <c r="B121" s="530"/>
      <c r="C121" s="530"/>
      <c r="D121" s="530"/>
      <c r="E121" s="530"/>
      <c r="F121" s="530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4" t="s">
        <v>34</v>
      </c>
      <c r="B133" s="525"/>
      <c r="C133" s="526"/>
      <c r="D133" s="380">
        <f>SUM(B122:C132)</f>
        <v>0</v>
      </c>
    </row>
    <row r="134" spans="1:7" x14ac:dyDescent="0.3">
      <c r="A134" s="524" t="s">
        <v>251</v>
      </c>
      <c r="B134" s="525"/>
      <c r="C134" s="526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9" t="s">
        <v>61</v>
      </c>
      <c r="B136" s="530"/>
      <c r="C136" s="530"/>
      <c r="D136" s="530"/>
      <c r="E136" s="530"/>
      <c r="F136" s="530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4" t="s">
        <v>34</v>
      </c>
      <c r="B149" s="525"/>
      <c r="C149" s="526"/>
      <c r="D149" s="380">
        <f>SUM(B137:C148)</f>
        <v>0</v>
      </c>
    </row>
    <row r="150" spans="1:7" x14ac:dyDescent="0.3">
      <c r="A150" s="524" t="s">
        <v>251</v>
      </c>
      <c r="B150" s="525"/>
      <c r="C150" s="526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9" t="s">
        <v>178</v>
      </c>
      <c r="B152" s="530"/>
      <c r="C152" s="530"/>
      <c r="D152" s="530"/>
      <c r="E152" s="530"/>
      <c r="F152" s="530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4" t="s">
        <v>34</v>
      </c>
      <c r="B161" s="533"/>
      <c r="C161" s="534"/>
      <c r="D161" s="381">
        <f>SUM(B153:C160)</f>
        <v>0</v>
      </c>
    </row>
    <row r="162" spans="1:7" x14ac:dyDescent="0.3">
      <c r="A162" s="524" t="s">
        <v>251</v>
      </c>
      <c r="B162" s="525"/>
      <c r="C162" s="526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9" t="s">
        <v>64</v>
      </c>
      <c r="B164" s="530"/>
      <c r="C164" s="530"/>
      <c r="D164" s="530"/>
      <c r="E164" s="530"/>
      <c r="F164" s="530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4" t="s">
        <v>34</v>
      </c>
      <c r="B169" s="525"/>
      <c r="C169" s="526"/>
      <c r="D169" s="380">
        <f>SUM(B165:C168)</f>
        <v>0</v>
      </c>
    </row>
    <row r="170" spans="1:7" x14ac:dyDescent="0.3">
      <c r="A170" s="524" t="s">
        <v>251</v>
      </c>
      <c r="B170" s="525"/>
      <c r="C170" s="526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7" t="s">
        <v>15</v>
      </c>
      <c r="B172" s="528"/>
      <c r="C172" s="528"/>
      <c r="D172" s="528"/>
      <c r="E172" s="528"/>
      <c r="F172" s="528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4" t="s">
        <v>34</v>
      </c>
      <c r="B177" s="525"/>
      <c r="C177" s="526"/>
      <c r="D177" s="380">
        <f>SUM(B173:C176)</f>
        <v>0</v>
      </c>
    </row>
    <row r="178" spans="1:7" x14ac:dyDescent="0.3">
      <c r="A178" s="524" t="s">
        <v>251</v>
      </c>
      <c r="B178" s="525"/>
      <c r="C178" s="526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9" t="s">
        <v>65</v>
      </c>
      <c r="B180" s="530"/>
      <c r="C180" s="530"/>
      <c r="D180" s="530"/>
      <c r="E180" s="530"/>
      <c r="F180" s="530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4" t="s">
        <v>34</v>
      </c>
      <c r="B186" s="525"/>
      <c r="C186" s="526"/>
      <c r="D186" s="380">
        <f>SUM(B181:C185)</f>
        <v>0</v>
      </c>
    </row>
    <row r="187" spans="1:7" x14ac:dyDescent="0.3">
      <c r="A187" s="524" t="s">
        <v>251</v>
      </c>
      <c r="B187" s="525"/>
      <c r="C187" s="526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9" t="s">
        <v>177</v>
      </c>
      <c r="B189" s="530"/>
      <c r="C189" s="530"/>
      <c r="D189" s="530"/>
      <c r="E189" s="530"/>
      <c r="F189" s="530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4" t="s">
        <v>34</v>
      </c>
      <c r="B194" s="525"/>
      <c r="C194" s="526"/>
      <c r="D194" s="40">
        <f>SUM(B190:C193)</f>
        <v>0</v>
      </c>
    </row>
    <row r="195" spans="1:6" x14ac:dyDescent="0.3">
      <c r="A195" s="524" t="s">
        <v>251</v>
      </c>
      <c r="B195" s="525"/>
      <c r="C195" s="526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8"/>
      <c r="E1" s="508"/>
      <c r="F1" s="508"/>
      <c r="G1" s="508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9" t="s">
        <v>151</v>
      </c>
      <c r="B7" s="509"/>
      <c r="C7" s="509"/>
      <c r="D7" s="509"/>
      <c r="E7" s="509"/>
      <c r="F7" s="509"/>
      <c r="G7" s="111"/>
    </row>
    <row r="8" spans="1:7" ht="22.5" x14ac:dyDescent="0.45">
      <c r="A8" s="510" t="str">
        <f>'Page de garde'!D18</f>
        <v>SILIANA</v>
      </c>
      <c r="B8" s="510"/>
      <c r="C8" s="510"/>
      <c r="D8" s="510"/>
      <c r="E8" s="510"/>
      <c r="F8" s="510"/>
      <c r="G8" s="111"/>
    </row>
    <row r="9" spans="1:7" ht="22.5" x14ac:dyDescent="0.45">
      <c r="A9" s="112" t="s">
        <v>39</v>
      </c>
      <c r="B9" s="511"/>
      <c r="C9" s="511"/>
      <c r="D9" s="511"/>
      <c r="E9" s="511"/>
      <c r="F9" s="511"/>
      <c r="G9" s="111"/>
    </row>
    <row r="10" spans="1:7" ht="22.5" x14ac:dyDescent="0.45">
      <c r="A10" s="113" t="s">
        <v>41</v>
      </c>
      <c r="B10" s="512"/>
      <c r="C10" s="512"/>
      <c r="D10" s="512"/>
      <c r="E10" s="512"/>
      <c r="F10" s="512"/>
      <c r="G10" s="111"/>
    </row>
    <row r="11" spans="1:7" ht="22.5" x14ac:dyDescent="0.45">
      <c r="A11" s="112" t="s">
        <v>40</v>
      </c>
      <c r="B11" s="507"/>
      <c r="C11" s="507"/>
      <c r="D11" s="507"/>
      <c r="E11" s="507"/>
      <c r="F11" s="507"/>
      <c r="G11" s="111"/>
    </row>
    <row r="12" spans="1:7" ht="22.5" x14ac:dyDescent="0.45">
      <c r="A12" s="112" t="s">
        <v>200</v>
      </c>
      <c r="B12" s="513" t="e">
        <f>D730</f>
        <v>#DIV/0!</v>
      </c>
      <c r="C12" s="513"/>
      <c r="D12" s="513"/>
      <c r="E12" s="513"/>
      <c r="F12" s="513"/>
      <c r="G12" s="111"/>
    </row>
    <row r="13" spans="1:7" ht="22.5" x14ac:dyDescent="0.45">
      <c r="A13" s="110"/>
      <c r="B13" s="108"/>
      <c r="C13" s="108"/>
      <c r="D13" s="508"/>
      <c r="E13" s="508"/>
      <c r="F13" s="508"/>
      <c r="G13" s="508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3" t="s">
        <v>28</v>
      </c>
      <c r="B17" s="444" t="s">
        <v>29</v>
      </c>
      <c r="C17" s="444"/>
      <c r="D17" s="444" t="s">
        <v>42</v>
      </c>
      <c r="E17" s="445" t="s">
        <v>266</v>
      </c>
      <c r="F17" s="445" t="s">
        <v>300</v>
      </c>
      <c r="G17" s="114"/>
    </row>
    <row r="18" spans="1:8" ht="16.5" customHeight="1" x14ac:dyDescent="0.4">
      <c r="A18" s="443"/>
      <c r="B18" s="118" t="s">
        <v>32</v>
      </c>
      <c r="C18" s="118" t="s">
        <v>31</v>
      </c>
      <c r="D18" s="444"/>
      <c r="E18" s="445"/>
      <c r="F18" s="445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9" t="s">
        <v>16</v>
      </c>
      <c r="B29" s="550"/>
      <c r="C29" s="550"/>
      <c r="D29" s="550"/>
      <c r="E29" s="550"/>
      <c r="F29" s="550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9" t="s">
        <v>311</v>
      </c>
      <c r="B38" s="550"/>
      <c r="C38" s="550"/>
      <c r="D38" s="550"/>
      <c r="E38" s="550"/>
      <c r="F38" s="550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1"/>
      <c r="B49" s="431"/>
      <c r="C49" s="431"/>
      <c r="D49" s="431"/>
      <c r="E49" s="431"/>
      <c r="F49" s="431"/>
      <c r="G49" s="431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3" t="s">
        <v>28</v>
      </c>
      <c r="B52" s="444" t="s">
        <v>29</v>
      </c>
      <c r="C52" s="444"/>
      <c r="D52" s="444" t="s">
        <v>42</v>
      </c>
      <c r="E52" s="445" t="s">
        <v>266</v>
      </c>
      <c r="F52" s="445" t="s">
        <v>302</v>
      </c>
      <c r="G52" s="129"/>
    </row>
    <row r="53" spans="1:7" ht="21" x14ac:dyDescent="0.4">
      <c r="A53" s="443"/>
      <c r="B53" s="118" t="s">
        <v>32</v>
      </c>
      <c r="C53" s="118" t="s">
        <v>31</v>
      </c>
      <c r="D53" s="444"/>
      <c r="E53" s="445"/>
      <c r="F53" s="445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9"/>
      <c r="B64" s="430"/>
      <c r="C64" s="430"/>
      <c r="D64" s="430"/>
      <c r="E64" s="430"/>
      <c r="F64" s="430"/>
      <c r="G64" s="430"/>
    </row>
    <row r="65" spans="1:7" ht="43.5" customHeight="1" x14ac:dyDescent="0.4">
      <c r="A65" s="518" t="s">
        <v>351</v>
      </c>
      <c r="B65" s="518"/>
      <c r="C65" s="518"/>
      <c r="D65" s="518"/>
      <c r="E65" s="518"/>
      <c r="F65" s="518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8"/>
      <c r="B83" s="438"/>
      <c r="C83" s="438"/>
      <c r="D83" s="438"/>
      <c r="E83" s="438"/>
      <c r="F83" s="438"/>
      <c r="G83" s="438"/>
    </row>
    <row r="84" spans="1:7" ht="45" customHeight="1" x14ac:dyDescent="0.45">
      <c r="A84" s="519" t="s">
        <v>352</v>
      </c>
      <c r="B84" s="519"/>
      <c r="C84" s="519"/>
      <c r="D84" s="519"/>
      <c r="E84" s="519"/>
      <c r="F84" s="519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4"/>
      <c r="B103" s="432"/>
      <c r="C103" s="432"/>
      <c r="D103" s="432"/>
      <c r="E103" s="432"/>
      <c r="F103" s="439"/>
      <c r="G103" s="173"/>
    </row>
    <row r="104" spans="1:7" s="80" customFormat="1" ht="46.5" customHeight="1" x14ac:dyDescent="0.4">
      <c r="A104" s="518" t="s">
        <v>353</v>
      </c>
      <c r="B104" s="518"/>
      <c r="C104" s="518"/>
      <c r="D104" s="518"/>
      <c r="E104" s="518"/>
      <c r="F104" s="518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0"/>
      <c r="B111" s="441"/>
      <c r="C111" s="441"/>
      <c r="D111" s="441"/>
      <c r="E111" s="441"/>
      <c r="F111" s="442"/>
      <c r="G111" s="129"/>
    </row>
    <row r="112" spans="1:7" s="80" customFormat="1" ht="39.75" customHeight="1" x14ac:dyDescent="0.4">
      <c r="A112" s="518" t="s">
        <v>390</v>
      </c>
      <c r="B112" s="518"/>
      <c r="C112" s="518"/>
      <c r="D112" s="518"/>
      <c r="E112" s="518"/>
      <c r="F112" s="518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2"/>
      <c r="B120" s="432"/>
      <c r="C120" s="432"/>
      <c r="D120" s="432"/>
      <c r="E120" s="432"/>
      <c r="F120" s="432"/>
      <c r="G120" s="173"/>
    </row>
    <row r="121" spans="1:7" ht="22.5" x14ac:dyDescent="0.4">
      <c r="A121" s="518" t="s">
        <v>311</v>
      </c>
      <c r="B121" s="518"/>
      <c r="C121" s="518"/>
      <c r="D121" s="518"/>
      <c r="E121" s="518"/>
      <c r="F121" s="518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3"/>
      <c r="B132" s="433"/>
      <c r="C132" s="433"/>
      <c r="D132" s="433"/>
      <c r="E132" s="433"/>
      <c r="F132" s="433"/>
      <c r="G132" s="114"/>
    </row>
    <row r="133" spans="1:16384" ht="22.5" customHeight="1" x14ac:dyDescent="0.4">
      <c r="A133" s="520" t="s">
        <v>424</v>
      </c>
      <c r="B133" s="520"/>
      <c r="C133" s="520"/>
      <c r="D133" s="520"/>
      <c r="E133" s="520"/>
      <c r="F133" s="520"/>
      <c r="G133" s="114"/>
    </row>
    <row r="134" spans="1:16384" ht="22.5" customHeight="1" x14ac:dyDescent="0.4">
      <c r="A134" s="521"/>
      <c r="B134" s="521"/>
      <c r="C134" s="521"/>
      <c r="D134" s="521"/>
      <c r="E134" s="521"/>
      <c r="F134" s="521"/>
      <c r="G134" s="114"/>
    </row>
    <row r="135" spans="1:16384" s="326" customFormat="1" ht="22.5" customHeight="1" x14ac:dyDescent="0.25">
      <c r="A135" s="443" t="s">
        <v>28</v>
      </c>
      <c r="B135" s="444" t="s">
        <v>29</v>
      </c>
      <c r="C135" s="444"/>
      <c r="D135" s="444" t="s">
        <v>42</v>
      </c>
      <c r="E135" s="445" t="s">
        <v>266</v>
      </c>
      <c r="F135" s="445" t="s">
        <v>302</v>
      </c>
    </row>
    <row r="136" spans="1:16384" s="326" customFormat="1" ht="22.5" customHeight="1" x14ac:dyDescent="0.25">
      <c r="A136" s="443"/>
      <c r="B136" s="118" t="s">
        <v>32</v>
      </c>
      <c r="C136" s="118" t="s">
        <v>31</v>
      </c>
      <c r="D136" s="444"/>
      <c r="E136" s="445"/>
      <c r="F136" s="445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2" t="s">
        <v>461</v>
      </c>
      <c r="B139" s="522"/>
      <c r="C139" s="522"/>
      <c r="D139" s="522"/>
      <c r="E139" s="522"/>
      <c r="F139" s="522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1" t="s">
        <v>350</v>
      </c>
      <c r="B147" s="471"/>
      <c r="C147" s="471"/>
      <c r="D147" s="471"/>
      <c r="E147" s="471"/>
      <c r="F147" s="471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4"/>
      <c r="B165" s="432"/>
      <c r="C165" s="432"/>
      <c r="D165" s="432"/>
      <c r="E165" s="432"/>
      <c r="F165" s="432"/>
      <c r="G165" s="114"/>
    </row>
    <row r="166" spans="1:7" ht="32.25" customHeight="1" x14ac:dyDescent="0.4">
      <c r="A166" s="522" t="s">
        <v>462</v>
      </c>
      <c r="B166" s="522"/>
      <c r="C166" s="522"/>
      <c r="D166" s="522"/>
      <c r="E166" s="522"/>
      <c r="F166" s="522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5"/>
      <c r="B176" s="436"/>
      <c r="C176" s="436"/>
      <c r="D176" s="436"/>
      <c r="E176" s="436"/>
      <c r="F176" s="436"/>
      <c r="G176" s="114"/>
    </row>
    <row r="177" spans="1:7" ht="32.25" customHeight="1" x14ac:dyDescent="0.4">
      <c r="A177" s="522" t="s">
        <v>311</v>
      </c>
      <c r="B177" s="522"/>
      <c r="C177" s="522"/>
      <c r="D177" s="522"/>
      <c r="E177" s="522"/>
      <c r="F177" s="522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72"/>
      <c r="C186" s="473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7"/>
      <c r="B188" s="437"/>
      <c r="C188" s="437"/>
      <c r="D188" s="437"/>
      <c r="E188" s="437"/>
      <c r="F188" s="437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3" t="s">
        <v>28</v>
      </c>
      <c r="B191" s="444" t="s">
        <v>29</v>
      </c>
      <c r="C191" s="444"/>
      <c r="D191" s="444" t="s">
        <v>42</v>
      </c>
      <c r="E191" s="445" t="s">
        <v>266</v>
      </c>
      <c r="F191" s="445" t="s">
        <v>302</v>
      </c>
      <c r="G191" s="114"/>
    </row>
    <row r="192" spans="1:7" ht="21" x14ac:dyDescent="0.4">
      <c r="A192" s="443"/>
      <c r="B192" s="118" t="s">
        <v>32</v>
      </c>
      <c r="C192" s="118" t="s">
        <v>31</v>
      </c>
      <c r="D192" s="444"/>
      <c r="E192" s="445"/>
      <c r="F192" s="445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7" t="s">
        <v>34</v>
      </c>
      <c r="B203" s="458"/>
      <c r="C203" s="459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1"/>
      <c r="B205" s="431"/>
      <c r="C205" s="431"/>
      <c r="D205" s="431"/>
      <c r="E205" s="431"/>
      <c r="F205" s="431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7" t="s">
        <v>34</v>
      </c>
      <c r="B227" s="458"/>
      <c r="C227" s="459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1"/>
      <c r="B229" s="431"/>
      <c r="C229" s="431"/>
      <c r="D229" s="431"/>
      <c r="E229" s="431"/>
      <c r="F229" s="431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4" t="s">
        <v>311</v>
      </c>
      <c r="B236" s="515"/>
      <c r="C236" s="515"/>
      <c r="D236" s="516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57" t="s">
        <v>34</v>
      </c>
      <c r="B245" s="458"/>
      <c r="C245" s="459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1"/>
      <c r="B250" s="431"/>
      <c r="C250" s="431"/>
      <c r="D250" s="431"/>
      <c r="E250" s="431"/>
      <c r="F250" s="431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3" t="s">
        <v>28</v>
      </c>
      <c r="B253" s="444" t="s">
        <v>29</v>
      </c>
      <c r="C253" s="444"/>
      <c r="D253" s="444" t="s">
        <v>42</v>
      </c>
      <c r="E253" s="445" t="s">
        <v>266</v>
      </c>
      <c r="F253" s="445" t="s">
        <v>302</v>
      </c>
      <c r="G253" s="129"/>
    </row>
    <row r="254" spans="1:7" ht="21" x14ac:dyDescent="0.4">
      <c r="A254" s="443"/>
      <c r="B254" s="118" t="s">
        <v>32</v>
      </c>
      <c r="C254" s="118" t="s">
        <v>31</v>
      </c>
      <c r="D254" s="444"/>
      <c r="E254" s="445"/>
      <c r="F254" s="445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7" t="s">
        <v>34</v>
      </c>
      <c r="B265" s="458"/>
      <c r="C265" s="459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5"/>
      <c r="B290" s="465"/>
      <c r="C290" s="465"/>
      <c r="D290" s="465"/>
      <c r="E290" s="465"/>
      <c r="F290" s="465"/>
      <c r="G290" s="129"/>
    </row>
    <row r="291" spans="1:7" s="80" customFormat="1" ht="31.5" customHeight="1" x14ac:dyDescent="0.4">
      <c r="A291" s="517" t="s">
        <v>311</v>
      </c>
      <c r="B291" s="517"/>
      <c r="C291" s="517"/>
      <c r="D291" s="517"/>
      <c r="E291" s="517"/>
      <c r="F291" s="517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3" t="s">
        <v>28</v>
      </c>
      <c r="B308" s="444" t="s">
        <v>29</v>
      </c>
      <c r="C308" s="444"/>
      <c r="D308" s="444" t="s">
        <v>42</v>
      </c>
      <c r="E308" s="445" t="s">
        <v>266</v>
      </c>
      <c r="F308" s="445" t="s">
        <v>302</v>
      </c>
      <c r="G308" s="129"/>
    </row>
    <row r="309" spans="1:7" ht="21" x14ac:dyDescent="0.4">
      <c r="A309" s="443"/>
      <c r="B309" s="118" t="s">
        <v>32</v>
      </c>
      <c r="C309" s="118" t="s">
        <v>31</v>
      </c>
      <c r="D309" s="444"/>
      <c r="E309" s="445"/>
      <c r="F309" s="445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6"/>
      <c r="B357" s="456"/>
      <c r="C357" s="456"/>
      <c r="D357" s="456"/>
      <c r="E357" s="456"/>
      <c r="F357" s="456"/>
      <c r="G357" s="456"/>
    </row>
    <row r="358" spans="1:7" ht="32.25" customHeight="1" x14ac:dyDescent="0.4">
      <c r="A358" s="501" t="s">
        <v>311</v>
      </c>
      <c r="B358" s="501"/>
      <c r="C358" s="501"/>
      <c r="D358" s="501"/>
      <c r="E358" s="501"/>
      <c r="F358" s="501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3" t="s">
        <v>28</v>
      </c>
      <c r="B375" s="444" t="s">
        <v>29</v>
      </c>
      <c r="C375" s="444"/>
      <c r="D375" s="444" t="s">
        <v>42</v>
      </c>
      <c r="E375" s="445" t="s">
        <v>266</v>
      </c>
      <c r="F375" s="445" t="s">
        <v>302</v>
      </c>
      <c r="G375" s="173"/>
    </row>
    <row r="376" spans="1:7" s="260" customFormat="1" ht="21" x14ac:dyDescent="0.4">
      <c r="A376" s="443"/>
      <c r="B376" s="118" t="s">
        <v>32</v>
      </c>
      <c r="C376" s="118" t="s">
        <v>31</v>
      </c>
      <c r="D376" s="444"/>
      <c r="E376" s="445"/>
      <c r="F376" s="445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9"/>
      <c r="B415" s="438"/>
      <c r="C415" s="438"/>
      <c r="D415" s="438"/>
      <c r="E415" s="438"/>
      <c r="F415" s="438"/>
      <c r="G415" s="438"/>
    </row>
    <row r="416" spans="1:7" s="260" customFormat="1" ht="24.75" x14ac:dyDescent="0.4">
      <c r="A416" s="504" t="s">
        <v>320</v>
      </c>
      <c r="B416" s="504"/>
      <c r="C416" s="504"/>
      <c r="D416" s="504"/>
      <c r="E416" s="504"/>
      <c r="F416" s="504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3" t="s">
        <v>28</v>
      </c>
      <c r="B433" s="444" t="s">
        <v>29</v>
      </c>
      <c r="C433" s="444"/>
      <c r="D433" s="444" t="s">
        <v>42</v>
      </c>
      <c r="E433" s="445" t="s">
        <v>266</v>
      </c>
      <c r="F433" s="445" t="s">
        <v>302</v>
      </c>
      <c r="G433" s="129"/>
    </row>
    <row r="434" spans="1:7" ht="21" x14ac:dyDescent="0.4">
      <c r="A434" s="443"/>
      <c r="B434" s="118" t="s">
        <v>32</v>
      </c>
      <c r="C434" s="118" t="s">
        <v>31</v>
      </c>
      <c r="D434" s="444"/>
      <c r="E434" s="445"/>
      <c r="F434" s="445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4" t="s">
        <v>311</v>
      </c>
      <c r="B464" s="504"/>
      <c r="C464" s="504"/>
      <c r="D464" s="504"/>
      <c r="E464" s="504"/>
      <c r="F464" s="504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5" t="s">
        <v>425</v>
      </c>
      <c r="B478" s="505"/>
      <c r="C478" s="505"/>
      <c r="D478" s="505"/>
      <c r="E478" s="505"/>
      <c r="F478" s="505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5" t="s">
        <v>28</v>
      </c>
      <c r="B480" s="476" t="s">
        <v>29</v>
      </c>
      <c r="C480" s="476"/>
      <c r="D480" s="476" t="s">
        <v>42</v>
      </c>
      <c r="E480" s="477" t="s">
        <v>266</v>
      </c>
      <c r="F480" s="477" t="s">
        <v>302</v>
      </c>
      <c r="G480" s="114"/>
    </row>
    <row r="481" spans="1:7" ht="21" x14ac:dyDescent="0.4">
      <c r="A481" s="475"/>
      <c r="B481" s="320" t="s">
        <v>32</v>
      </c>
      <c r="C481" s="320" t="s">
        <v>31</v>
      </c>
      <c r="D481" s="476"/>
      <c r="E481" s="477"/>
      <c r="F481" s="477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6" t="s">
        <v>52</v>
      </c>
      <c r="B483" s="466"/>
      <c r="C483" s="466"/>
      <c r="D483" s="466"/>
      <c r="E483" s="466"/>
      <c r="F483" s="466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3" t="s">
        <v>463</v>
      </c>
      <c r="B491" s="464"/>
      <c r="C491" s="464"/>
      <c r="D491" s="464"/>
      <c r="E491" s="464"/>
      <c r="F491" s="464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8" t="s">
        <v>23</v>
      </c>
      <c r="B505" s="479"/>
      <c r="C505" s="479"/>
      <c r="D505" s="479"/>
      <c r="E505" s="479"/>
      <c r="F505" s="480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8"/>
      <c r="B517" s="488"/>
      <c r="C517" s="488"/>
      <c r="D517" s="488"/>
      <c r="E517" s="488"/>
      <c r="F517" s="488"/>
      <c r="G517" s="488"/>
    </row>
    <row r="518" spans="1:7" ht="26.25" customHeight="1" x14ac:dyDescent="0.5">
      <c r="A518" s="369" t="s">
        <v>311</v>
      </c>
      <c r="B518" s="500"/>
      <c r="C518" s="500"/>
      <c r="D518" s="500"/>
      <c r="E518" s="500"/>
      <c r="F518" s="500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6" t="s">
        <v>97</v>
      </c>
      <c r="B530" s="506"/>
      <c r="C530" s="506"/>
      <c r="D530" s="506"/>
      <c r="E530" s="506"/>
      <c r="F530" s="506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1" t="s">
        <v>28</v>
      </c>
      <c r="B532" s="483" t="s">
        <v>29</v>
      </c>
      <c r="C532" s="484"/>
      <c r="D532" s="444" t="s">
        <v>42</v>
      </c>
      <c r="E532" s="445" t="s">
        <v>266</v>
      </c>
      <c r="F532" s="445" t="s">
        <v>302</v>
      </c>
      <c r="G532" s="114"/>
    </row>
    <row r="533" spans="1:7" ht="21" x14ac:dyDescent="0.4">
      <c r="A533" s="482"/>
      <c r="B533" s="315" t="s">
        <v>32</v>
      </c>
      <c r="C533" s="316" t="s">
        <v>31</v>
      </c>
      <c r="D533" s="444"/>
      <c r="E533" s="445"/>
      <c r="F533" s="445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2"/>
      <c r="D535" s="502"/>
      <c r="E535" s="502"/>
      <c r="F535" s="503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7" t="s">
        <v>34</v>
      </c>
      <c r="B542" s="458"/>
      <c r="C542" s="459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7" t="s">
        <v>33</v>
      </c>
      <c r="B543" s="458"/>
      <c r="C543" s="459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1"/>
      <c r="B544" s="431"/>
      <c r="C544" s="431"/>
      <c r="D544" s="431"/>
      <c r="E544" s="431"/>
      <c r="F544" s="431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3"/>
      <c r="B556" s="456"/>
      <c r="C556" s="456"/>
      <c r="D556" s="456"/>
      <c r="E556" s="456"/>
      <c r="F556" s="456"/>
      <c r="G556" s="456"/>
    </row>
    <row r="557" spans="1:7" ht="35.25" customHeight="1" x14ac:dyDescent="0.4">
      <c r="A557" s="371" t="s">
        <v>311</v>
      </c>
      <c r="B557" s="337"/>
      <c r="C557" s="454"/>
      <c r="D557" s="454"/>
      <c r="E557" s="454"/>
      <c r="F557" s="455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49" t="s">
        <v>34</v>
      </c>
      <c r="B566" s="449"/>
      <c r="C566" s="450"/>
      <c r="D566" s="378">
        <f>SUM(B558:C565,B546:C555)</f>
        <v>0</v>
      </c>
      <c r="E566" s="108"/>
      <c r="F566" s="114"/>
      <c r="G566" s="114"/>
    </row>
    <row r="567" spans="1:7" ht="21" x14ac:dyDescent="0.4">
      <c r="A567" s="449" t="s">
        <v>33</v>
      </c>
      <c r="B567" s="449"/>
      <c r="C567" s="449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1"/>
      <c r="B572" s="431"/>
      <c r="C572" s="431"/>
      <c r="D572" s="431"/>
      <c r="E572" s="431"/>
      <c r="F572" s="431"/>
      <c r="G572" s="114"/>
    </row>
    <row r="573" spans="1:7" ht="22.5" x14ac:dyDescent="0.45">
      <c r="A573" s="462" t="s">
        <v>19</v>
      </c>
      <c r="B573" s="462"/>
      <c r="C573" s="462"/>
      <c r="D573" s="462"/>
      <c r="E573" s="462"/>
      <c r="F573" s="462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5" t="s">
        <v>28</v>
      </c>
      <c r="B575" s="476" t="s">
        <v>29</v>
      </c>
      <c r="C575" s="476"/>
      <c r="D575" s="476" t="s">
        <v>42</v>
      </c>
      <c r="E575" s="477" t="s">
        <v>266</v>
      </c>
      <c r="F575" s="477" t="s">
        <v>302</v>
      </c>
      <c r="G575" s="114"/>
    </row>
    <row r="576" spans="1:7" ht="21" x14ac:dyDescent="0.4">
      <c r="A576" s="475"/>
      <c r="B576" s="320" t="s">
        <v>32</v>
      </c>
      <c r="C576" s="320" t="s">
        <v>31</v>
      </c>
      <c r="D576" s="476"/>
      <c r="E576" s="477"/>
      <c r="F576" s="477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9" t="s">
        <v>10</v>
      </c>
      <c r="B578" s="490"/>
      <c r="C578" s="490"/>
      <c r="D578" s="490"/>
      <c r="E578" s="490"/>
      <c r="F578" s="491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9" t="s">
        <v>34</v>
      </c>
      <c r="B588" s="449"/>
      <c r="C588" s="450"/>
      <c r="D588" s="378">
        <f>SUM(B579:C587)</f>
        <v>0</v>
      </c>
      <c r="E588" s="108"/>
      <c r="F588" s="114"/>
      <c r="G588" s="114"/>
    </row>
    <row r="589" spans="1:7" ht="21" x14ac:dyDescent="0.4">
      <c r="A589" s="449" t="s">
        <v>33</v>
      </c>
      <c r="B589" s="449"/>
      <c r="C589" s="449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2" t="s">
        <v>23</v>
      </c>
      <c r="B591" s="493"/>
      <c r="C591" s="493"/>
      <c r="D591" s="493"/>
      <c r="E591" s="493"/>
      <c r="F591" s="494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49" t="s">
        <v>34</v>
      </c>
      <c r="B606" s="449"/>
      <c r="C606" s="450"/>
      <c r="D606" s="378">
        <f>SUM(B592:C605)</f>
        <v>0</v>
      </c>
      <c r="E606" s="108"/>
      <c r="F606" s="114"/>
      <c r="G606" s="114"/>
    </row>
    <row r="607" spans="1:7" ht="21" x14ac:dyDescent="0.4">
      <c r="A607" s="449" t="s">
        <v>33</v>
      </c>
      <c r="B607" s="449"/>
      <c r="C607" s="449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1" t="s">
        <v>170</v>
      </c>
      <c r="B610" s="452"/>
      <c r="C610" s="453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2" t="s">
        <v>8</v>
      </c>
      <c r="B612" s="462"/>
      <c r="C612" s="462"/>
      <c r="D612" s="462"/>
      <c r="E612" s="462"/>
      <c r="F612" s="462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3" t="s">
        <v>28</v>
      </c>
      <c r="B614" s="444" t="s">
        <v>29</v>
      </c>
      <c r="C614" s="444"/>
      <c r="D614" s="444" t="s">
        <v>42</v>
      </c>
      <c r="E614" s="445" t="s">
        <v>266</v>
      </c>
      <c r="F614" s="445" t="s">
        <v>302</v>
      </c>
      <c r="G614" s="114"/>
    </row>
    <row r="615" spans="1:7" ht="18.75" customHeight="1" x14ac:dyDescent="0.4">
      <c r="A615" s="443"/>
      <c r="B615" s="118" t="s">
        <v>32</v>
      </c>
      <c r="C615" s="118" t="s">
        <v>31</v>
      </c>
      <c r="D615" s="444"/>
      <c r="E615" s="445"/>
      <c r="F615" s="445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0"/>
      <c r="D617" s="460"/>
      <c r="E617" s="460"/>
      <c r="F617" s="461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9" t="s">
        <v>34</v>
      </c>
      <c r="B627" s="449"/>
      <c r="C627" s="449"/>
      <c r="D627" s="378">
        <f>SUM(B618:C626)</f>
        <v>0</v>
      </c>
      <c r="E627" s="486"/>
      <c r="F627" s="465"/>
      <c r="G627" s="129"/>
    </row>
    <row r="628" spans="1:7" ht="21" x14ac:dyDescent="0.4">
      <c r="A628" s="449" t="s">
        <v>33</v>
      </c>
      <c r="B628" s="449"/>
      <c r="C628" s="449"/>
      <c r="D628" s="388" t="e">
        <f>D627/(COUNT(B618:C626)*2)</f>
        <v>#DIV/0!</v>
      </c>
      <c r="E628" s="487"/>
      <c r="F628" s="488"/>
      <c r="G628" s="129"/>
    </row>
    <row r="629" spans="1:7" ht="21" x14ac:dyDescent="0.4">
      <c r="A629" s="325"/>
      <c r="B629" s="135"/>
      <c r="C629" s="485"/>
      <c r="D629" s="485"/>
      <c r="E629" s="485"/>
      <c r="F629" s="485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7" t="s">
        <v>34</v>
      </c>
      <c r="B639" s="458"/>
      <c r="C639" s="459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0"/>
      <c r="D642" s="460"/>
      <c r="E642" s="460"/>
      <c r="F642" s="461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7" t="s">
        <v>34</v>
      </c>
      <c r="B650" s="458"/>
      <c r="C650" s="459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4"/>
      <c r="B652" s="474"/>
      <c r="C652" s="474"/>
      <c r="D652" s="474"/>
      <c r="E652" s="474"/>
      <c r="F652" s="474"/>
      <c r="G652" s="474"/>
    </row>
    <row r="653" spans="1:16382" ht="24.75" x14ac:dyDescent="0.4">
      <c r="A653" s="363" t="s">
        <v>26</v>
      </c>
      <c r="B653" s="460"/>
      <c r="C653" s="460"/>
      <c r="D653" s="460"/>
      <c r="E653" s="460"/>
      <c r="F653" s="461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5" t="s">
        <v>311</v>
      </c>
      <c r="B661" s="496"/>
      <c r="C661" s="496"/>
      <c r="D661" s="496"/>
      <c r="E661" s="496"/>
      <c r="F661" s="497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2" t="s">
        <v>356</v>
      </c>
      <c r="B676" s="462"/>
      <c r="C676" s="462"/>
      <c r="D676" s="462"/>
      <c r="E676" s="462"/>
      <c r="F676" s="462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3" t="s">
        <v>28</v>
      </c>
      <c r="B678" s="444" t="s">
        <v>29</v>
      </c>
      <c r="C678" s="444"/>
      <c r="D678" s="444" t="s">
        <v>42</v>
      </c>
      <c r="E678" s="445" t="s">
        <v>266</v>
      </c>
      <c r="F678" s="445" t="s">
        <v>302</v>
      </c>
      <c r="G678" s="129"/>
    </row>
    <row r="679" spans="1:7" ht="21" x14ac:dyDescent="0.4">
      <c r="A679" s="443"/>
      <c r="B679" s="118" t="s">
        <v>32</v>
      </c>
      <c r="C679" s="118" t="s">
        <v>31</v>
      </c>
      <c r="D679" s="444"/>
      <c r="E679" s="445"/>
      <c r="F679" s="445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8" t="s">
        <v>459</v>
      </c>
      <c r="B704" s="498"/>
      <c r="C704" s="498"/>
      <c r="D704" s="498"/>
      <c r="E704" s="498"/>
      <c r="F704" s="498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69" t="s">
        <v>28</v>
      </c>
      <c r="B706" s="483" t="s">
        <v>29</v>
      </c>
      <c r="C706" s="483"/>
      <c r="D706" s="444" t="s">
        <v>42</v>
      </c>
      <c r="E706" s="445" t="s">
        <v>266</v>
      </c>
      <c r="F706" s="445" t="s">
        <v>302</v>
      </c>
      <c r="G706" s="274"/>
    </row>
    <row r="707" spans="1:7" ht="21" x14ac:dyDescent="0.4">
      <c r="A707" s="470"/>
      <c r="B707" s="383" t="s">
        <v>32</v>
      </c>
      <c r="C707" s="383" t="s">
        <v>31</v>
      </c>
      <c r="D707" s="444"/>
      <c r="E707" s="445"/>
      <c r="F707" s="445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6" t="s">
        <v>306</v>
      </c>
      <c r="B709" s="447"/>
      <c r="C709" s="447"/>
      <c r="D709" s="447"/>
      <c r="E709" s="447"/>
      <c r="F709" s="448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7"/>
      <c r="C715" s="468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67"/>
      <c r="C716" s="468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6" t="s">
        <v>307</v>
      </c>
      <c r="B718" s="447"/>
      <c r="C718" s="447"/>
      <c r="D718" s="447"/>
      <c r="E718" s="447"/>
      <c r="F718" s="448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4"/>
      <c r="E1" s="544"/>
      <c r="F1" s="544"/>
      <c r="G1" s="544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5" t="s">
        <v>46</v>
      </c>
      <c r="B6" s="545"/>
      <c r="C6" s="545"/>
      <c r="D6" s="545"/>
      <c r="E6" s="545"/>
      <c r="F6" s="545"/>
      <c r="G6" s="92"/>
    </row>
    <row r="7" spans="1:7" s="258" customFormat="1" ht="21.75" customHeight="1" x14ac:dyDescent="0.45">
      <c r="A7" s="546" t="str">
        <f>'Page de garde'!D18</f>
        <v>SILIANA</v>
      </c>
      <c r="B7" s="546"/>
      <c r="C7" s="546"/>
      <c r="D7" s="546"/>
      <c r="E7" s="546"/>
      <c r="F7" s="546"/>
      <c r="G7" s="92"/>
    </row>
    <row r="8" spans="1:7" s="258" customFormat="1" ht="24" x14ac:dyDescent="0.45">
      <c r="A8" s="4" t="s">
        <v>39</v>
      </c>
      <c r="B8" s="547" t="str">
        <f>'A1 Exploitation'!B9:F9</f>
        <v>M Souheil DRAOUI</v>
      </c>
      <c r="C8" s="547"/>
      <c r="D8" s="547"/>
      <c r="E8" s="547"/>
      <c r="F8" s="547"/>
      <c r="G8" s="92"/>
    </row>
    <row r="9" spans="1:7" s="258" customFormat="1" ht="24" x14ac:dyDescent="0.45">
      <c r="A9" s="5" t="s">
        <v>41</v>
      </c>
      <c r="B9" s="548" t="str">
        <f>'A1 Exploitation'!B10:F10</f>
        <v>Directeur du magasin et chefs rayons</v>
      </c>
      <c r="C9" s="548"/>
      <c r="D9" s="548"/>
      <c r="E9" s="548"/>
      <c r="F9" s="548"/>
      <c r="G9" s="92"/>
    </row>
    <row r="10" spans="1:7" s="258" customFormat="1" ht="24" x14ac:dyDescent="0.45">
      <c r="A10" s="4" t="s">
        <v>40</v>
      </c>
      <c r="B10" s="543">
        <f>'A1 Exploitation'!B11:F11</f>
        <v>43539</v>
      </c>
      <c r="C10" s="543"/>
      <c r="D10" s="543"/>
      <c r="E10" s="543"/>
      <c r="F10" s="543"/>
      <c r="G10" s="92"/>
    </row>
    <row r="11" spans="1:7" s="258" customFormat="1" ht="24" x14ac:dyDescent="0.45">
      <c r="A11" s="4" t="s">
        <v>250</v>
      </c>
      <c r="B11" s="540" t="e">
        <f>D199</f>
        <v>#DIV/0!</v>
      </c>
      <c r="C11" s="540"/>
      <c r="D11" s="540"/>
      <c r="E11" s="540"/>
      <c r="F11" s="540"/>
      <c r="G11" s="92"/>
    </row>
    <row r="12" spans="1:7" s="258" customFormat="1" ht="22.5" x14ac:dyDescent="0.45">
      <c r="A12" s="1"/>
      <c r="D12" s="508"/>
      <c r="E12" s="508"/>
      <c r="F12" s="508"/>
      <c r="G12" s="508"/>
    </row>
    <row r="13" spans="1:7" s="258" customFormat="1" ht="11.25" customHeight="1" x14ac:dyDescent="0.3">
      <c r="A13" s="541" t="s">
        <v>28</v>
      </c>
      <c r="B13" s="542" t="s">
        <v>29</v>
      </c>
      <c r="C13" s="542"/>
      <c r="D13" s="542" t="s">
        <v>42</v>
      </c>
      <c r="E13" s="542" t="s">
        <v>160</v>
      </c>
      <c r="F13" s="542" t="s">
        <v>161</v>
      </c>
      <c r="G13" s="80"/>
    </row>
    <row r="14" spans="1:7" s="258" customFormat="1" ht="12.75" customHeight="1" x14ac:dyDescent="0.3">
      <c r="A14" s="541"/>
      <c r="B14" s="22" t="s">
        <v>32</v>
      </c>
      <c r="C14" s="22" t="s">
        <v>31</v>
      </c>
      <c r="D14" s="542"/>
      <c r="E14" s="542"/>
      <c r="F14" s="542"/>
      <c r="G14" s="94"/>
    </row>
    <row r="15" spans="1:7" x14ac:dyDescent="0.3">
      <c r="A15" s="531"/>
      <c r="B15" s="532"/>
      <c r="C15" s="532"/>
      <c r="D15" s="532"/>
      <c r="E15" s="532"/>
      <c r="F15" s="532"/>
    </row>
    <row r="16" spans="1:7" ht="19.5" x14ac:dyDescent="0.4">
      <c r="A16" s="535" t="s">
        <v>0</v>
      </c>
      <c r="B16" s="536"/>
      <c r="C16" s="536"/>
      <c r="D16" s="536"/>
      <c r="E16" s="536"/>
      <c r="F16" s="536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7" t="s">
        <v>34</v>
      </c>
      <c r="B22" s="533"/>
      <c r="C22" s="534"/>
      <c r="D22" s="381">
        <f>SUM(B17:C21)</f>
        <v>0</v>
      </c>
    </row>
    <row r="23" spans="1:7" x14ac:dyDescent="0.3">
      <c r="A23" s="524" t="s">
        <v>251</v>
      </c>
      <c r="B23" s="525"/>
      <c r="C23" s="526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9" t="s">
        <v>4</v>
      </c>
      <c r="B25" s="530"/>
      <c r="C25" s="530"/>
      <c r="D25" s="530"/>
      <c r="E25" s="530"/>
      <c r="F25" s="530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4" t="s">
        <v>34</v>
      </c>
      <c r="B33" s="525"/>
      <c r="C33" s="526"/>
      <c r="D33" s="380">
        <f>SUM(B26:C32)</f>
        <v>0</v>
      </c>
    </row>
    <row r="34" spans="1:7" x14ac:dyDescent="0.3">
      <c r="A34" s="524" t="s">
        <v>251</v>
      </c>
      <c r="B34" s="525"/>
      <c r="C34" s="526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9" t="s">
        <v>180</v>
      </c>
      <c r="B36" s="530"/>
      <c r="C36" s="530"/>
      <c r="D36" s="530"/>
      <c r="E36" s="530"/>
      <c r="F36" s="530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4" t="s">
        <v>34</v>
      </c>
      <c r="B42" s="525"/>
      <c r="C42" s="526"/>
      <c r="D42" s="380">
        <f>SUM(B37:C41)</f>
        <v>0</v>
      </c>
      <c r="E42" s="259"/>
      <c r="F42" s="259"/>
      <c r="G42" s="93"/>
    </row>
    <row r="43" spans="1:7" s="10" customFormat="1" x14ac:dyDescent="0.3">
      <c r="A43" s="524" t="s">
        <v>251</v>
      </c>
      <c r="B43" s="525"/>
      <c r="C43" s="526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8" t="s">
        <v>19</v>
      </c>
      <c r="B45" s="539"/>
      <c r="C45" s="539"/>
      <c r="D45" s="539"/>
      <c r="E45" s="539"/>
      <c r="F45" s="539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4" t="s">
        <v>34</v>
      </c>
      <c r="B52" s="525"/>
      <c r="C52" s="526"/>
      <c r="D52" s="380">
        <f>SUM(B46:C51)</f>
        <v>0</v>
      </c>
    </row>
    <row r="53" spans="1:7" x14ac:dyDescent="0.3">
      <c r="A53" s="524" t="s">
        <v>251</v>
      </c>
      <c r="B53" s="525"/>
      <c r="C53" s="526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9" t="s">
        <v>8</v>
      </c>
      <c r="B55" s="530"/>
      <c r="C55" s="530"/>
      <c r="D55" s="530"/>
      <c r="E55" s="530"/>
      <c r="F55" s="530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4" t="s">
        <v>34</v>
      </c>
      <c r="B63" s="525"/>
      <c r="C63" s="526"/>
      <c r="D63" s="380">
        <f>SUM(B56:C62)</f>
        <v>0</v>
      </c>
    </row>
    <row r="64" spans="1:7" x14ac:dyDescent="0.3">
      <c r="A64" s="524" t="s">
        <v>251</v>
      </c>
      <c r="B64" s="525"/>
      <c r="C64" s="526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9" t="s">
        <v>111</v>
      </c>
      <c r="B66" s="530"/>
      <c r="C66" s="530"/>
      <c r="D66" s="530"/>
      <c r="E66" s="530"/>
      <c r="F66" s="530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4" t="s">
        <v>34</v>
      </c>
      <c r="B84" s="525"/>
      <c r="C84" s="526"/>
      <c r="D84" s="380">
        <f>SUM(B67:C83)</f>
        <v>0</v>
      </c>
    </row>
    <row r="85" spans="1:7" x14ac:dyDescent="0.3">
      <c r="A85" s="524" t="s">
        <v>251</v>
      </c>
      <c r="B85" s="525"/>
      <c r="C85" s="526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9" t="s">
        <v>172</v>
      </c>
      <c r="B87" s="530"/>
      <c r="C87" s="530"/>
      <c r="D87" s="530"/>
      <c r="E87" s="530"/>
      <c r="F87" s="530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4" t="s">
        <v>34</v>
      </c>
      <c r="B102" s="525"/>
      <c r="C102" s="526"/>
      <c r="D102" s="380">
        <f>SUM(B88:C101)</f>
        <v>0</v>
      </c>
    </row>
    <row r="103" spans="1:7" x14ac:dyDescent="0.3">
      <c r="A103" s="524" t="s">
        <v>251</v>
      </c>
      <c r="B103" s="525"/>
      <c r="C103" s="526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9" t="s">
        <v>173</v>
      </c>
      <c r="B106" s="530"/>
      <c r="C106" s="530"/>
      <c r="D106" s="530"/>
      <c r="E106" s="530"/>
      <c r="F106" s="530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4" t="s">
        <v>34</v>
      </c>
      <c r="B118" s="525"/>
      <c r="C118" s="526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4" t="s">
        <v>251</v>
      </c>
      <c r="B119" s="525"/>
      <c r="C119" s="526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9" t="s">
        <v>156</v>
      </c>
      <c r="B121" s="530"/>
      <c r="C121" s="530"/>
      <c r="D121" s="530"/>
      <c r="E121" s="530"/>
      <c r="F121" s="530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4" t="s">
        <v>34</v>
      </c>
      <c r="B133" s="525"/>
      <c r="C133" s="526"/>
      <c r="D133" s="380">
        <f>SUM(B122:C132)</f>
        <v>0</v>
      </c>
    </row>
    <row r="134" spans="1:7" x14ac:dyDescent="0.3">
      <c r="A134" s="524" t="s">
        <v>251</v>
      </c>
      <c r="B134" s="525"/>
      <c r="C134" s="526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9" t="s">
        <v>61</v>
      </c>
      <c r="B136" s="530"/>
      <c r="C136" s="530"/>
      <c r="D136" s="530"/>
      <c r="E136" s="530"/>
      <c r="F136" s="530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4" t="s">
        <v>34</v>
      </c>
      <c r="B149" s="525"/>
      <c r="C149" s="526"/>
      <c r="D149" s="380">
        <f>SUM(B137:C148)</f>
        <v>0</v>
      </c>
    </row>
    <row r="150" spans="1:7" x14ac:dyDescent="0.3">
      <c r="A150" s="524" t="s">
        <v>251</v>
      </c>
      <c r="B150" s="525"/>
      <c r="C150" s="526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9" t="s">
        <v>178</v>
      </c>
      <c r="B152" s="530"/>
      <c r="C152" s="530"/>
      <c r="D152" s="530"/>
      <c r="E152" s="530"/>
      <c r="F152" s="530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4" t="s">
        <v>34</v>
      </c>
      <c r="B161" s="533"/>
      <c r="C161" s="534"/>
      <c r="D161" s="381">
        <f>SUM(B153:C160)</f>
        <v>0</v>
      </c>
    </row>
    <row r="162" spans="1:7" x14ac:dyDescent="0.3">
      <c r="A162" s="524" t="s">
        <v>251</v>
      </c>
      <c r="B162" s="525"/>
      <c r="C162" s="526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9" t="s">
        <v>64</v>
      </c>
      <c r="B164" s="530"/>
      <c r="C164" s="530"/>
      <c r="D164" s="530"/>
      <c r="E164" s="530"/>
      <c r="F164" s="530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4" t="s">
        <v>34</v>
      </c>
      <c r="B169" s="525"/>
      <c r="C169" s="526"/>
      <c r="D169" s="380">
        <f>SUM(B165:C168)</f>
        <v>0</v>
      </c>
    </row>
    <row r="170" spans="1:7" x14ac:dyDescent="0.3">
      <c r="A170" s="524" t="s">
        <v>251</v>
      </c>
      <c r="B170" s="525"/>
      <c r="C170" s="526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7" t="s">
        <v>15</v>
      </c>
      <c r="B172" s="528"/>
      <c r="C172" s="528"/>
      <c r="D172" s="528"/>
      <c r="E172" s="528"/>
      <c r="F172" s="528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4" t="s">
        <v>34</v>
      </c>
      <c r="B177" s="525"/>
      <c r="C177" s="526"/>
      <c r="D177" s="380">
        <f>SUM(B173:C176)</f>
        <v>0</v>
      </c>
    </row>
    <row r="178" spans="1:7" x14ac:dyDescent="0.3">
      <c r="A178" s="524" t="s">
        <v>251</v>
      </c>
      <c r="B178" s="525"/>
      <c r="C178" s="526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9" t="s">
        <v>65</v>
      </c>
      <c r="B180" s="530"/>
      <c r="C180" s="530"/>
      <c r="D180" s="530"/>
      <c r="E180" s="530"/>
      <c r="F180" s="530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4" t="s">
        <v>34</v>
      </c>
      <c r="B186" s="525"/>
      <c r="C186" s="526"/>
      <c r="D186" s="380">
        <f>SUM(B181:C185)</f>
        <v>0</v>
      </c>
    </row>
    <row r="187" spans="1:7" x14ac:dyDescent="0.3">
      <c r="A187" s="524" t="s">
        <v>251</v>
      </c>
      <c r="B187" s="525"/>
      <c r="C187" s="526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9" t="s">
        <v>177</v>
      </c>
      <c r="B189" s="530"/>
      <c r="C189" s="530"/>
      <c r="D189" s="530"/>
      <c r="E189" s="530"/>
      <c r="F189" s="530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4" t="s">
        <v>34</v>
      </c>
      <c r="B194" s="525"/>
      <c r="C194" s="526"/>
      <c r="D194" s="40">
        <f>SUM(B190:C193)</f>
        <v>0</v>
      </c>
    </row>
    <row r="195" spans="1:6" x14ac:dyDescent="0.3">
      <c r="A195" s="524" t="s">
        <v>251</v>
      </c>
      <c r="B195" s="525"/>
      <c r="C195" s="526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121" zoomScale="60" zoomScaleNormal="100" workbookViewId="0">
      <selection activeCell="B140" sqref="B14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8"/>
      <c r="E1" s="508"/>
      <c r="F1" s="508"/>
      <c r="G1" s="508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9" t="s">
        <v>151</v>
      </c>
      <c r="B7" s="509"/>
      <c r="C7" s="509"/>
      <c r="D7" s="509"/>
      <c r="E7" s="509"/>
      <c r="F7" s="509"/>
      <c r="G7" s="111"/>
    </row>
    <row r="8" spans="1:7" ht="22.5" x14ac:dyDescent="0.45">
      <c r="A8" s="510" t="str">
        <f>'Page de garde'!D18</f>
        <v>SILIANA</v>
      </c>
      <c r="B8" s="510"/>
      <c r="C8" s="510"/>
      <c r="D8" s="510"/>
      <c r="E8" s="510"/>
      <c r="F8" s="510"/>
      <c r="G8" s="111"/>
    </row>
    <row r="9" spans="1:7" ht="22.5" x14ac:dyDescent="0.45">
      <c r="A9" s="112" t="s">
        <v>39</v>
      </c>
      <c r="B9" s="511"/>
      <c r="C9" s="511"/>
      <c r="D9" s="511"/>
      <c r="E9" s="511"/>
      <c r="F9" s="511"/>
      <c r="G9" s="111"/>
    </row>
    <row r="10" spans="1:7" ht="22.5" x14ac:dyDescent="0.45">
      <c r="A10" s="113" t="s">
        <v>41</v>
      </c>
      <c r="B10" s="512"/>
      <c r="C10" s="512"/>
      <c r="D10" s="512"/>
      <c r="E10" s="512"/>
      <c r="F10" s="512"/>
      <c r="G10" s="111"/>
    </row>
    <row r="11" spans="1:7" ht="22.5" x14ac:dyDescent="0.45">
      <c r="A11" s="112" t="s">
        <v>40</v>
      </c>
      <c r="B11" s="507"/>
      <c r="C11" s="507"/>
      <c r="D11" s="507"/>
      <c r="E11" s="507"/>
      <c r="F11" s="507"/>
      <c r="G11" s="111"/>
    </row>
    <row r="12" spans="1:7" ht="22.5" x14ac:dyDescent="0.45">
      <c r="A12" s="112" t="s">
        <v>200</v>
      </c>
      <c r="B12" s="513" t="e">
        <f>D730</f>
        <v>#DIV/0!</v>
      </c>
      <c r="C12" s="513"/>
      <c r="D12" s="513"/>
      <c r="E12" s="513"/>
      <c r="F12" s="513"/>
      <c r="G12" s="111"/>
    </row>
    <row r="13" spans="1:7" ht="22.5" x14ac:dyDescent="0.45">
      <c r="A13" s="110"/>
      <c r="B13" s="108"/>
      <c r="C13" s="108"/>
      <c r="D13" s="508"/>
      <c r="E13" s="508"/>
      <c r="F13" s="508"/>
      <c r="G13" s="508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3" t="s">
        <v>28</v>
      </c>
      <c r="B17" s="444" t="s">
        <v>29</v>
      </c>
      <c r="C17" s="444"/>
      <c r="D17" s="444" t="s">
        <v>42</v>
      </c>
      <c r="E17" s="445" t="s">
        <v>266</v>
      </c>
      <c r="F17" s="445" t="s">
        <v>300</v>
      </c>
      <c r="G17" s="114"/>
    </row>
    <row r="18" spans="1:8" ht="16.5" customHeight="1" x14ac:dyDescent="0.4">
      <c r="A18" s="443"/>
      <c r="B18" s="118" t="s">
        <v>32</v>
      </c>
      <c r="C18" s="118" t="s">
        <v>31</v>
      </c>
      <c r="D18" s="444"/>
      <c r="E18" s="445"/>
      <c r="F18" s="445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9" t="s">
        <v>16</v>
      </c>
      <c r="B29" s="550"/>
      <c r="C29" s="550"/>
      <c r="D29" s="550"/>
      <c r="E29" s="550"/>
      <c r="F29" s="550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9" t="s">
        <v>311</v>
      </c>
      <c r="B38" s="550"/>
      <c r="C38" s="550"/>
      <c r="D38" s="550"/>
      <c r="E38" s="550"/>
      <c r="F38" s="550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1"/>
      <c r="B49" s="431"/>
      <c r="C49" s="431"/>
      <c r="D49" s="431"/>
      <c r="E49" s="431"/>
      <c r="F49" s="431"/>
      <c r="G49" s="431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3" t="s">
        <v>28</v>
      </c>
      <c r="B52" s="444" t="s">
        <v>29</v>
      </c>
      <c r="C52" s="444"/>
      <c r="D52" s="444" t="s">
        <v>42</v>
      </c>
      <c r="E52" s="445" t="s">
        <v>266</v>
      </c>
      <c r="F52" s="445" t="s">
        <v>302</v>
      </c>
      <c r="G52" s="129"/>
    </row>
    <row r="53" spans="1:7" ht="21" x14ac:dyDescent="0.4">
      <c r="A53" s="443"/>
      <c r="B53" s="118" t="s">
        <v>32</v>
      </c>
      <c r="C53" s="118" t="s">
        <v>31</v>
      </c>
      <c r="D53" s="444"/>
      <c r="E53" s="445"/>
      <c r="F53" s="445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9"/>
      <c r="B64" s="430"/>
      <c r="C64" s="430"/>
      <c r="D64" s="430"/>
      <c r="E64" s="430"/>
      <c r="F64" s="430"/>
      <c r="G64" s="430"/>
    </row>
    <row r="65" spans="1:7" ht="43.5" customHeight="1" x14ac:dyDescent="0.4">
      <c r="A65" s="518" t="s">
        <v>351</v>
      </c>
      <c r="B65" s="518"/>
      <c r="C65" s="518"/>
      <c r="D65" s="518"/>
      <c r="E65" s="518"/>
      <c r="F65" s="518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8"/>
      <c r="B83" s="438"/>
      <c r="C83" s="438"/>
      <c r="D83" s="438"/>
      <c r="E83" s="438"/>
      <c r="F83" s="438"/>
      <c r="G83" s="438"/>
    </row>
    <row r="84" spans="1:7" ht="45" customHeight="1" x14ac:dyDescent="0.45">
      <c r="A84" s="519" t="s">
        <v>352</v>
      </c>
      <c r="B84" s="519"/>
      <c r="C84" s="519"/>
      <c r="D84" s="519"/>
      <c r="E84" s="519"/>
      <c r="F84" s="519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4"/>
      <c r="B103" s="432"/>
      <c r="C103" s="432"/>
      <c r="D103" s="432"/>
      <c r="E103" s="432"/>
      <c r="F103" s="439"/>
      <c r="G103" s="173"/>
    </row>
    <row r="104" spans="1:7" s="80" customFormat="1" ht="46.5" customHeight="1" x14ac:dyDescent="0.4">
      <c r="A104" s="518" t="s">
        <v>353</v>
      </c>
      <c r="B104" s="518"/>
      <c r="C104" s="518"/>
      <c r="D104" s="518"/>
      <c r="E104" s="518"/>
      <c r="F104" s="518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0"/>
      <c r="B111" s="441"/>
      <c r="C111" s="441"/>
      <c r="D111" s="441"/>
      <c r="E111" s="441"/>
      <c r="F111" s="442"/>
      <c r="G111" s="129"/>
    </row>
    <row r="112" spans="1:7" s="80" customFormat="1" ht="39.75" customHeight="1" x14ac:dyDescent="0.4">
      <c r="A112" s="518" t="s">
        <v>390</v>
      </c>
      <c r="B112" s="518"/>
      <c r="C112" s="518"/>
      <c r="D112" s="518"/>
      <c r="E112" s="518"/>
      <c r="F112" s="518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2"/>
      <c r="B120" s="432"/>
      <c r="C120" s="432"/>
      <c r="D120" s="432"/>
      <c r="E120" s="432"/>
      <c r="F120" s="432"/>
      <c r="G120" s="173"/>
    </row>
    <row r="121" spans="1:7" ht="22.5" x14ac:dyDescent="0.4">
      <c r="A121" s="518" t="s">
        <v>311</v>
      </c>
      <c r="B121" s="518"/>
      <c r="C121" s="518"/>
      <c r="D121" s="518"/>
      <c r="E121" s="518"/>
      <c r="F121" s="518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3"/>
      <c r="B132" s="433"/>
      <c r="C132" s="433"/>
      <c r="D132" s="433"/>
      <c r="E132" s="433"/>
      <c r="F132" s="433"/>
      <c r="G132" s="114"/>
    </row>
    <row r="133" spans="1:16384" ht="22.5" customHeight="1" x14ac:dyDescent="0.4">
      <c r="A133" s="520" t="s">
        <v>424</v>
      </c>
      <c r="B133" s="520"/>
      <c r="C133" s="520"/>
      <c r="D133" s="520"/>
      <c r="E133" s="520"/>
      <c r="F133" s="520"/>
      <c r="G133" s="114"/>
    </row>
    <row r="134" spans="1:16384" ht="22.5" customHeight="1" x14ac:dyDescent="0.4">
      <c r="A134" s="521"/>
      <c r="B134" s="521"/>
      <c r="C134" s="521"/>
      <c r="D134" s="521"/>
      <c r="E134" s="521"/>
      <c r="F134" s="521"/>
      <c r="G134" s="114"/>
    </row>
    <row r="135" spans="1:16384" s="326" customFormat="1" ht="22.5" customHeight="1" x14ac:dyDescent="0.25">
      <c r="A135" s="443" t="s">
        <v>28</v>
      </c>
      <c r="B135" s="444" t="s">
        <v>29</v>
      </c>
      <c r="C135" s="444"/>
      <c r="D135" s="444" t="s">
        <v>42</v>
      </c>
      <c r="E135" s="445" t="s">
        <v>266</v>
      </c>
      <c r="F135" s="445" t="s">
        <v>302</v>
      </c>
    </row>
    <row r="136" spans="1:16384" s="326" customFormat="1" ht="22.5" customHeight="1" x14ac:dyDescent="0.25">
      <c r="A136" s="443"/>
      <c r="B136" s="118" t="s">
        <v>32</v>
      </c>
      <c r="C136" s="118" t="s">
        <v>31</v>
      </c>
      <c r="D136" s="444"/>
      <c r="E136" s="445"/>
      <c r="F136" s="445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2" t="s">
        <v>461</v>
      </c>
      <c r="B139" s="522"/>
      <c r="C139" s="522"/>
      <c r="D139" s="522"/>
      <c r="E139" s="522"/>
      <c r="F139" s="522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1" t="s">
        <v>350</v>
      </c>
      <c r="B147" s="471"/>
      <c r="C147" s="471"/>
      <c r="D147" s="471"/>
      <c r="E147" s="471"/>
      <c r="F147" s="471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4"/>
      <c r="B165" s="432"/>
      <c r="C165" s="432"/>
      <c r="D165" s="432"/>
      <c r="E165" s="432"/>
      <c r="F165" s="432"/>
      <c r="G165" s="114"/>
    </row>
    <row r="166" spans="1:7" ht="32.25" customHeight="1" x14ac:dyDescent="0.4">
      <c r="A166" s="522" t="s">
        <v>462</v>
      </c>
      <c r="B166" s="522"/>
      <c r="C166" s="522"/>
      <c r="D166" s="522"/>
      <c r="E166" s="522"/>
      <c r="F166" s="522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5"/>
      <c r="B176" s="436"/>
      <c r="C176" s="436"/>
      <c r="D176" s="436"/>
      <c r="E176" s="436"/>
      <c r="F176" s="436"/>
      <c r="G176" s="114"/>
    </row>
    <row r="177" spans="1:7" ht="32.25" customHeight="1" x14ac:dyDescent="0.4">
      <c r="A177" s="522" t="s">
        <v>311</v>
      </c>
      <c r="B177" s="522"/>
      <c r="C177" s="522"/>
      <c r="D177" s="522"/>
      <c r="E177" s="522"/>
      <c r="F177" s="522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72"/>
      <c r="C186" s="473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7"/>
      <c r="B188" s="437"/>
      <c r="C188" s="437"/>
      <c r="D188" s="437"/>
      <c r="E188" s="437"/>
      <c r="F188" s="437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3" t="s">
        <v>28</v>
      </c>
      <c r="B191" s="444" t="s">
        <v>29</v>
      </c>
      <c r="C191" s="444"/>
      <c r="D191" s="444" t="s">
        <v>42</v>
      </c>
      <c r="E191" s="445" t="s">
        <v>266</v>
      </c>
      <c r="F191" s="445" t="s">
        <v>302</v>
      </c>
      <c r="G191" s="114"/>
    </row>
    <row r="192" spans="1:7" ht="21" x14ac:dyDescent="0.4">
      <c r="A192" s="443"/>
      <c r="B192" s="118" t="s">
        <v>32</v>
      </c>
      <c r="C192" s="118" t="s">
        <v>31</v>
      </c>
      <c r="D192" s="444"/>
      <c r="E192" s="445"/>
      <c r="F192" s="445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7" t="s">
        <v>34</v>
      </c>
      <c r="B203" s="458"/>
      <c r="C203" s="459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1"/>
      <c r="B205" s="431"/>
      <c r="C205" s="431"/>
      <c r="D205" s="431"/>
      <c r="E205" s="431"/>
      <c r="F205" s="431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7" t="s">
        <v>34</v>
      </c>
      <c r="B227" s="458"/>
      <c r="C227" s="459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1"/>
      <c r="B229" s="431"/>
      <c r="C229" s="431"/>
      <c r="D229" s="431"/>
      <c r="E229" s="431"/>
      <c r="F229" s="431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4" t="s">
        <v>311</v>
      </c>
      <c r="B236" s="515"/>
      <c r="C236" s="515"/>
      <c r="D236" s="516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57" t="s">
        <v>34</v>
      </c>
      <c r="B245" s="458"/>
      <c r="C245" s="459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1"/>
      <c r="B250" s="431"/>
      <c r="C250" s="431"/>
      <c r="D250" s="431"/>
      <c r="E250" s="431"/>
      <c r="F250" s="431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3" t="s">
        <v>28</v>
      </c>
      <c r="B253" s="444" t="s">
        <v>29</v>
      </c>
      <c r="C253" s="444"/>
      <c r="D253" s="444" t="s">
        <v>42</v>
      </c>
      <c r="E253" s="445" t="s">
        <v>266</v>
      </c>
      <c r="F253" s="445" t="s">
        <v>302</v>
      </c>
      <c r="G253" s="129"/>
    </row>
    <row r="254" spans="1:7" ht="21" x14ac:dyDescent="0.4">
      <c r="A254" s="443"/>
      <c r="B254" s="118" t="s">
        <v>32</v>
      </c>
      <c r="C254" s="118" t="s">
        <v>31</v>
      </c>
      <c r="D254" s="444"/>
      <c r="E254" s="445"/>
      <c r="F254" s="445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7" t="s">
        <v>34</v>
      </c>
      <c r="B265" s="458"/>
      <c r="C265" s="459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5"/>
      <c r="B290" s="465"/>
      <c r="C290" s="465"/>
      <c r="D290" s="465"/>
      <c r="E290" s="465"/>
      <c r="F290" s="465"/>
      <c r="G290" s="129"/>
    </row>
    <row r="291" spans="1:7" s="80" customFormat="1" ht="31.5" customHeight="1" x14ac:dyDescent="0.4">
      <c r="A291" s="517" t="s">
        <v>311</v>
      </c>
      <c r="B291" s="517"/>
      <c r="C291" s="517"/>
      <c r="D291" s="517"/>
      <c r="E291" s="517"/>
      <c r="F291" s="517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3" t="s">
        <v>28</v>
      </c>
      <c r="B308" s="444" t="s">
        <v>29</v>
      </c>
      <c r="C308" s="444"/>
      <c r="D308" s="444" t="s">
        <v>42</v>
      </c>
      <c r="E308" s="445" t="s">
        <v>266</v>
      </c>
      <c r="F308" s="445" t="s">
        <v>302</v>
      </c>
      <c r="G308" s="129"/>
    </row>
    <row r="309" spans="1:7" ht="21" x14ac:dyDescent="0.4">
      <c r="A309" s="443"/>
      <c r="B309" s="118" t="s">
        <v>32</v>
      </c>
      <c r="C309" s="118" t="s">
        <v>31</v>
      </c>
      <c r="D309" s="444"/>
      <c r="E309" s="445"/>
      <c r="F309" s="445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6"/>
      <c r="B357" s="456"/>
      <c r="C357" s="456"/>
      <c r="D357" s="456"/>
      <c r="E357" s="456"/>
      <c r="F357" s="456"/>
      <c r="G357" s="456"/>
    </row>
    <row r="358" spans="1:7" ht="32.25" customHeight="1" x14ac:dyDescent="0.4">
      <c r="A358" s="501" t="s">
        <v>311</v>
      </c>
      <c r="B358" s="501"/>
      <c r="C358" s="501"/>
      <c r="D358" s="501"/>
      <c r="E358" s="501"/>
      <c r="F358" s="501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3" t="s">
        <v>28</v>
      </c>
      <c r="B375" s="444" t="s">
        <v>29</v>
      </c>
      <c r="C375" s="444"/>
      <c r="D375" s="444" t="s">
        <v>42</v>
      </c>
      <c r="E375" s="445" t="s">
        <v>266</v>
      </c>
      <c r="F375" s="445" t="s">
        <v>302</v>
      </c>
      <c r="G375" s="173"/>
    </row>
    <row r="376" spans="1:7" s="260" customFormat="1" ht="21" x14ac:dyDescent="0.4">
      <c r="A376" s="443"/>
      <c r="B376" s="118" t="s">
        <v>32</v>
      </c>
      <c r="C376" s="118" t="s">
        <v>31</v>
      </c>
      <c r="D376" s="444"/>
      <c r="E376" s="445"/>
      <c r="F376" s="445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9"/>
      <c r="B415" s="438"/>
      <c r="C415" s="438"/>
      <c r="D415" s="438"/>
      <c r="E415" s="438"/>
      <c r="F415" s="438"/>
      <c r="G415" s="438"/>
    </row>
    <row r="416" spans="1:7" s="260" customFormat="1" ht="24.75" x14ac:dyDescent="0.4">
      <c r="A416" s="504" t="s">
        <v>320</v>
      </c>
      <c r="B416" s="504"/>
      <c r="C416" s="504"/>
      <c r="D416" s="504"/>
      <c r="E416" s="504"/>
      <c r="F416" s="504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3" t="s">
        <v>28</v>
      </c>
      <c r="B433" s="444" t="s">
        <v>29</v>
      </c>
      <c r="C433" s="444"/>
      <c r="D433" s="444" t="s">
        <v>42</v>
      </c>
      <c r="E433" s="445" t="s">
        <v>266</v>
      </c>
      <c r="F433" s="445" t="s">
        <v>302</v>
      </c>
      <c r="G433" s="129"/>
    </row>
    <row r="434" spans="1:7" ht="21" x14ac:dyDescent="0.4">
      <c r="A434" s="443"/>
      <c r="B434" s="118" t="s">
        <v>32</v>
      </c>
      <c r="C434" s="118" t="s">
        <v>31</v>
      </c>
      <c r="D434" s="444"/>
      <c r="E434" s="445"/>
      <c r="F434" s="445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4" t="s">
        <v>311</v>
      </c>
      <c r="B464" s="504"/>
      <c r="C464" s="504"/>
      <c r="D464" s="504"/>
      <c r="E464" s="504"/>
      <c r="F464" s="504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5" t="s">
        <v>425</v>
      </c>
      <c r="B478" s="505"/>
      <c r="C478" s="505"/>
      <c r="D478" s="505"/>
      <c r="E478" s="505"/>
      <c r="F478" s="505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5" t="s">
        <v>28</v>
      </c>
      <c r="B480" s="476" t="s">
        <v>29</v>
      </c>
      <c r="C480" s="476"/>
      <c r="D480" s="476" t="s">
        <v>42</v>
      </c>
      <c r="E480" s="477" t="s">
        <v>266</v>
      </c>
      <c r="F480" s="477" t="s">
        <v>302</v>
      </c>
      <c r="G480" s="114"/>
    </row>
    <row r="481" spans="1:7" ht="21" x14ac:dyDescent="0.4">
      <c r="A481" s="475"/>
      <c r="B481" s="320" t="s">
        <v>32</v>
      </c>
      <c r="C481" s="320" t="s">
        <v>31</v>
      </c>
      <c r="D481" s="476"/>
      <c r="E481" s="477"/>
      <c r="F481" s="477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6" t="s">
        <v>52</v>
      </c>
      <c r="B483" s="466"/>
      <c r="C483" s="466"/>
      <c r="D483" s="466"/>
      <c r="E483" s="466"/>
      <c r="F483" s="466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3" t="s">
        <v>463</v>
      </c>
      <c r="B491" s="464"/>
      <c r="C491" s="464"/>
      <c r="D491" s="464"/>
      <c r="E491" s="464"/>
      <c r="F491" s="464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8" t="s">
        <v>23</v>
      </c>
      <c r="B505" s="479"/>
      <c r="C505" s="479"/>
      <c r="D505" s="479"/>
      <c r="E505" s="479"/>
      <c r="F505" s="480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8"/>
      <c r="B517" s="488"/>
      <c r="C517" s="488"/>
      <c r="D517" s="488"/>
      <c r="E517" s="488"/>
      <c r="F517" s="488"/>
      <c r="G517" s="488"/>
    </row>
    <row r="518" spans="1:7" ht="26.25" customHeight="1" x14ac:dyDescent="0.5">
      <c r="A518" s="369" t="s">
        <v>311</v>
      </c>
      <c r="B518" s="500"/>
      <c r="C518" s="500"/>
      <c r="D518" s="500"/>
      <c r="E518" s="500"/>
      <c r="F518" s="500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6" t="s">
        <v>97</v>
      </c>
      <c r="B530" s="506"/>
      <c r="C530" s="506"/>
      <c r="D530" s="506"/>
      <c r="E530" s="506"/>
      <c r="F530" s="506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1" t="s">
        <v>28</v>
      </c>
      <c r="B532" s="483" t="s">
        <v>29</v>
      </c>
      <c r="C532" s="484"/>
      <c r="D532" s="444" t="s">
        <v>42</v>
      </c>
      <c r="E532" s="445" t="s">
        <v>266</v>
      </c>
      <c r="F532" s="445" t="s">
        <v>302</v>
      </c>
      <c r="G532" s="114"/>
    </row>
    <row r="533" spans="1:7" ht="21" x14ac:dyDescent="0.4">
      <c r="A533" s="482"/>
      <c r="B533" s="315" t="s">
        <v>32</v>
      </c>
      <c r="C533" s="316" t="s">
        <v>31</v>
      </c>
      <c r="D533" s="444"/>
      <c r="E533" s="445"/>
      <c r="F533" s="445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2"/>
      <c r="D535" s="502"/>
      <c r="E535" s="502"/>
      <c r="F535" s="503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7" t="s">
        <v>34</v>
      </c>
      <c r="B542" s="458"/>
      <c r="C542" s="459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7" t="s">
        <v>33</v>
      </c>
      <c r="B543" s="458"/>
      <c r="C543" s="459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1"/>
      <c r="B544" s="431"/>
      <c r="C544" s="431"/>
      <c r="D544" s="431"/>
      <c r="E544" s="431"/>
      <c r="F544" s="431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3"/>
      <c r="B556" s="456"/>
      <c r="C556" s="456"/>
      <c r="D556" s="456"/>
      <c r="E556" s="456"/>
      <c r="F556" s="456"/>
      <c r="G556" s="456"/>
    </row>
    <row r="557" spans="1:7" ht="35.25" customHeight="1" x14ac:dyDescent="0.4">
      <c r="A557" s="371" t="s">
        <v>311</v>
      </c>
      <c r="B557" s="337"/>
      <c r="C557" s="454"/>
      <c r="D557" s="454"/>
      <c r="E557" s="454"/>
      <c r="F557" s="455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49" t="s">
        <v>34</v>
      </c>
      <c r="B566" s="449"/>
      <c r="C566" s="450"/>
      <c r="D566" s="378">
        <f>SUM(B558:C565,B546:C555)</f>
        <v>0</v>
      </c>
      <c r="E566" s="108"/>
      <c r="F566" s="114"/>
      <c r="G566" s="114"/>
    </row>
    <row r="567" spans="1:7" ht="21" x14ac:dyDescent="0.4">
      <c r="A567" s="449" t="s">
        <v>33</v>
      </c>
      <c r="B567" s="449"/>
      <c r="C567" s="449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1"/>
      <c r="B572" s="431"/>
      <c r="C572" s="431"/>
      <c r="D572" s="431"/>
      <c r="E572" s="431"/>
      <c r="F572" s="431"/>
      <c r="G572" s="114"/>
    </row>
    <row r="573" spans="1:7" ht="22.5" x14ac:dyDescent="0.45">
      <c r="A573" s="462" t="s">
        <v>19</v>
      </c>
      <c r="B573" s="462"/>
      <c r="C573" s="462"/>
      <c r="D573" s="462"/>
      <c r="E573" s="462"/>
      <c r="F573" s="462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5" t="s">
        <v>28</v>
      </c>
      <c r="B575" s="476" t="s">
        <v>29</v>
      </c>
      <c r="C575" s="476"/>
      <c r="D575" s="476" t="s">
        <v>42</v>
      </c>
      <c r="E575" s="477" t="s">
        <v>266</v>
      </c>
      <c r="F575" s="477" t="s">
        <v>302</v>
      </c>
      <c r="G575" s="114"/>
    </row>
    <row r="576" spans="1:7" ht="21" x14ac:dyDescent="0.4">
      <c r="A576" s="475"/>
      <c r="B576" s="320" t="s">
        <v>32</v>
      </c>
      <c r="C576" s="320" t="s">
        <v>31</v>
      </c>
      <c r="D576" s="476"/>
      <c r="E576" s="477"/>
      <c r="F576" s="477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9" t="s">
        <v>10</v>
      </c>
      <c r="B578" s="490"/>
      <c r="C578" s="490"/>
      <c r="D578" s="490"/>
      <c r="E578" s="490"/>
      <c r="F578" s="491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9" t="s">
        <v>34</v>
      </c>
      <c r="B588" s="449"/>
      <c r="C588" s="450"/>
      <c r="D588" s="378">
        <f>SUM(B579:C587)</f>
        <v>0</v>
      </c>
      <c r="E588" s="108"/>
      <c r="F588" s="114"/>
      <c r="G588" s="114"/>
    </row>
    <row r="589" spans="1:7" ht="21" x14ac:dyDescent="0.4">
      <c r="A589" s="449" t="s">
        <v>33</v>
      </c>
      <c r="B589" s="449"/>
      <c r="C589" s="449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2" t="s">
        <v>23</v>
      </c>
      <c r="B591" s="493"/>
      <c r="C591" s="493"/>
      <c r="D591" s="493"/>
      <c r="E591" s="493"/>
      <c r="F591" s="494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49" t="s">
        <v>34</v>
      </c>
      <c r="B606" s="449"/>
      <c r="C606" s="450"/>
      <c r="D606" s="378">
        <f>SUM(B592:C605)</f>
        <v>0</v>
      </c>
      <c r="E606" s="108"/>
      <c r="F606" s="114"/>
      <c r="G606" s="114"/>
    </row>
    <row r="607" spans="1:7" ht="21" x14ac:dyDescent="0.4">
      <c r="A607" s="449" t="s">
        <v>33</v>
      </c>
      <c r="B607" s="449"/>
      <c r="C607" s="449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1" t="s">
        <v>170</v>
      </c>
      <c r="B610" s="452"/>
      <c r="C610" s="453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2" t="s">
        <v>8</v>
      </c>
      <c r="B612" s="462"/>
      <c r="C612" s="462"/>
      <c r="D612" s="462"/>
      <c r="E612" s="462"/>
      <c r="F612" s="462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3" t="s">
        <v>28</v>
      </c>
      <c r="B614" s="444" t="s">
        <v>29</v>
      </c>
      <c r="C614" s="444"/>
      <c r="D614" s="444" t="s">
        <v>42</v>
      </c>
      <c r="E614" s="445" t="s">
        <v>266</v>
      </c>
      <c r="F614" s="445" t="s">
        <v>302</v>
      </c>
      <c r="G614" s="114"/>
    </row>
    <row r="615" spans="1:7" ht="18.75" customHeight="1" x14ac:dyDescent="0.4">
      <c r="A615" s="443"/>
      <c r="B615" s="118" t="s">
        <v>32</v>
      </c>
      <c r="C615" s="118" t="s">
        <v>31</v>
      </c>
      <c r="D615" s="444"/>
      <c r="E615" s="445"/>
      <c r="F615" s="445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0"/>
      <c r="D617" s="460"/>
      <c r="E617" s="460"/>
      <c r="F617" s="461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9" t="s">
        <v>34</v>
      </c>
      <c r="B627" s="449"/>
      <c r="C627" s="449"/>
      <c r="D627" s="378">
        <f>SUM(B618:C626)</f>
        <v>0</v>
      </c>
      <c r="E627" s="486"/>
      <c r="F627" s="465"/>
      <c r="G627" s="129"/>
    </row>
    <row r="628" spans="1:7" ht="21" x14ac:dyDescent="0.4">
      <c r="A628" s="449" t="s">
        <v>33</v>
      </c>
      <c r="B628" s="449"/>
      <c r="C628" s="449"/>
      <c r="D628" s="388" t="e">
        <f>D627/(COUNT(B618:C626)*2)</f>
        <v>#DIV/0!</v>
      </c>
      <c r="E628" s="487"/>
      <c r="F628" s="488"/>
      <c r="G628" s="129"/>
    </row>
    <row r="629" spans="1:7" ht="21" x14ac:dyDescent="0.4">
      <c r="A629" s="325"/>
      <c r="B629" s="135"/>
      <c r="C629" s="485"/>
      <c r="D629" s="485"/>
      <c r="E629" s="485"/>
      <c r="F629" s="485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7" t="s">
        <v>34</v>
      </c>
      <c r="B639" s="458"/>
      <c r="C639" s="459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0"/>
      <c r="D642" s="460"/>
      <c r="E642" s="460"/>
      <c r="F642" s="461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7" t="s">
        <v>34</v>
      </c>
      <c r="B650" s="458"/>
      <c r="C650" s="459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4"/>
      <c r="B652" s="474"/>
      <c r="C652" s="474"/>
      <c r="D652" s="474"/>
      <c r="E652" s="474"/>
      <c r="F652" s="474"/>
      <c r="G652" s="474"/>
    </row>
    <row r="653" spans="1:16382" ht="24.75" x14ac:dyDescent="0.4">
      <c r="A653" s="363" t="s">
        <v>26</v>
      </c>
      <c r="B653" s="460"/>
      <c r="C653" s="460"/>
      <c r="D653" s="460"/>
      <c r="E653" s="460"/>
      <c r="F653" s="461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5" t="s">
        <v>311</v>
      </c>
      <c r="B661" s="496"/>
      <c r="C661" s="496"/>
      <c r="D661" s="496"/>
      <c r="E661" s="496"/>
      <c r="F661" s="497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2" t="s">
        <v>356</v>
      </c>
      <c r="B676" s="462"/>
      <c r="C676" s="462"/>
      <c r="D676" s="462"/>
      <c r="E676" s="462"/>
      <c r="F676" s="462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3" t="s">
        <v>28</v>
      </c>
      <c r="B678" s="444" t="s">
        <v>29</v>
      </c>
      <c r="C678" s="444"/>
      <c r="D678" s="444" t="s">
        <v>42</v>
      </c>
      <c r="E678" s="445" t="s">
        <v>266</v>
      </c>
      <c r="F678" s="445" t="s">
        <v>302</v>
      </c>
      <c r="G678" s="129"/>
    </row>
    <row r="679" spans="1:7" ht="21" x14ac:dyDescent="0.4">
      <c r="A679" s="443"/>
      <c r="B679" s="118" t="s">
        <v>32</v>
      </c>
      <c r="C679" s="118" t="s">
        <v>31</v>
      </c>
      <c r="D679" s="444"/>
      <c r="E679" s="445"/>
      <c r="F679" s="445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8" t="s">
        <v>459</v>
      </c>
      <c r="B704" s="498"/>
      <c r="C704" s="498"/>
      <c r="D704" s="498"/>
      <c r="E704" s="498"/>
      <c r="F704" s="498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69" t="s">
        <v>28</v>
      </c>
      <c r="B706" s="483" t="s">
        <v>29</v>
      </c>
      <c r="C706" s="483"/>
      <c r="D706" s="444" t="s">
        <v>42</v>
      </c>
      <c r="E706" s="445" t="s">
        <v>266</v>
      </c>
      <c r="F706" s="445" t="s">
        <v>302</v>
      </c>
      <c r="G706" s="274"/>
    </row>
    <row r="707" spans="1:7" ht="21" x14ac:dyDescent="0.4">
      <c r="A707" s="470"/>
      <c r="B707" s="383" t="s">
        <v>32</v>
      </c>
      <c r="C707" s="383" t="s">
        <v>31</v>
      </c>
      <c r="D707" s="444"/>
      <c r="E707" s="445"/>
      <c r="F707" s="445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6" t="s">
        <v>306</v>
      </c>
      <c r="B709" s="447"/>
      <c r="C709" s="447"/>
      <c r="D709" s="447"/>
      <c r="E709" s="447"/>
      <c r="F709" s="448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7"/>
      <c r="C715" s="468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67"/>
      <c r="C716" s="468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6" t="s">
        <v>307</v>
      </c>
      <c r="B718" s="447"/>
      <c r="C718" s="447"/>
      <c r="D718" s="447"/>
      <c r="E718" s="447"/>
      <c r="F718" s="448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4"/>
      <c r="E1" s="544"/>
      <c r="F1" s="544"/>
      <c r="G1" s="544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5" t="s">
        <v>46</v>
      </c>
      <c r="B6" s="545"/>
      <c r="C6" s="545"/>
      <c r="D6" s="545"/>
      <c r="E6" s="545"/>
      <c r="F6" s="545"/>
      <c r="G6" s="92"/>
    </row>
    <row r="7" spans="1:7" s="258" customFormat="1" ht="21.75" customHeight="1" x14ac:dyDescent="0.45">
      <c r="A7" s="546" t="str">
        <f>'Page de garde'!D18</f>
        <v>SILIANA</v>
      </c>
      <c r="B7" s="546"/>
      <c r="C7" s="546"/>
      <c r="D7" s="546"/>
      <c r="E7" s="546"/>
      <c r="F7" s="546"/>
      <c r="G7" s="92"/>
    </row>
    <row r="8" spans="1:7" s="258" customFormat="1" ht="24" x14ac:dyDescent="0.45">
      <c r="A8" s="4" t="s">
        <v>39</v>
      </c>
      <c r="B8" s="547" t="str">
        <f>'A1 Exploitation'!B9:F9</f>
        <v>M Souheil DRAOUI</v>
      </c>
      <c r="C8" s="547"/>
      <c r="D8" s="547"/>
      <c r="E8" s="547"/>
      <c r="F8" s="547"/>
      <c r="G8" s="92"/>
    </row>
    <row r="9" spans="1:7" s="258" customFormat="1" ht="24" x14ac:dyDescent="0.45">
      <c r="A9" s="5" t="s">
        <v>41</v>
      </c>
      <c r="B9" s="548" t="str">
        <f>'A1 Exploitation'!B10:F10</f>
        <v>Directeur du magasin et chefs rayons</v>
      </c>
      <c r="C9" s="548"/>
      <c r="D9" s="548"/>
      <c r="E9" s="548"/>
      <c r="F9" s="548"/>
      <c r="G9" s="92"/>
    </row>
    <row r="10" spans="1:7" s="258" customFormat="1" ht="24" x14ac:dyDescent="0.45">
      <c r="A10" s="4" t="s">
        <v>40</v>
      </c>
      <c r="B10" s="543">
        <f>'A1 Exploitation'!B11:F11</f>
        <v>43539</v>
      </c>
      <c r="C10" s="543"/>
      <c r="D10" s="543"/>
      <c r="E10" s="543"/>
      <c r="F10" s="543"/>
      <c r="G10" s="92"/>
    </row>
    <row r="11" spans="1:7" s="258" customFormat="1" ht="24" x14ac:dyDescent="0.45">
      <c r="A11" s="4" t="s">
        <v>250</v>
      </c>
      <c r="B11" s="540" t="e">
        <f>D199</f>
        <v>#DIV/0!</v>
      </c>
      <c r="C11" s="540"/>
      <c r="D11" s="540"/>
      <c r="E11" s="540"/>
      <c r="F11" s="540"/>
      <c r="G11" s="92"/>
    </row>
    <row r="12" spans="1:7" s="258" customFormat="1" ht="22.5" x14ac:dyDescent="0.45">
      <c r="A12" s="1"/>
      <c r="D12" s="508"/>
      <c r="E12" s="508"/>
      <c r="F12" s="508"/>
      <c r="G12" s="508"/>
    </row>
    <row r="13" spans="1:7" s="258" customFormat="1" ht="11.25" customHeight="1" x14ac:dyDescent="0.3">
      <c r="A13" s="541" t="s">
        <v>28</v>
      </c>
      <c r="B13" s="542" t="s">
        <v>29</v>
      </c>
      <c r="C13" s="542"/>
      <c r="D13" s="542" t="s">
        <v>42</v>
      </c>
      <c r="E13" s="542" t="s">
        <v>160</v>
      </c>
      <c r="F13" s="542" t="s">
        <v>161</v>
      </c>
      <c r="G13" s="80"/>
    </row>
    <row r="14" spans="1:7" s="258" customFormat="1" ht="12.75" customHeight="1" x14ac:dyDescent="0.3">
      <c r="A14" s="541"/>
      <c r="B14" s="22" t="s">
        <v>32</v>
      </c>
      <c r="C14" s="22" t="s">
        <v>31</v>
      </c>
      <c r="D14" s="542"/>
      <c r="E14" s="542"/>
      <c r="F14" s="542"/>
      <c r="G14" s="94"/>
    </row>
    <row r="15" spans="1:7" x14ac:dyDescent="0.3">
      <c r="A15" s="531"/>
      <c r="B15" s="532"/>
      <c r="C15" s="532"/>
      <c r="D15" s="532"/>
      <c r="E15" s="532"/>
      <c r="F15" s="532"/>
    </row>
    <row r="16" spans="1:7" ht="19.5" x14ac:dyDescent="0.4">
      <c r="A16" s="535" t="s">
        <v>0</v>
      </c>
      <c r="B16" s="536"/>
      <c r="C16" s="536"/>
      <c r="D16" s="536"/>
      <c r="E16" s="536"/>
      <c r="F16" s="536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7" t="s">
        <v>34</v>
      </c>
      <c r="B22" s="533"/>
      <c r="C22" s="534"/>
      <c r="D22" s="381">
        <f>SUM(B17:C21)</f>
        <v>0</v>
      </c>
    </row>
    <row r="23" spans="1:7" x14ac:dyDescent="0.3">
      <c r="A23" s="524" t="s">
        <v>251</v>
      </c>
      <c r="B23" s="525"/>
      <c r="C23" s="526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9" t="s">
        <v>4</v>
      </c>
      <c r="B25" s="530"/>
      <c r="C25" s="530"/>
      <c r="D25" s="530"/>
      <c r="E25" s="530"/>
      <c r="F25" s="530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4" t="s">
        <v>34</v>
      </c>
      <c r="B33" s="525"/>
      <c r="C33" s="526"/>
      <c r="D33" s="380">
        <f>SUM(B26:C32)</f>
        <v>0</v>
      </c>
    </row>
    <row r="34" spans="1:7" x14ac:dyDescent="0.3">
      <c r="A34" s="524" t="s">
        <v>251</v>
      </c>
      <c r="B34" s="525"/>
      <c r="C34" s="526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9" t="s">
        <v>180</v>
      </c>
      <c r="B36" s="530"/>
      <c r="C36" s="530"/>
      <c r="D36" s="530"/>
      <c r="E36" s="530"/>
      <c r="F36" s="530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4" t="s">
        <v>34</v>
      </c>
      <c r="B42" s="525"/>
      <c r="C42" s="526"/>
      <c r="D42" s="380">
        <f>SUM(B37:C41)</f>
        <v>0</v>
      </c>
      <c r="E42" s="259"/>
      <c r="F42" s="259"/>
      <c r="G42" s="93"/>
    </row>
    <row r="43" spans="1:7" s="10" customFormat="1" x14ac:dyDescent="0.3">
      <c r="A43" s="524" t="s">
        <v>251</v>
      </c>
      <c r="B43" s="525"/>
      <c r="C43" s="526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8" t="s">
        <v>19</v>
      </c>
      <c r="B45" s="539"/>
      <c r="C45" s="539"/>
      <c r="D45" s="539"/>
      <c r="E45" s="539"/>
      <c r="F45" s="539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4" t="s">
        <v>34</v>
      </c>
      <c r="B52" s="525"/>
      <c r="C52" s="526"/>
      <c r="D52" s="380">
        <f>SUM(B46:C51)</f>
        <v>0</v>
      </c>
    </row>
    <row r="53" spans="1:7" x14ac:dyDescent="0.3">
      <c r="A53" s="524" t="s">
        <v>251</v>
      </c>
      <c r="B53" s="525"/>
      <c r="C53" s="526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9" t="s">
        <v>8</v>
      </c>
      <c r="B55" s="530"/>
      <c r="C55" s="530"/>
      <c r="D55" s="530"/>
      <c r="E55" s="530"/>
      <c r="F55" s="530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4" t="s">
        <v>34</v>
      </c>
      <c r="B63" s="525"/>
      <c r="C63" s="526"/>
      <c r="D63" s="380">
        <f>SUM(B56:C62)</f>
        <v>0</v>
      </c>
    </row>
    <row r="64" spans="1:7" x14ac:dyDescent="0.3">
      <c r="A64" s="524" t="s">
        <v>251</v>
      </c>
      <c r="B64" s="525"/>
      <c r="C64" s="526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9" t="s">
        <v>111</v>
      </c>
      <c r="B66" s="530"/>
      <c r="C66" s="530"/>
      <c r="D66" s="530"/>
      <c r="E66" s="530"/>
      <c r="F66" s="530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4" t="s">
        <v>34</v>
      </c>
      <c r="B84" s="525"/>
      <c r="C84" s="526"/>
      <c r="D84" s="380">
        <f>SUM(B67:C83)</f>
        <v>0</v>
      </c>
    </row>
    <row r="85" spans="1:7" x14ac:dyDescent="0.3">
      <c r="A85" s="524" t="s">
        <v>251</v>
      </c>
      <c r="B85" s="525"/>
      <c r="C85" s="526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9" t="s">
        <v>172</v>
      </c>
      <c r="B87" s="530"/>
      <c r="C87" s="530"/>
      <c r="D87" s="530"/>
      <c r="E87" s="530"/>
      <c r="F87" s="530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4" t="s">
        <v>34</v>
      </c>
      <c r="B102" s="525"/>
      <c r="C102" s="526"/>
      <c r="D102" s="380">
        <f>SUM(B88:C101)</f>
        <v>0</v>
      </c>
    </row>
    <row r="103" spans="1:7" x14ac:dyDescent="0.3">
      <c r="A103" s="524" t="s">
        <v>251</v>
      </c>
      <c r="B103" s="525"/>
      <c r="C103" s="526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9" t="s">
        <v>173</v>
      </c>
      <c r="B106" s="530"/>
      <c r="C106" s="530"/>
      <c r="D106" s="530"/>
      <c r="E106" s="530"/>
      <c r="F106" s="530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4" t="s">
        <v>34</v>
      </c>
      <c r="B118" s="525"/>
      <c r="C118" s="526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4" t="s">
        <v>251</v>
      </c>
      <c r="B119" s="525"/>
      <c r="C119" s="526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9" t="s">
        <v>156</v>
      </c>
      <c r="B121" s="530"/>
      <c r="C121" s="530"/>
      <c r="D121" s="530"/>
      <c r="E121" s="530"/>
      <c r="F121" s="530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4" t="s">
        <v>34</v>
      </c>
      <c r="B133" s="525"/>
      <c r="C133" s="526"/>
      <c r="D133" s="380">
        <f>SUM(B122:C132)</f>
        <v>0</v>
      </c>
    </row>
    <row r="134" spans="1:7" x14ac:dyDescent="0.3">
      <c r="A134" s="524" t="s">
        <v>251</v>
      </c>
      <c r="B134" s="525"/>
      <c r="C134" s="526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9" t="s">
        <v>61</v>
      </c>
      <c r="B136" s="530"/>
      <c r="C136" s="530"/>
      <c r="D136" s="530"/>
      <c r="E136" s="530"/>
      <c r="F136" s="530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4" t="s">
        <v>34</v>
      </c>
      <c r="B149" s="525"/>
      <c r="C149" s="526"/>
      <c r="D149" s="380">
        <f>SUM(B137:C148)</f>
        <v>0</v>
      </c>
    </row>
    <row r="150" spans="1:7" x14ac:dyDescent="0.3">
      <c r="A150" s="524" t="s">
        <v>251</v>
      </c>
      <c r="B150" s="525"/>
      <c r="C150" s="526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9" t="s">
        <v>178</v>
      </c>
      <c r="B152" s="530"/>
      <c r="C152" s="530"/>
      <c r="D152" s="530"/>
      <c r="E152" s="530"/>
      <c r="F152" s="530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4" t="s">
        <v>34</v>
      </c>
      <c r="B161" s="533"/>
      <c r="C161" s="534"/>
      <c r="D161" s="381">
        <f>SUM(B153:C160)</f>
        <v>0</v>
      </c>
    </row>
    <row r="162" spans="1:7" x14ac:dyDescent="0.3">
      <c r="A162" s="524" t="s">
        <v>251</v>
      </c>
      <c r="B162" s="525"/>
      <c r="C162" s="526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9" t="s">
        <v>64</v>
      </c>
      <c r="B164" s="530"/>
      <c r="C164" s="530"/>
      <c r="D164" s="530"/>
      <c r="E164" s="530"/>
      <c r="F164" s="530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4" t="s">
        <v>34</v>
      </c>
      <c r="B169" s="525"/>
      <c r="C169" s="526"/>
      <c r="D169" s="380">
        <f>SUM(B165:C168)</f>
        <v>0</v>
      </c>
    </row>
    <row r="170" spans="1:7" x14ac:dyDescent="0.3">
      <c r="A170" s="524" t="s">
        <v>251</v>
      </c>
      <c r="B170" s="525"/>
      <c r="C170" s="526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7" t="s">
        <v>15</v>
      </c>
      <c r="B172" s="528"/>
      <c r="C172" s="528"/>
      <c r="D172" s="528"/>
      <c r="E172" s="528"/>
      <c r="F172" s="528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4" t="s">
        <v>34</v>
      </c>
      <c r="B177" s="525"/>
      <c r="C177" s="526"/>
      <c r="D177" s="380">
        <f>SUM(B173:C176)</f>
        <v>0</v>
      </c>
    </row>
    <row r="178" spans="1:7" x14ac:dyDescent="0.3">
      <c r="A178" s="524" t="s">
        <v>251</v>
      </c>
      <c r="B178" s="525"/>
      <c r="C178" s="526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9" t="s">
        <v>65</v>
      </c>
      <c r="B180" s="530"/>
      <c r="C180" s="530"/>
      <c r="D180" s="530"/>
      <c r="E180" s="530"/>
      <c r="F180" s="530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4" t="s">
        <v>34</v>
      </c>
      <c r="B186" s="525"/>
      <c r="C186" s="526"/>
      <c r="D186" s="380">
        <f>SUM(B181:C185)</f>
        <v>0</v>
      </c>
    </row>
    <row r="187" spans="1:7" x14ac:dyDescent="0.3">
      <c r="A187" s="524" t="s">
        <v>251</v>
      </c>
      <c r="B187" s="525"/>
      <c r="C187" s="526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9" t="s">
        <v>177</v>
      </c>
      <c r="B189" s="530"/>
      <c r="C189" s="530"/>
      <c r="D189" s="530"/>
      <c r="E189" s="530"/>
      <c r="F189" s="530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4" t="s">
        <v>34</v>
      </c>
      <c r="B194" s="525"/>
      <c r="C194" s="526"/>
      <c r="D194" s="40">
        <f>SUM(B190:C193)</f>
        <v>0</v>
      </c>
    </row>
    <row r="195" spans="1:6" x14ac:dyDescent="0.3">
      <c r="A195" s="524" t="s">
        <v>251</v>
      </c>
      <c r="B195" s="525"/>
      <c r="C195" s="526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Utilisateur Windows</cp:lastModifiedBy>
  <cp:lastPrinted>2019-01-11T11:00:47Z</cp:lastPrinted>
  <dcterms:created xsi:type="dcterms:W3CDTF">2015-10-03T07:44:26Z</dcterms:created>
  <dcterms:modified xsi:type="dcterms:W3CDTF">2019-03-22T08:27:16Z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