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Quali-Consult\Desktop\Audit CM Sfax El Jadida Juillet 2019\"/>
    </mc:Choice>
  </mc:AlternateContent>
  <bookViews>
    <workbookView xWindow="0" yWindow="0" windowWidth="20490" windowHeight="8355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79" i="45"/>
  <c r="D80" i="45" s="1"/>
  <c r="D556" i="44"/>
  <c r="D557" i="44" s="1"/>
  <c r="D385" i="44"/>
  <c r="D386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21" i="44" s="1"/>
  <c r="D467" i="44"/>
  <c r="D468" i="44" s="1"/>
  <c r="D690" i="44"/>
  <c r="D710" i="44"/>
  <c r="B710" i="44" s="1"/>
  <c r="D711" i="44" s="1"/>
  <c r="D555" i="44"/>
  <c r="B555" i="44" s="1"/>
  <c r="D515" i="44"/>
  <c r="B515" i="44" s="1"/>
  <c r="D516" i="44" s="1"/>
  <c r="B80" i="29" s="1"/>
  <c r="D362" i="44"/>
  <c r="D363" i="44" s="1"/>
  <c r="D127" i="44"/>
  <c r="B127" i="44" s="1"/>
  <c r="D128" i="44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183" i="44"/>
  <c r="B50" i="29" s="1"/>
  <c r="D129" i="44"/>
  <c r="B45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<sst xmlns="http://schemas.openxmlformats.org/spreadsheetml/2006/main" count="2639" uniqueCount="550">
  <si>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</si>
  <si>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</si>
  <si>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</si>
  <si>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</si>
  <si>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</si>
  <si>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</si>
  <si>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</si>
  <si>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</si>
  <si>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</si>
  <si>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</si>
  <si>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</si>
  <si>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</si>
  <si>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</si>
  <si>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</si>
  <si>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</si>
  <si>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</si>
  <si>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</si>
  <si>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</si>
  <si>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</si>
  <si>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</si>
  <si>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</si>
  <si>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</si>
  <si>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</si>
  <si>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</si>
  <si>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</si>
  <si>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</si>
  <si>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</si>
  <si>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</si>
  <si>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</si>
  <si>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</si>
  <si>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</si>
  <si>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</si>
  <si>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</si>
  <si>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</si>
  <si>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</si>
  <si>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</si>
  <si>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</si>
  <si>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</si>
  <si>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</si>
  <si>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</si>
  <si>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</si>
  <si>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</si>
  <si>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</si>
  <si>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</si>
  <si>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</si>
  <si>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</si>
  <si>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</si>
  <si>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</si>
  <si>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</si>
  <si>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</si>
  <si>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</si>
  <si>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</si>
  <si>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</si>
  <si>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</si>
  <si>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</si>
  <si>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</si>
  <si>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</si>
  <si>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</si>
  <si>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</si>
  <si>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</si>
  <si>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</si>
  <si>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</si>
  <si>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</si>
  <si>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</si>
  <si>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</si>
  <si>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</si>
  <si>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</si>
  <si>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</si>
  <si>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</si>
  <si>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</si>
  <si>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</si>
  <si>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</si>
  <si>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</si>
  <si>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</si>
  <si>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</si>
  <si>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</si>
  <si>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</si>
  <si>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</si>
  <si>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</si>
  <si>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</si>
  <si>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</si>
  <si>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</si>
  <si>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</si>
  <si>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</si>
  <si>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</si>
  <si>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</si>
  <si>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</si>
  <si>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</si>
  <si>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</si>
  <si>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</si>
  <si>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</si>
  <si>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</si>
  <si>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</si>
  <si>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</si>
  <si>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</si>
  <si>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</si>
  <si>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</si>
  <si>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</si>
  <si>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</si>
  <si>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</si>
  <si>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</si>
  <si>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</si>
  <si>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</si>
  <si>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</si>
  <si>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</si>
  <si>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</si>
  <si>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</si>
  <si>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</si>
  <si>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</si>
  <si>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</si>
  <si>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</si>
  <si>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</si>
  <si>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</si>
  <si>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</si>
  <si>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</si>
  <si>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</si>
  <si>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</si>
  <si>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</si>
  <si>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</si>
  <si>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</si>
  <si>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</si>
  <si>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</si>
  <si>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</si>
  <si>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</si>
  <si>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</si>
  <si>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</si>
  <si>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</si>
  <si>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</si>
  <si>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</si>
  <si>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</si>
  <si>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</si>
  <si>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</si>
  <si>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</si>
  <si>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</si>
  <si>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</si>
  <si>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</si>
  <si>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</si>
  <si>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</si>
  <si>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</si>
  <si>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</si>
  <si>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</si>
  <si>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</si>
  <si>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</si>
  <si>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</si>
  <si>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</si>
  <si>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</si>
  <si>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</si>
  <si>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</si>
  <si>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</si>
  <si>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</si>
  <si>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</si>
  <si>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</si>
  <si>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</si>
  <si>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</si>
  <si>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</si>
  <si>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</si>
  <si>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</si>
  <si>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</si>
  <si>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</si>
  <si>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</si>
  <si>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</si>
  <si>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</si>
  <si>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</si>
  <si>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</si>
  <si>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</si>
  <si>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</si>
  <si>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</si>
  <si>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</si>
  <si>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</si>
  <si>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</si>
  <si>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</si>
  <si>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</si>
  <si>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</si>
  <si>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</si>
  <si>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</si>
  <si>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</si>
  <si>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</si>
  <si>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</si>
  <si>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</si>
  <si>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</si>
  <si>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</si>
  <si>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</si>
  <si>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</si>
  <si>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</si>
  <si>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</si>
  <si>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</si>
  <si>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</si>
  <si>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</si>
  <si>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</si>
  <si>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</si>
  <si>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</si>
  <si>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</si>
  <si>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</si>
  <si>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</si>
  <si>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</si>
  <si>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</si>
  <si>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</si>
  <si>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</si>
  <si>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</si>
  <si>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</si>
  <si>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</si>
  <si>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</si>
  <si>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</si>
  <si>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</si>
  <si>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</si>
  <si>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</si>
  <si>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</si>
  <si>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</si>
  <si>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</si>
  <si>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</si>
  <si>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</si>
  <si>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</si>
  <si>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</si>
  <si>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</si>
  <si>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</si>
  <si>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</si>
  <si>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</si>
  <si>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</si>
  <si>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</si>
  <si>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</si>
  <si>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</si>
  <si>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</si>
  <si>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</si>
  <si>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</si>
  <si>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</si>
  <si>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</si>
  <si>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</si>
  <si>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</si>
  <si>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</si>
  <si>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</si>
  <si>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</si>
  <si>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</si>
  <si>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</si>
  <si>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</si>
  <si>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</si>
  <si>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</si>
  <si>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</si>
  <si>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</si>
  <si>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</si>
  <si>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</si>
  <si>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</si>
  <si>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</si>
  <si>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</si>
  <si>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</si>
  <si>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</si>
  <si>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</si>
  <si>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</si>
  <si>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</si>
  <si>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</si>
  <si>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</si>
  <si>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</si>
  <si>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</si>
  <si>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</si>
  <si>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</si>
  <si>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</si>
  <si>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</si>
  <si>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</si>
  <si>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</si>
  <si>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</si>
  <si>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</si>
  <si>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</si>
  <si>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</si>
  <si>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</si>
  <si>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</si>
  <si>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</si>
  <si>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</si>
  <si>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</si>
  <si>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</si>
  <si>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</si>
  <si>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</si>
  <si>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</si>
  <si>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</si>
  <si>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</si>
  <si>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</si>
  <si>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</si>
  <si>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</si>
  <si>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</si>
  <si>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</si>
  <si>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</si>
  <si>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</si>
  <si>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</si>
  <si>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</si>
  <si>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</si>
  <si>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</si>
  <si>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</si>
  <si>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</si>
  <si>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</si>
  <si>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</si>
  <si>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</si>
  <si>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</si>
  <si>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</si>
  <si>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</si>
  <si>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</si>
  <si>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</si>
  <si>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</si>
  <si>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</si>
  <si>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</si>
  <si>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</si>
  <si>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</si>
  <si>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</si>
  <si>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</si>
  <si>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</si>
  <si>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</si>
  <si>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</si>
  <si>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</si>
  <si>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</si>
  <si>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</si>
  <si>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</si>
  <si>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</si>
  <si>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</si>
  <si>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</si>
  <si>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</si>
  <si>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</si>
  <si>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</si>
  <si>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</si>
  <si>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</si>
  <si>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</si>
  <si>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</si>
  <si>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</si>
  <si>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</si>
  <si>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</si>
  <si>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</si>
  <si>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</si>
  <si>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</si>
  <si>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</si>
  <si>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</si>
  <si>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</si>
  <si>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</si>
  <si>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</si>
  <si>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</si>
  <si>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</si>
  <si>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</si>
  <si>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</si>
  <si>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</si>
  <si>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</si>
  <si>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</si>
  <si>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</si>
  <si>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</si>
  <si>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</si>
  <si>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</si>
  <si>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</si>
  <si>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</si>
  <si>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</si>
  <si>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</si>
  <si>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</si>
  <si>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</si>
  <si>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</si>
  <si>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</si>
  <si>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</si>
  <si>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</si>
  <si>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</si>
  <si>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</si>
  <si>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</si>
  <si>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</si>
  <si>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</si>
  <si>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</si>
  <si>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</si>
  <si>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</si>
  <si>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</si>
  <si>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</si>
  <si>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</si>
  <si>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</si>
  <si>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</si>
  <si>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</si>
  <si>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</si>
  <si>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</si>
  <si>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</si>
  <si>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</si>
  <si>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</si>
  <si>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</si>
  <si>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</si>
  <si>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</si>
  <si>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</si>
  <si>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</si>
  <si>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</si>
  <si>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</si>
  <si>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</si>
  <si>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</si>
  <si>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</si>
  <si>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</si>
  <si>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</si>
  <si>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</si>
  <si>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</si>
  <si>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</si>
  <si>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</si>
  <si>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</si>
  <si>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</si>
  <si>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</si>
  <si>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</si>
  <si>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</si>
  <si>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</si>
  <si>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</si>
  <si>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</si>
  <si>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</si>
  <si>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</si>
  <si>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</si>
  <si>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</si>
  <si>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</si>
  <si>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</si>
  <si>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</si>
  <si>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</si>
  <si>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</si>
  <si>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</si>
  <si>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</si>
  <si>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</si>
  <si>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</si>
  <si>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</si>
  <si>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</si>
  <si>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</si>
  <si>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</si>
  <si>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</si>
  <si>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</si>
  <si>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</si>
  <si>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</si>
  <si>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</si>
  <si>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</si>
  <si>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</si>
  <si>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</si>
  <si>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</si>
  <si>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</si>
  <si>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</si>
  <si>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</si>
  <si>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</si>
  <si>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</si>
  <si>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</si>
  <si>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</si>
  <si>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</si>
  <si>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</si>
  <si>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</si>
  <si>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</si>
  <si>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</si>
  <si>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</si>
  <si>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</si>
  <si>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</si>
  <si>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</si>
  <si>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</si>
  <si>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</si>
  <si>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</si>
  <si>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</si>
  <si>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</si>
  <si>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</si>
  <si>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</si>
  <si>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</si>
  <si>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</si>
  <si>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</si>
  <si>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</si>
  <si>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</si>
  <si>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</si>
  <si>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</si>
  <si>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</si>
  <si>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</si>
  <si>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</si>
  <si>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</si>
  <si>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</si>
  <si>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</si>
  <si>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</si>
  <si>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</si>
  <si>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</si>
  <si>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</si>
  <si>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</si>
  <si>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</si>
  <si>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</si>
  <si>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</si>
  <si>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</si>
  <si>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</si>
  <si>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Mme Meriam CHOUCHENE</t>
  </si>
  <si>
    <t>Directeur magasin &amp; chefs rayons</t>
  </si>
  <si>
    <t xml:space="preserve">UHD SFAX EL JADIDA </t>
  </si>
  <si>
    <t>Meuble d'exposition partiellement protégé.</t>
  </si>
  <si>
    <t>Protéger correctement le meuble.</t>
  </si>
  <si>
    <t>Présence de souillures entre les vitres de séparation des meubles d'exposition à température ambiante.</t>
  </si>
  <si>
    <t>Procéder au nettoyage de ces zones.</t>
  </si>
  <si>
    <t xml:space="preserve">Etat de propreté insatisfaisant du matériel (four, hotte, panier friteuse, plateaux, etc.)
</t>
  </si>
  <si>
    <t>Renforcer le nettoyage, la désinfection et le dégraissage des équipements.</t>
  </si>
  <si>
    <t>Absence de la mention de la date d'ouverture des thons en conserve déballés.</t>
  </si>
  <si>
    <t>Respecter la DLC secondaire des produits entamés.</t>
  </si>
  <si>
    <t>Placer les produits casse dans la zone prévue pour cet effet.</t>
  </si>
  <si>
    <t>Présence d'une seule planche pour la découpe des produits crus et cuits.</t>
  </si>
  <si>
    <t>Avertir les services concernés sur cet écart.</t>
  </si>
  <si>
    <t>Non disponibilité du dossier médical ni de preuve de formation en BPH concernant l'opérateur 'Manwork' affecté au rayon traiteur.</t>
  </si>
  <si>
    <t>L'opérateur externe ne maitrise pas le protocole de lavage des mains.</t>
  </si>
  <si>
    <t>Sensibiliser le personnel sur le protocole de lavage des mains.</t>
  </si>
  <si>
    <t>Perte de traçabilité des charcuteries (destinés à la fabrication des pizzas) entamés et prélevés du rayon fromage/ charcuterie.  Absence de récépissé de cession relatif à ces produits.</t>
  </si>
  <si>
    <t>Fournir des produits propres au rayon pour éviter la perte de traçabilité.</t>
  </si>
  <si>
    <t>Entreposage de l’eau de javel à proximité des cartons d’emballage primaire.
Utilisation de grattoir métallique au opérations de nettoyage.
Le plan de nettoyage n'a pas été mis à jour suite au changement des produits de nettoyage.</t>
  </si>
  <si>
    <t>Ecarter les produits chimiques de la zone de stockage des emballages.
Utiliser des ustensiles de nettoyage adaptés.
Mettre à disposition le plan de nettoyage adapté aux produits de nettoyage disponibles.</t>
  </si>
  <si>
    <t>Aviser les service concernés de mettre à jour les étiquettes UHD selon les TSF.</t>
  </si>
  <si>
    <t>Non disponibilité du plan d'action suite au dernier rapport.</t>
  </si>
  <si>
    <t>Dresser le plan d'action.</t>
  </si>
  <si>
    <t>Les échantillons vérifiés ne sont pas conformes: 
Pains aux céréales 'Sopral lot 08072019: P1 160g, P2 170g, P3 160g.</t>
  </si>
  <si>
    <t>Avertir le fournisseur sur cet écart.</t>
  </si>
  <si>
    <t>Présence de mouches au rayon traiteur.
Présence de cafard derrière le four de la pâtisserie.</t>
  </si>
  <si>
    <t>Renforcer la lutte contre les nuisibles..</t>
  </si>
  <si>
    <t>Avertir le service concerné sur cet écart.</t>
  </si>
  <si>
    <t>La liste des ingrédients des Nougats 'Khili' manque d'ingrédients tels que les sésames, noix de coco.
Indication de la mention 'beurre' sur la liste des ingrédients des mini cake fabriqués à UHD; on note que ce produit est fabriqué par la graisse végétale.</t>
  </si>
  <si>
    <t>La DLC UHD indiquée sur les biscuits Rosa B est 10/01/2020 hors la DLC fournisseur est 07/01/2020.</t>
  </si>
  <si>
    <t>Le système d'ouverture à pédale des poubelles des rayons traiteur et pâtisserie est abimé.</t>
  </si>
  <si>
    <t>Remplacer ou réparer les poubelles.</t>
  </si>
  <si>
    <t xml:space="preserve">Ecaillement du revêtement du meuble froid </t>
  </si>
  <si>
    <t>Fixer le revêtement du meuble froid.</t>
  </si>
  <si>
    <t>Fixer le revêtement du sol;</t>
  </si>
  <si>
    <t>Oxydation de la pelle métallique et du revêtement de la gaine de fabrique de glace.</t>
  </si>
  <si>
    <t>Entreposage des tenues de travail dans un bac destiné au stockage des outils et produits de nettoyage et autres dispositifs de décoration</t>
  </si>
  <si>
    <t>Interdire cette pratique.</t>
  </si>
  <si>
    <t>Fournir un dispositif de grade alimentaire.</t>
  </si>
  <si>
    <t>Exposition des tomates flétris.</t>
  </si>
  <si>
    <t>Renforcer le triage des légumes.</t>
  </si>
  <si>
    <t>Ecaillement du revêtement du meuble froid;</t>
  </si>
  <si>
    <t>Fixer le revêtement du meuble froid;</t>
  </si>
  <si>
    <t>La zone de produits casse n'est pas isolée et identifiée:</t>
  </si>
  <si>
    <t>Identifier une zone pour produits casses;</t>
  </si>
  <si>
    <t>Présence de givre dans la chambre froide négative des produits de la mer.</t>
  </si>
  <si>
    <t>Procéder au dégivrage de la chambre froide;</t>
  </si>
  <si>
    <t xml:space="preserve">Absence de DLC et DF sur un paquet de fromage ‘Mozzarella fraiche’; le produit a perdu une partie de l'étiquette d'origine.
</t>
  </si>
  <si>
    <t>Ecarter les produits ayant perdu leur étiquette d'origine.</t>
  </si>
  <si>
    <t>Mettre à disposition le tableau des DLC des produits entamés.</t>
  </si>
  <si>
    <t>Réaliser la traçabilité de tous les produits à la coupe.</t>
  </si>
  <si>
    <t>Les DEIV des rayons pâtisserie et volaillerie sont en panne.</t>
  </si>
  <si>
    <t>Mettre en marche les DEIV.</t>
  </si>
  <si>
    <t>Le système de climatisation du local déchets est en panne.</t>
  </si>
  <si>
    <t>Réparer le système de climatisation.</t>
  </si>
  <si>
    <t>Dépassement de la durée de 2H d'exposition des viandes hachées.</t>
  </si>
  <si>
    <t>Respecter la durée de 2H d'exposition comme exigé au cadencier d'exposition.</t>
  </si>
  <si>
    <t>Absence de nom et de signature sur les fiches de contrôle à la réception du 13 &amp; 14 juillet 2019.</t>
  </si>
  <si>
    <t>Remplir la totalité des paramètres des fiches de contrôles à la réception.</t>
  </si>
  <si>
    <t xml:space="preserve">
Présence de toile d'araignée derrière le four de la pâtisserie.
</t>
  </si>
  <si>
    <t>Présence d'un trou dans le maillage du tamis manuel de la pâtisserie.
Entreposage du matériel de la batterie dans les bacs de la plonge; absence d’autres éléments de stockage pour cet effet.</t>
  </si>
  <si>
    <t xml:space="preserve">
Renforcer le nettoyage derrière le four.</t>
  </si>
  <si>
    <t>Remplacer le tamis.
Fournir un dispositif pour entreposage du matériel propre.</t>
  </si>
  <si>
    <t>Exposition des abats sans égouttoirs.</t>
  </si>
  <si>
    <t>Fournir des égouttoirs.</t>
  </si>
  <si>
    <t xml:space="preserve">Entreposage des planches usées et souillées sur les étagères de la chambre froide.
</t>
  </si>
  <si>
    <t>Utilisation d'une pelle en plastique non apte au contact avec les aliments pour glaçage des produits sur l'étal.</t>
  </si>
  <si>
    <t>Crevassement du revêtement du sol.</t>
  </si>
  <si>
    <t>Fixer le revêtement du sol.</t>
  </si>
  <si>
    <t>Carrelage crevassé devant la chambre froide positive.</t>
  </si>
  <si>
    <t>Entreposage des sandwiches casse dans une zone pour produits conformes.</t>
  </si>
  <si>
    <t>Placer les tenues de travail dans un endroit adapté.</t>
  </si>
  <si>
    <t>Interdire le dépassement des DLC fournisseur sur les étiquettes des produits reconditionnés.</t>
  </si>
  <si>
    <t>Présence d'une boite de mayonnaise déballée le 9/07/2019; Dépassement de la DLC secondaire.</t>
  </si>
  <si>
    <t>Mentionner la date d'entame de tous les produits déconditionnés.</t>
  </si>
  <si>
    <t>Prévoir des planches de découpe séparées  par catégories d'aliments.</t>
  </si>
  <si>
    <t>Le tableau des DLC des produits entamés n'est pas disponible au rayon le jour de l'audit.</t>
  </si>
  <si>
    <t>Réalisation de la traçabilité des fromages LS sur un document de traçabilité trad.</t>
  </si>
  <si>
    <t>Utiliser les documents adaptés pour chaque catégories de produits.</t>
  </si>
  <si>
    <t>Indication erronée d'ingrédients sur les étiquettes UHD des pizzas (exp 4saisons: indication de champignon malgré son absence dans le produit fini).</t>
  </si>
  <si>
    <t xml:space="preserve">Absence d'enregistrement de traçabilité du jambon de bœuf entamé le 12/07/2019.
</t>
  </si>
  <si>
    <t>Scie électrique en panne</t>
  </si>
  <si>
    <t>Réparer la scie électrique.</t>
  </si>
  <si>
    <t>Procéder à un traitement antirouille pour ces équipements.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</si>
</sst>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horizontal="left"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0.97222222222222221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55063648"/>
        <c:axId val="-1155056576"/>
      </c:barChart>
      <c:catAx>
        <c:axId val="-115506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55056576"/>
        <c:crosses val="autoZero"/>
        <c:auto val="1"/>
        <c:lblAlgn val="ctr"/>
        <c:lblOffset val="100"/>
        <c:noMultiLvlLbl val="0"/>
      </c:catAx>
      <c:valAx>
        <c:axId val="-11550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5506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2511456"/>
        <c:axId val="-982507104"/>
      </c:barChart>
      <c:catAx>
        <c:axId val="-98251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2507104"/>
        <c:crosses val="autoZero"/>
        <c:auto val="1"/>
        <c:lblAlgn val="ctr"/>
        <c:lblOffset val="100"/>
        <c:noMultiLvlLbl val="0"/>
      </c:catAx>
      <c:valAx>
        <c:axId val="-982507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251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2513632"/>
        <c:axId val="-982510368"/>
      </c:barChart>
      <c:catAx>
        <c:axId val="-98251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2510368"/>
        <c:crosses val="autoZero"/>
        <c:auto val="1"/>
        <c:lblAlgn val="ctr"/>
        <c:lblOffset val="100"/>
        <c:noMultiLvlLbl val="0"/>
      </c:catAx>
      <c:valAx>
        <c:axId val="-98251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251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2509824"/>
        <c:axId val="-982505472"/>
      </c:barChart>
      <c:catAx>
        <c:axId val="-98250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2505472"/>
        <c:crosses val="autoZero"/>
        <c:auto val="1"/>
        <c:lblAlgn val="ctr"/>
        <c:lblOffset val="100"/>
        <c:noMultiLvlLbl val="0"/>
      </c:catAx>
      <c:valAx>
        <c:axId val="-98250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250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0.97499999999999998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2500576"/>
        <c:axId val="-982513088"/>
      </c:barChart>
      <c:catAx>
        <c:axId val="-98250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2513088"/>
        <c:crosses val="autoZero"/>
        <c:auto val="1"/>
        <c:lblAlgn val="ctr"/>
        <c:lblOffset val="100"/>
        <c:noMultiLvlLbl val="0"/>
      </c:catAx>
      <c:valAx>
        <c:axId val="-98251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2500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2502208"/>
        <c:axId val="-982512544"/>
      </c:barChart>
      <c:catAx>
        <c:axId val="-98250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2512544"/>
        <c:crosses val="autoZero"/>
        <c:auto val="1"/>
        <c:lblAlgn val="ctr"/>
        <c:lblOffset val="100"/>
        <c:noMultiLvlLbl val="0"/>
      </c:catAx>
      <c:valAx>
        <c:axId val="-982512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250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0.93859649122807021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2509280"/>
        <c:axId val="-982500032"/>
      </c:barChart>
      <c:catAx>
        <c:axId val="-98250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2500032"/>
        <c:crosses val="autoZero"/>
        <c:auto val="1"/>
        <c:lblAlgn val="ctr"/>
        <c:lblOffset val="100"/>
        <c:noMultiLvlLbl val="0"/>
      </c:catAx>
      <c:valAx>
        <c:axId val="-98250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250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0.91379310344827591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29738160"/>
        <c:axId val="-1229735984"/>
      </c:barChart>
      <c:catAx>
        <c:axId val="-1229738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29735984"/>
        <c:crosses val="autoZero"/>
        <c:auto val="1"/>
        <c:lblAlgn val="ctr"/>
        <c:lblOffset val="100"/>
        <c:noMultiLvlLbl val="0"/>
      </c:catAx>
      <c:valAx>
        <c:axId val="-122973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29738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0.926194797338173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229728912"/>
        <c:axId val="-1229731632"/>
        <c:extLst xmlns:c16r2="http://schemas.microsoft.com/office/drawing/2015/06/chart"/>
      </c:barChart>
      <c:catAx>
        <c:axId val="-1229728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29731632"/>
        <c:crosses val="autoZero"/>
        <c:auto val="1"/>
        <c:lblAlgn val="ctr"/>
        <c:lblOffset val="100"/>
        <c:noMultiLvlLbl val="0"/>
      </c:catAx>
      <c:valAx>
        <c:axId val="-12297316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29728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0.75875000000000004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229730000"/>
        <c:axId val="-1229733808"/>
        <c:extLst xmlns:c16r2="http://schemas.microsoft.com/office/drawing/2015/06/chart"/>
      </c:barChart>
      <c:catAx>
        <c:axId val="-122973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29733808"/>
        <c:crosses val="autoZero"/>
        <c:auto val="1"/>
        <c:lblAlgn val="ctr"/>
        <c:lblOffset val="100"/>
        <c:noMultiLvlLbl val="0"/>
      </c:catAx>
      <c:valAx>
        <c:axId val="-122973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2973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55063104"/>
        <c:axId val="-1155062560"/>
      </c:barChart>
      <c:catAx>
        <c:axId val="-1155063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55062560"/>
        <c:crosses val="autoZero"/>
        <c:auto val="1"/>
        <c:lblAlgn val="ctr"/>
        <c:lblOffset val="100"/>
        <c:noMultiLvlLbl val="0"/>
      </c:catAx>
      <c:valAx>
        <c:axId val="-115506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55063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0.68421052631578949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155058752"/>
        <c:axId val="-1165633072"/>
      </c:barChart>
      <c:catAx>
        <c:axId val="-115505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65633072"/>
        <c:crosses val="autoZero"/>
        <c:auto val="1"/>
        <c:lblAlgn val="ctr"/>
        <c:lblOffset val="100"/>
        <c:noMultiLvlLbl val="0"/>
      </c:catAx>
      <c:valAx>
        <c:axId val="-1165633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15505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0.75609756097560976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35906496"/>
        <c:axId val="-1235905952"/>
      </c:barChart>
      <c:catAx>
        <c:axId val="-1235906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35905952"/>
        <c:crosses val="autoZero"/>
        <c:auto val="1"/>
        <c:lblAlgn val="ctr"/>
        <c:lblOffset val="100"/>
        <c:noMultiLvlLbl val="0"/>
      </c:catAx>
      <c:valAx>
        <c:axId val="-123590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35906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0.93055555555555558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35905408"/>
        <c:axId val="-1235911936"/>
      </c:barChart>
      <c:catAx>
        <c:axId val="-123590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35911936"/>
        <c:crosses val="autoZero"/>
        <c:auto val="1"/>
        <c:lblAlgn val="ctr"/>
        <c:lblOffset val="100"/>
        <c:noMultiLvlLbl val="0"/>
      </c:catAx>
      <c:valAx>
        <c:axId val="-123591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3590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0.95348837209302328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235910848"/>
        <c:axId val="-1235910304"/>
      </c:barChart>
      <c:catAx>
        <c:axId val="-123591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235910304"/>
        <c:crosses val="autoZero"/>
        <c:auto val="1"/>
        <c:lblAlgn val="ctr"/>
        <c:lblOffset val="100"/>
        <c:noMultiLvlLbl val="0"/>
      </c:catAx>
      <c:valAx>
        <c:axId val="-123591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23591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0.96052631578947367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7041456"/>
        <c:axId val="-987040368"/>
      </c:barChart>
      <c:catAx>
        <c:axId val="-98704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7040368"/>
        <c:crosses val="autoZero"/>
        <c:auto val="1"/>
        <c:lblAlgn val="ctr"/>
        <c:lblOffset val="100"/>
        <c:noMultiLvlLbl val="0"/>
      </c:catAx>
      <c:valAx>
        <c:axId val="-98704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704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0.9642857142857143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7039824"/>
        <c:axId val="-987040912"/>
      </c:barChart>
      <c:catAx>
        <c:axId val="-98703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7040912"/>
        <c:crosses val="autoZero"/>
        <c:auto val="1"/>
        <c:lblAlgn val="ctr"/>
        <c:lblOffset val="100"/>
        <c:noMultiLvlLbl val="0"/>
      </c:catAx>
      <c:valAx>
        <c:axId val="-987040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703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82504928"/>
        <c:axId val="-982504384"/>
      </c:barChart>
      <c:catAx>
        <c:axId val="-982504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82504384"/>
        <c:crosses val="autoZero"/>
        <c:auto val="1"/>
        <c:lblAlgn val="ctr"/>
        <c:lblOffset val="100"/>
        <c:noMultiLvlLbl val="0"/>
      </c:catAx>
      <c:valAx>
        <c:axId val="-982504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8250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4" zoomScaleSheetLayoutView="100" workbookViewId="0">
      <selection activeCell="J23" sqref="J23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59" t="s">
        <v>275</v>
      </c>
      <c r="B18" s="359"/>
      <c r="C18" s="359"/>
      <c r="D18" s="360" t="s">
        <v>467</v>
      </c>
      <c r="E18" s="360"/>
      <c r="F18" s="360"/>
      <c r="G18" s="360"/>
      <c r="H18" s="360"/>
      <c r="I18" s="360"/>
      <c r="J18" s="360"/>
      <c r="K18" s="360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1" t="s">
        <v>276</v>
      </c>
      <c r="B21" s="361"/>
      <c r="C21" s="361"/>
      <c r="D21" s="361"/>
      <c r="E21" s="361"/>
      <c r="F21" s="361"/>
      <c r="G21" s="361"/>
      <c r="H21" s="361"/>
      <c r="I21" s="361"/>
      <c r="J21" s="361"/>
      <c r="K21" s="361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5" t="s">
        <v>278</v>
      </c>
      <c r="C23" s="355"/>
      <c r="D23" s="42"/>
      <c r="E23" s="42"/>
      <c r="F23" s="42"/>
      <c r="G23" s="42"/>
      <c r="H23" s="42"/>
      <c r="I23" s="42"/>
      <c r="J23" t="str">
        <f>D18</f>
        <v xml:space="preserve">UHD SFAX EL JADIDA </v>
      </c>
    </row>
    <row r="24" spans="1:11" ht="33" customHeight="1" x14ac:dyDescent="0.25">
      <c r="A24" s="50" t="s">
        <v>279</v>
      </c>
      <c r="B24" s="357">
        <f>AVERAGE('A3 Exploitation'!D719,'A3 Technique'!D215)</f>
        <v>0.926194797338173</v>
      </c>
      <c r="C24" s="357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7" t="e">
        <f>AVERAGE('A4 Exploitation'!D719,'A4 Technique'!D215)</f>
        <v>#DIV/0!</v>
      </c>
      <c r="C25" s="357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5" t="s">
        <v>281</v>
      </c>
      <c r="C29" s="355"/>
      <c r="D29" s="42"/>
      <c r="E29" s="42"/>
      <c r="F29" s="42"/>
      <c r="G29" s="42"/>
      <c r="H29" s="42"/>
      <c r="I29" s="42"/>
      <c r="J29" t="str">
        <f>D18</f>
        <v xml:space="preserve">UHD SFAX EL JADIDA </v>
      </c>
    </row>
    <row r="30" spans="1:11" ht="33" customHeight="1" x14ac:dyDescent="0.25">
      <c r="A30" s="50" t="s">
        <v>279</v>
      </c>
      <c r="B30" s="357">
        <f>'A3 Exploitation'!D719</f>
        <v>0.91379310344827591</v>
      </c>
      <c r="C30" s="357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7" t="e">
        <f>'A4 Exploitation'!D719</f>
        <v>#DIV/0!</v>
      </c>
      <c r="C31" s="357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58" t="s">
        <v>282</v>
      </c>
      <c r="C34" s="358"/>
      <c r="D34" s="42"/>
      <c r="E34" s="42"/>
      <c r="F34" s="42"/>
      <c r="G34" s="42"/>
      <c r="H34" s="42"/>
      <c r="I34" s="42"/>
      <c r="J34" t="str">
        <f>D18</f>
        <v xml:space="preserve">UHD SFAX EL JADIDA </v>
      </c>
    </row>
    <row r="35" spans="1:10" ht="33" customHeight="1" x14ac:dyDescent="0.25">
      <c r="A35" s="50" t="s">
        <v>279</v>
      </c>
      <c r="B35" s="357">
        <f>AVERAGE('A3 Exploitation'!D717, 'A3 Technique'!D213)</f>
        <v>0.75875000000000004</v>
      </c>
      <c r="C35" s="357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7" t="e">
        <f>AVERAGE('A4 Exploitation'!D717, 'A4 Technique'!D213)</f>
        <v>#DIV/0!</v>
      </c>
      <c r="C36" s="357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5" t="s">
        <v>283</v>
      </c>
      <c r="C39" s="355"/>
      <c r="D39" s="42"/>
      <c r="E39" s="42"/>
      <c r="F39" s="42"/>
      <c r="G39" s="42"/>
      <c r="H39" s="42"/>
      <c r="I39" s="42"/>
      <c r="J39" t="str">
        <f>D18</f>
        <v xml:space="preserve">UHD SFAX EL JADIDA </v>
      </c>
    </row>
    <row r="40" spans="1:10" ht="33" customHeight="1" x14ac:dyDescent="0.25">
      <c r="A40" s="50" t="s">
        <v>279</v>
      </c>
      <c r="B40" s="354">
        <f>'A3 Exploitation'!D48</f>
        <v>0.97222222222222221</v>
      </c>
      <c r="C40" s="354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4" t="e">
        <f>'A4 Exploitation'!D48</f>
        <v>#DIV/0!</v>
      </c>
      <c r="C41" s="354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5" t="s">
        <v>284</v>
      </c>
      <c r="C44" s="355"/>
      <c r="D44" s="42"/>
      <c r="E44" s="42"/>
      <c r="F44" s="42"/>
      <c r="G44" s="42"/>
      <c r="H44" s="42"/>
      <c r="I44" s="42"/>
      <c r="J44" t="str">
        <f>D18</f>
        <v xml:space="preserve">UHD SFAX EL JADIDA </v>
      </c>
    </row>
    <row r="45" spans="1:10" ht="33" customHeight="1" x14ac:dyDescent="0.25">
      <c r="A45" s="50" t="s">
        <v>279</v>
      </c>
      <c r="B45" s="354" t="e">
        <f>'A3 Exploitation'!D129</f>
        <v>#DIV/0!</v>
      </c>
      <c r="C45" s="354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4" t="e">
        <f>'A4 Exploitation'!D129</f>
        <v>#DIV/0!</v>
      </c>
      <c r="C46" s="354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5" t="s">
        <v>444</v>
      </c>
      <c r="C49" s="355"/>
      <c r="D49" s="42"/>
      <c r="E49" s="42"/>
      <c r="F49" s="42"/>
      <c r="G49" s="42"/>
      <c r="H49" s="42"/>
      <c r="I49" s="42"/>
      <c r="J49" t="str">
        <f>D18</f>
        <v xml:space="preserve">UHD SFAX EL JADIDA </v>
      </c>
    </row>
    <row r="50" spans="1:10" ht="33" customHeight="1" x14ac:dyDescent="0.25">
      <c r="A50" s="50" t="s">
        <v>279</v>
      </c>
      <c r="B50" s="354">
        <f>'A3 Exploitation'!D183</f>
        <v>0.68421052631578949</v>
      </c>
      <c r="C50" s="354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4" t="e">
        <f>'A4 Exploitation'!D183</f>
        <v>#DIV/0!</v>
      </c>
      <c r="C51" s="354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5" t="s">
        <v>445</v>
      </c>
      <c r="C54" s="355"/>
      <c r="D54" s="42"/>
      <c r="E54" s="42"/>
      <c r="F54" s="42"/>
      <c r="G54" s="42"/>
      <c r="H54" s="42"/>
      <c r="I54" s="42"/>
      <c r="J54" t="str">
        <f>D18</f>
        <v xml:space="preserve">UHD SFAX EL JADIDA </v>
      </c>
    </row>
    <row r="55" spans="1:10" ht="33" customHeight="1" x14ac:dyDescent="0.25">
      <c r="A55" s="50" t="s">
        <v>279</v>
      </c>
      <c r="B55" s="354">
        <f>'A3 Exploitation'!D245</f>
        <v>0.75609756097560976</v>
      </c>
      <c r="C55" s="354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4" t="e">
        <f>'A4 Exploitation'!D245</f>
        <v>#DIV/0!</v>
      </c>
      <c r="C56" s="354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5" t="s">
        <v>446</v>
      </c>
      <c r="C59" s="355"/>
      <c r="D59" s="42"/>
      <c r="E59" s="42"/>
      <c r="F59" s="42"/>
      <c r="G59" s="42"/>
      <c r="H59" s="42"/>
      <c r="I59" s="42"/>
      <c r="J59" t="str">
        <f>D18</f>
        <v xml:space="preserve">UHD SFAX EL JADIDA </v>
      </c>
    </row>
    <row r="60" spans="1:10" ht="33" customHeight="1" x14ac:dyDescent="0.25">
      <c r="A60" s="50" t="s">
        <v>279</v>
      </c>
      <c r="B60" s="354">
        <f>'A3 Exploitation'!D300</f>
        <v>0.93055555555555558</v>
      </c>
      <c r="C60" s="354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4" t="e">
        <f>'A4 Exploitation'!D300</f>
        <v>#DIV/0!</v>
      </c>
      <c r="C61" s="354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5" t="s">
        <v>447</v>
      </c>
      <c r="C64" s="355"/>
      <c r="D64" s="42"/>
      <c r="E64" s="42"/>
      <c r="F64" s="42"/>
      <c r="G64" s="42"/>
      <c r="H64" s="42"/>
      <c r="I64" s="42"/>
      <c r="J64" t="str">
        <f>D18</f>
        <v xml:space="preserve">UHD SFAX EL JADIDA </v>
      </c>
    </row>
    <row r="65" spans="1:10" ht="33" customHeight="1" x14ac:dyDescent="0.25">
      <c r="A65" s="50" t="s">
        <v>279</v>
      </c>
      <c r="B65" s="354">
        <f>'A3 Exploitation'!D366</f>
        <v>0.95348837209302328</v>
      </c>
      <c r="C65" s="354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4" t="e">
        <f>'A4 Exploitation'!D366</f>
        <v>#DIV/0!</v>
      </c>
      <c r="C66" s="354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5" t="s">
        <v>448</v>
      </c>
      <c r="C69" s="355"/>
      <c r="D69" s="42"/>
      <c r="E69" s="42"/>
      <c r="F69" s="42"/>
      <c r="G69" s="42"/>
      <c r="H69" s="42"/>
      <c r="I69" s="42"/>
      <c r="J69" t="str">
        <f>D18</f>
        <v xml:space="preserve">UHD SFAX EL JADIDA </v>
      </c>
    </row>
    <row r="70" spans="1:10" ht="33" customHeight="1" x14ac:dyDescent="0.25">
      <c r="A70" s="50" t="s">
        <v>279</v>
      </c>
      <c r="B70" s="354">
        <f>'A3 Exploitation'!D424</f>
        <v>0.96052631578947367</v>
      </c>
      <c r="C70" s="354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4" t="e">
        <f>'A4 Exploitation'!D424</f>
        <v>#DIV/0!</v>
      </c>
      <c r="C71" s="354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5" t="s">
        <v>449</v>
      </c>
      <c r="C74" s="355"/>
      <c r="D74" s="42"/>
      <c r="E74" s="42"/>
      <c r="F74" s="42"/>
      <c r="G74" s="42"/>
      <c r="H74" s="42"/>
      <c r="I74" s="42"/>
      <c r="J74" t="str">
        <f>D18</f>
        <v xml:space="preserve">UHD SFAX EL JADIDA </v>
      </c>
    </row>
    <row r="75" spans="1:10" ht="33" customHeight="1" x14ac:dyDescent="0.25">
      <c r="A75" s="50" t="s">
        <v>279</v>
      </c>
      <c r="B75" s="354">
        <f>'A3 Exploitation'!D471</f>
        <v>0.9642857142857143</v>
      </c>
      <c r="C75" s="354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4" t="e">
        <f>'A4 Exploitation'!D471</f>
        <v>#DIV/0!</v>
      </c>
      <c r="C76" s="354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5" t="s">
        <v>450</v>
      </c>
      <c r="C79" s="355"/>
      <c r="D79" s="42"/>
      <c r="E79" s="42"/>
      <c r="F79" s="42"/>
      <c r="G79" s="42"/>
      <c r="H79" s="42"/>
      <c r="I79" s="42"/>
      <c r="J79" t="str">
        <f>D18</f>
        <v xml:space="preserve">UHD SFAX EL JADIDA </v>
      </c>
    </row>
    <row r="80" spans="1:10" ht="33" customHeight="1" x14ac:dyDescent="0.25">
      <c r="A80" s="50" t="s">
        <v>279</v>
      </c>
      <c r="B80" s="354" t="e">
        <f>'A3 Exploitation'!D517</f>
        <v>#DIV/0!</v>
      </c>
      <c r="C80" s="354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4" t="e">
        <f>'A4 Exploitation'!D517</f>
        <v>#DIV/0!</v>
      </c>
      <c r="C81" s="354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5" t="s">
        <v>451</v>
      </c>
      <c r="C84" s="355"/>
      <c r="D84" s="42"/>
      <c r="E84" s="42"/>
      <c r="F84" s="42"/>
      <c r="G84" s="42"/>
      <c r="H84" s="42"/>
      <c r="I84" s="42"/>
      <c r="J84" t="str">
        <f>D18</f>
        <v xml:space="preserve">UHD SFAX EL JADIDA </v>
      </c>
    </row>
    <row r="85" spans="1:10" ht="33" customHeight="1" x14ac:dyDescent="0.25">
      <c r="A85" s="50" t="s">
        <v>279</v>
      </c>
      <c r="B85" s="354">
        <f>'A3 Exploitation'!D560</f>
        <v>1</v>
      </c>
      <c r="C85" s="354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4" t="e">
        <f>'A4 Exploitation'!D560</f>
        <v>#DIV/0!</v>
      </c>
      <c r="C86" s="354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5" t="s">
        <v>285</v>
      </c>
      <c r="C89" s="355"/>
      <c r="D89" s="42"/>
      <c r="E89" s="42"/>
      <c r="F89" s="42"/>
      <c r="G89" s="42"/>
      <c r="H89" s="42"/>
      <c r="I89" s="42"/>
      <c r="J89" t="str">
        <f>D18</f>
        <v xml:space="preserve">UHD SFAX EL JADIDA </v>
      </c>
    </row>
    <row r="90" spans="1:10" ht="33" customHeight="1" x14ac:dyDescent="0.25">
      <c r="A90" s="50" t="s">
        <v>279</v>
      </c>
      <c r="B90" s="354">
        <f>'A3 Exploitation'!D600</f>
        <v>1</v>
      </c>
      <c r="C90" s="354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4" t="e">
        <f>'A4 Exploitation'!D600</f>
        <v>#DIV/0!</v>
      </c>
      <c r="C91" s="354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5" t="s">
        <v>286</v>
      </c>
      <c r="C94" s="355"/>
      <c r="D94" s="42"/>
      <c r="E94" s="42"/>
      <c r="F94" s="42"/>
      <c r="G94" s="42"/>
      <c r="H94" s="42"/>
      <c r="I94" s="42"/>
      <c r="J94" t="str">
        <f>D18</f>
        <v xml:space="preserve">UHD SFAX EL JADIDA </v>
      </c>
    </row>
    <row r="95" spans="1:10" ht="33" customHeight="1" x14ac:dyDescent="0.25">
      <c r="A95" s="50" t="s">
        <v>279</v>
      </c>
      <c r="B95" s="354">
        <f>'A3 Exploitation'!D662</f>
        <v>1</v>
      </c>
      <c r="C95" s="354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4" t="e">
        <f>'A4 Exploitation'!D662</f>
        <v>#DIV/0!</v>
      </c>
      <c r="C96" s="354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6"/>
      <c r="C99" s="356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5" t="s">
        <v>452</v>
      </c>
      <c r="C100" s="355"/>
      <c r="D100" s="42"/>
      <c r="E100" s="42"/>
      <c r="F100" s="42"/>
      <c r="G100" s="42"/>
      <c r="H100" s="42"/>
      <c r="I100" s="42"/>
      <c r="J100" t="str">
        <f>D18</f>
        <v xml:space="preserve">UHD SFAX EL JADIDA </v>
      </c>
    </row>
    <row r="101" spans="1:10" ht="33" customHeight="1" x14ac:dyDescent="0.25">
      <c r="A101" s="50" t="s">
        <v>279</v>
      </c>
      <c r="B101" s="354">
        <f>'A3 Exploitation'!D691</f>
        <v>0.97499999999999998</v>
      </c>
      <c r="C101" s="354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4" t="e">
        <f>'A4 Exploitation'!D691</f>
        <v>#DIV/0!</v>
      </c>
      <c r="C102" s="354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5" t="s">
        <v>453</v>
      </c>
      <c r="C105" s="355"/>
      <c r="J105" t="str">
        <f>D18</f>
        <v xml:space="preserve">UHD SFAX EL JADIDA </v>
      </c>
    </row>
    <row r="106" spans="1:10" ht="33" customHeight="1" x14ac:dyDescent="0.25">
      <c r="A106" s="50" t="s">
        <v>279</v>
      </c>
      <c r="B106" s="354">
        <f>'A3 Exploitation'!D715</f>
        <v>1</v>
      </c>
      <c r="C106" s="354"/>
    </row>
    <row r="107" spans="1:10" ht="33" customHeight="1" x14ac:dyDescent="0.25">
      <c r="A107" s="50" t="s">
        <v>280</v>
      </c>
      <c r="B107" s="354" t="e">
        <f>'A4 Exploitation'!D715</f>
        <v>#DIV/0!</v>
      </c>
      <c r="C107" s="354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5" t="s">
        <v>287</v>
      </c>
      <c r="C110" s="355"/>
      <c r="J110" t="str">
        <f>D18</f>
        <v xml:space="preserve">UHD SFAX EL JADIDA </v>
      </c>
    </row>
    <row r="111" spans="1:10" ht="33" customHeight="1" x14ac:dyDescent="0.25">
      <c r="A111" s="50" t="s">
        <v>279</v>
      </c>
      <c r="B111" s="354">
        <f>'A3 Technique'!D215</f>
        <v>0.93859649122807021</v>
      </c>
      <c r="C111" s="354"/>
    </row>
    <row r="112" spans="1:10" ht="33" customHeight="1" x14ac:dyDescent="0.25">
      <c r="A112" s="50" t="s">
        <v>280</v>
      </c>
      <c r="B112" s="354" t="e">
        <f>'A4 Technique'!D215</f>
        <v>#DIV/0!</v>
      </c>
      <c r="C112" s="354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topLeftCell="A127" zoomScale="70" zoomScaleNormal="100" zoomScaleSheetLayoutView="70" workbookViewId="0">
      <selection activeCell="D168" sqref="D16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2"/>
      <c r="E1" s="442"/>
      <c r="F1" s="442"/>
      <c r="G1" s="44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3" t="s">
        <v>149</v>
      </c>
      <c r="B7" s="443"/>
      <c r="C7" s="443"/>
      <c r="D7" s="443"/>
      <c r="E7" s="443"/>
      <c r="F7" s="443"/>
      <c r="G7" s="93"/>
    </row>
    <row r="8" spans="1:7" ht="22.5" x14ac:dyDescent="0.45">
      <c r="A8" s="444" t="str">
        <f>'Page de garde'!D18</f>
        <v xml:space="preserve">UHD SFAX EL JADIDA </v>
      </c>
      <c r="B8" s="444"/>
      <c r="C8" s="444"/>
      <c r="D8" s="444"/>
      <c r="E8" s="444"/>
      <c r="F8" s="444"/>
      <c r="G8" s="93"/>
    </row>
    <row r="9" spans="1:7" ht="22.5" x14ac:dyDescent="0.45">
      <c r="A9" s="94" t="s">
        <v>39</v>
      </c>
      <c r="B9" s="445" t="s">
        <v>465</v>
      </c>
      <c r="C9" s="445"/>
      <c r="D9" s="445"/>
      <c r="E9" s="445"/>
      <c r="F9" s="445"/>
      <c r="G9" s="93"/>
    </row>
    <row r="10" spans="1:7" ht="22.5" x14ac:dyDescent="0.45">
      <c r="A10" s="95" t="s">
        <v>41</v>
      </c>
      <c r="B10" s="446" t="s">
        <v>466</v>
      </c>
      <c r="C10" s="446"/>
      <c r="D10" s="446"/>
      <c r="E10" s="446"/>
      <c r="F10" s="446"/>
      <c r="G10" s="93"/>
    </row>
    <row r="11" spans="1:7" ht="22.5" x14ac:dyDescent="0.45">
      <c r="A11" s="94" t="s">
        <v>40</v>
      </c>
      <c r="B11" s="447">
        <v>43661</v>
      </c>
      <c r="C11" s="447"/>
      <c r="D11" s="447"/>
      <c r="E11" s="447"/>
      <c r="F11" s="447"/>
      <c r="G11" s="93"/>
    </row>
    <row r="12" spans="1:7" ht="22.5" x14ac:dyDescent="0.45">
      <c r="A12" s="94" t="s">
        <v>198</v>
      </c>
      <c r="B12" s="448">
        <f>D719</f>
        <v>0.91379310344827591</v>
      </c>
      <c r="C12" s="448"/>
      <c r="D12" s="448"/>
      <c r="E12" s="448"/>
      <c r="F12" s="448"/>
      <c r="G12" s="93"/>
    </row>
    <row r="13" spans="1:7" ht="22.5" x14ac:dyDescent="0.45">
      <c r="A13" s="92"/>
      <c r="B13" s="90"/>
      <c r="C13" s="90"/>
      <c r="D13" s="442"/>
      <c r="E13" s="442"/>
      <c r="F13" s="442"/>
      <c r="G13" s="44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43661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8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8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91.5" customHeight="1" x14ac:dyDescent="0.4">
      <c r="A35" s="187" t="s">
        <v>454</v>
      </c>
      <c r="B35" s="104">
        <v>1</v>
      </c>
      <c r="C35" s="118" t="str">
        <f>IF(B35=0, -10, "0")</f>
        <v>0</v>
      </c>
      <c r="D35" s="105" t="s">
        <v>523</v>
      </c>
      <c r="E35" s="105" t="s">
        <v>524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25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35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0.97222222222222221</v>
      </c>
      <c r="E48" s="90"/>
      <c r="F48" s="96"/>
      <c r="G48" s="96"/>
    </row>
    <row r="49" spans="1:7" ht="21" x14ac:dyDescent="0.3">
      <c r="A49" s="401"/>
      <c r="B49" s="401"/>
      <c r="C49" s="401"/>
      <c r="D49" s="401"/>
      <c r="E49" s="401"/>
      <c r="F49" s="401"/>
      <c r="G49" s="401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43661</v>
      </c>
      <c r="B51" s="96"/>
      <c r="C51" s="96"/>
      <c r="D51" s="96"/>
      <c r="E51" s="90"/>
      <c r="F51" s="96"/>
      <c r="G51" s="96"/>
    </row>
    <row r="52" spans="1:7" ht="21" x14ac:dyDescent="0.4">
      <c r="A52" s="368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8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435" t="s">
        <v>341</v>
      </c>
      <c r="B65" s="435"/>
      <c r="C65" s="435"/>
      <c r="D65" s="435"/>
      <c r="E65" s="435"/>
      <c r="F65" s="43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19"/>
      <c r="B83" s="419"/>
      <c r="C83" s="419"/>
      <c r="D83" s="419"/>
      <c r="E83" s="419"/>
      <c r="F83" s="419"/>
      <c r="G83" s="419"/>
    </row>
    <row r="84" spans="1:7" ht="45" customHeight="1" x14ac:dyDescent="0.45">
      <c r="A84" s="441" t="s">
        <v>342</v>
      </c>
      <c r="B84" s="441"/>
      <c r="C84" s="441"/>
      <c r="D84" s="441"/>
      <c r="E84" s="441"/>
      <c r="F84" s="441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7"/>
      <c r="B101" s="428"/>
      <c r="C101" s="428"/>
      <c r="D101" s="428"/>
      <c r="E101" s="428"/>
      <c r="F101" s="434"/>
      <c r="G101" s="96"/>
    </row>
    <row r="102" spans="1:7" ht="46.5" customHeight="1" x14ac:dyDescent="0.4">
      <c r="A102" s="435" t="s">
        <v>343</v>
      </c>
      <c r="B102" s="435"/>
      <c r="C102" s="435"/>
      <c r="D102" s="435"/>
      <c r="E102" s="435"/>
      <c r="F102" s="43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7"/>
      <c r="B109" s="428"/>
      <c r="C109" s="428"/>
      <c r="D109" s="428"/>
      <c r="E109" s="428"/>
      <c r="F109" s="434"/>
      <c r="G109" s="96"/>
    </row>
    <row r="110" spans="1:7" ht="39.75" customHeight="1" x14ac:dyDescent="0.4">
      <c r="A110" s="435" t="s">
        <v>375</v>
      </c>
      <c r="B110" s="435"/>
      <c r="C110" s="435"/>
      <c r="D110" s="435"/>
      <c r="E110" s="435"/>
      <c r="F110" s="43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8"/>
      <c r="B118" s="428"/>
      <c r="C118" s="428"/>
      <c r="D118" s="428"/>
      <c r="E118" s="428"/>
      <c r="F118" s="428"/>
      <c r="G118" s="96"/>
    </row>
    <row r="119" spans="1:7" ht="22.5" x14ac:dyDescent="0.4">
      <c r="A119" s="435" t="s">
        <v>304</v>
      </c>
      <c r="B119" s="435"/>
      <c r="C119" s="435"/>
      <c r="D119" s="435"/>
      <c r="E119" s="435"/>
      <c r="F119" s="435"/>
      <c r="G119" s="96"/>
    </row>
    <row r="120" spans="1:7" ht="2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6"/>
      <c r="B130" s="436"/>
      <c r="C130" s="436"/>
      <c r="D130" s="436"/>
      <c r="E130" s="436"/>
      <c r="F130" s="436"/>
      <c r="G130" s="96"/>
    </row>
    <row r="131" spans="1:16384" ht="22.5" customHeight="1" x14ac:dyDescent="0.4">
      <c r="A131" s="437" t="s">
        <v>404</v>
      </c>
      <c r="B131" s="437"/>
      <c r="C131" s="437"/>
      <c r="D131" s="437"/>
      <c r="E131" s="437"/>
      <c r="F131" s="437"/>
      <c r="G131" s="96"/>
    </row>
    <row r="132" spans="1:16384" ht="22.5" customHeight="1" x14ac:dyDescent="0.4">
      <c r="A132" s="438"/>
      <c r="B132" s="438"/>
      <c r="C132" s="438"/>
      <c r="D132" s="438"/>
      <c r="E132" s="438"/>
      <c r="F132" s="438"/>
      <c r="G132" s="96"/>
    </row>
    <row r="133" spans="1:16384" s="258" customFormat="1" ht="22.5" customHeight="1" x14ac:dyDescent="0.25">
      <c r="A133" s="368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8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29" t="s">
        <v>441</v>
      </c>
      <c r="B137" s="429"/>
      <c r="C137" s="429"/>
      <c r="D137" s="429"/>
      <c r="E137" s="429"/>
      <c r="F137" s="429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6" t="s">
        <v>340</v>
      </c>
      <c r="B144" s="426"/>
      <c r="C144" s="426"/>
      <c r="D144" s="426"/>
      <c r="E144" s="426"/>
      <c r="F144" s="426"/>
      <c r="G144" s="96"/>
    </row>
    <row r="145" spans="1:7" ht="84" x14ac:dyDescent="0.4">
      <c r="A145" s="149" t="s">
        <v>327</v>
      </c>
      <c r="B145" s="252">
        <v>1</v>
      </c>
      <c r="C145" s="149"/>
      <c r="D145" s="149" t="s">
        <v>525</v>
      </c>
      <c r="E145" s="149" t="s">
        <v>527</v>
      </c>
      <c r="F145" s="209"/>
      <c r="G145" s="96"/>
    </row>
    <row r="146" spans="1:7" ht="126" x14ac:dyDescent="0.4">
      <c r="A146" s="107" t="s">
        <v>401</v>
      </c>
      <c r="B146" s="252">
        <v>0</v>
      </c>
      <c r="C146" s="107"/>
      <c r="D146" s="107" t="s">
        <v>526</v>
      </c>
      <c r="E146" s="107" t="s">
        <v>528</v>
      </c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105" x14ac:dyDescent="0.4">
      <c r="A151" s="107" t="s">
        <v>331</v>
      </c>
      <c r="B151" s="252">
        <v>0</v>
      </c>
      <c r="C151" s="107"/>
      <c r="D151" s="107" t="s">
        <v>489</v>
      </c>
      <c r="E151" s="107" t="s">
        <v>490</v>
      </c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84" x14ac:dyDescent="0.4">
      <c r="A155" s="333" t="s">
        <v>344</v>
      </c>
      <c r="B155" s="252">
        <v>1</v>
      </c>
      <c r="C155" s="140" t="str">
        <f>IF(B155=0, -5, "0")</f>
        <v>0</v>
      </c>
      <c r="D155" s="107" t="s">
        <v>502</v>
      </c>
      <c r="E155" s="107" t="s">
        <v>537</v>
      </c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7"/>
      <c r="B161" s="428"/>
      <c r="C161" s="428"/>
      <c r="D161" s="428"/>
      <c r="E161" s="428"/>
      <c r="F161" s="428"/>
      <c r="G161" s="96"/>
    </row>
    <row r="162" spans="1:7" ht="32.25" customHeight="1" x14ac:dyDescent="0.4">
      <c r="A162" s="429" t="s">
        <v>442</v>
      </c>
      <c r="B162" s="429"/>
      <c r="C162" s="429"/>
      <c r="D162" s="429"/>
      <c r="E162" s="429"/>
      <c r="F162" s="429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126" x14ac:dyDescent="0.4">
      <c r="A167" s="234" t="s">
        <v>365</v>
      </c>
      <c r="B167" s="104">
        <v>0</v>
      </c>
      <c r="C167" s="118">
        <f>IF(B167=0, -10, "0")</f>
        <v>-10</v>
      </c>
      <c r="D167" s="107" t="s">
        <v>495</v>
      </c>
      <c r="E167" s="105" t="s">
        <v>538</v>
      </c>
      <c r="F167" s="209"/>
      <c r="G167" s="96"/>
    </row>
    <row r="168" spans="1:7" ht="168" x14ac:dyDescent="0.4">
      <c r="A168" s="107" t="s">
        <v>390</v>
      </c>
      <c r="B168" s="104">
        <v>1</v>
      </c>
      <c r="C168" s="107"/>
      <c r="D168" s="107" t="s">
        <v>494</v>
      </c>
      <c r="E168" s="105" t="s">
        <v>493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0"/>
      <c r="B172" s="431"/>
      <c r="C172" s="431"/>
      <c r="D172" s="431"/>
      <c r="E172" s="431"/>
      <c r="F172" s="431"/>
      <c r="G172" s="96"/>
    </row>
    <row r="173" spans="1:7" ht="32.25" customHeight="1" x14ac:dyDescent="0.4">
      <c r="A173" s="429" t="s">
        <v>304</v>
      </c>
      <c r="B173" s="429"/>
      <c r="C173" s="429"/>
      <c r="D173" s="429"/>
      <c r="E173" s="429"/>
      <c r="F173" s="429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483" t="str">
        <f>IF(B177=0, -5, "0")</f>
        <v>0</v>
      </c>
      <c r="D177" s="107"/>
      <c r="E177" s="107"/>
      <c r="F177" s="209"/>
      <c r="G177" s="96"/>
    </row>
    <row r="178" spans="1:7" ht="42" x14ac:dyDescent="0.4">
      <c r="A178" s="107" t="s">
        <v>377</v>
      </c>
      <c r="B178" s="104">
        <v>0</v>
      </c>
      <c r="C178" s="107"/>
      <c r="D178" s="107" t="s">
        <v>487</v>
      </c>
      <c r="E178" s="107" t="s">
        <v>488</v>
      </c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v>1</v>
      </c>
      <c r="C181" s="103"/>
      <c r="D181" s="319">
        <v>0.875</v>
      </c>
      <c r="E181" s="353"/>
      <c r="F181" s="353"/>
      <c r="G181" s="96"/>
    </row>
    <row r="182" spans="1:7" ht="22.5" x14ac:dyDescent="0.4">
      <c r="A182" s="231" t="s">
        <v>418</v>
      </c>
      <c r="B182" s="432"/>
      <c r="C182" s="433"/>
      <c r="D182" s="243">
        <f>SUM(B145:C160,B174:C181,B163:C171,B138:C142)</f>
        <v>52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0.68421052631578949</v>
      </c>
      <c r="E183" s="90"/>
      <c r="F183" s="96"/>
      <c r="G183" s="96"/>
    </row>
    <row r="184" spans="1:7" ht="21" x14ac:dyDescent="0.4">
      <c r="A184" s="425"/>
      <c r="B184" s="425"/>
      <c r="C184" s="425"/>
      <c r="D184" s="425"/>
      <c r="E184" s="425"/>
      <c r="F184" s="425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43661</v>
      </c>
      <c r="B186" s="96"/>
      <c r="C186" s="96"/>
      <c r="D186" s="96"/>
      <c r="E186" s="90"/>
      <c r="F186" s="96"/>
      <c r="G186" s="96"/>
    </row>
    <row r="187" spans="1:7" ht="21" x14ac:dyDescent="0.4">
      <c r="A187" s="368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8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84" x14ac:dyDescent="0.4">
      <c r="A191" s="130" t="s">
        <v>49</v>
      </c>
      <c r="B191" s="104">
        <v>1</v>
      </c>
      <c r="C191" s="104"/>
      <c r="D191" s="105" t="s">
        <v>536</v>
      </c>
      <c r="E191" s="105" t="s">
        <v>476</v>
      </c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75" customHeight="1" x14ac:dyDescent="0.4">
      <c r="A195" s="335" t="s">
        <v>366</v>
      </c>
      <c r="B195" s="104">
        <v>0</v>
      </c>
      <c r="C195" s="140">
        <f>IF(B195=0, -5, "0")</f>
        <v>-5</v>
      </c>
      <c r="D195" s="105" t="s">
        <v>539</v>
      </c>
      <c r="E195" s="105" t="s">
        <v>475</v>
      </c>
      <c r="F195" s="105"/>
      <c r="G195" s="96"/>
    </row>
    <row r="196" spans="1:7" ht="84" x14ac:dyDescent="0.4">
      <c r="A196" s="130" t="s">
        <v>133</v>
      </c>
      <c r="B196" s="104">
        <v>1</v>
      </c>
      <c r="C196" s="104"/>
      <c r="D196" s="119" t="s">
        <v>474</v>
      </c>
      <c r="E196" s="105" t="s">
        <v>540</v>
      </c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5" t="s">
        <v>34</v>
      </c>
      <c r="B199" s="376"/>
      <c r="C199" s="377"/>
      <c r="D199" s="108">
        <f>SUM(B191:C198)</f>
        <v>7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0.3888888888888889</v>
      </c>
      <c r="E200" s="90"/>
      <c r="F200" s="96"/>
      <c r="G200" s="96"/>
    </row>
    <row r="201" spans="1:7" ht="21" x14ac:dyDescent="0.4">
      <c r="A201" s="401"/>
      <c r="B201" s="401"/>
      <c r="C201" s="401"/>
      <c r="D201" s="401"/>
      <c r="E201" s="401"/>
      <c r="F201" s="401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117" customHeight="1" x14ac:dyDescent="0.4">
      <c r="A203" s="103" t="s">
        <v>208</v>
      </c>
      <c r="B203" s="104">
        <v>0</v>
      </c>
      <c r="C203" s="104"/>
      <c r="D203" s="141" t="s">
        <v>472</v>
      </c>
      <c r="E203" s="141" t="s">
        <v>473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119.25" customHeight="1" x14ac:dyDescent="0.4">
      <c r="A207" s="230" t="s">
        <v>420</v>
      </c>
      <c r="B207" s="104">
        <v>1</v>
      </c>
      <c r="C207" s="118" t="str">
        <f>IF(B207=0, -10, "0")</f>
        <v>0</v>
      </c>
      <c r="D207" s="157" t="s">
        <v>477</v>
      </c>
      <c r="E207" s="105" t="s">
        <v>541</v>
      </c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111.75" customHeight="1" x14ac:dyDescent="0.45">
      <c r="A215" s="184" t="s">
        <v>132</v>
      </c>
      <c r="B215" s="104">
        <v>1</v>
      </c>
      <c r="C215" s="118" t="str">
        <f>IF(B215=0, -10, "0")</f>
        <v>0</v>
      </c>
      <c r="D215" s="484" t="s">
        <v>482</v>
      </c>
      <c r="E215" s="105" t="s">
        <v>483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90" customHeight="1" x14ac:dyDescent="0.4">
      <c r="A217" s="139" t="s">
        <v>63</v>
      </c>
      <c r="B217" s="104">
        <v>1</v>
      </c>
      <c r="C217" s="159" t="str">
        <f>IF(B217=0, -5, "0")</f>
        <v>0</v>
      </c>
      <c r="D217" s="105" t="s">
        <v>480</v>
      </c>
      <c r="E217" s="105" t="s">
        <v>481</v>
      </c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267.75" customHeight="1" x14ac:dyDescent="0.4">
      <c r="A220" s="103" t="s">
        <v>148</v>
      </c>
      <c r="B220" s="104">
        <v>0</v>
      </c>
      <c r="C220" s="104"/>
      <c r="D220" s="105" t="s">
        <v>484</v>
      </c>
      <c r="E220" s="105" t="s">
        <v>485</v>
      </c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5" t="s">
        <v>34</v>
      </c>
      <c r="B223" s="376"/>
      <c r="C223" s="377"/>
      <c r="D223" s="123">
        <f>SUM(B203:C222)</f>
        <v>33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0.82499999999999996</v>
      </c>
      <c r="E224" s="90"/>
      <c r="F224" s="96"/>
      <c r="G224" s="96"/>
    </row>
    <row r="225" spans="1:7" ht="21" x14ac:dyDescent="0.4">
      <c r="A225" s="401"/>
      <c r="B225" s="401"/>
      <c r="C225" s="401"/>
      <c r="D225" s="401"/>
      <c r="E225" s="401"/>
      <c r="F225" s="40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63" x14ac:dyDescent="0.4">
      <c r="A228" s="103" t="s">
        <v>111</v>
      </c>
      <c r="B228" s="104">
        <v>1</v>
      </c>
      <c r="C228" s="104"/>
      <c r="D228" s="141" t="s">
        <v>470</v>
      </c>
      <c r="E228" s="105" t="s">
        <v>471</v>
      </c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105" x14ac:dyDescent="0.4">
      <c r="A230" s="163" t="s">
        <v>116</v>
      </c>
      <c r="B230" s="104">
        <v>1</v>
      </c>
      <c r="C230" s="118"/>
      <c r="D230" s="164" t="s">
        <v>545</v>
      </c>
      <c r="E230" s="105" t="s">
        <v>486</v>
      </c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2" t="s">
        <v>304</v>
      </c>
      <c r="B232" s="423"/>
      <c r="C232" s="423"/>
      <c r="D232" s="424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2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402</v>
      </c>
      <c r="B240" s="104">
        <v>2</v>
      </c>
      <c r="C240" s="137"/>
      <c r="D240" s="319">
        <v>1</v>
      </c>
      <c r="E240" s="353"/>
      <c r="F240" s="353"/>
      <c r="G240" s="96"/>
    </row>
    <row r="241" spans="1:7" ht="21" x14ac:dyDescent="0.4">
      <c r="A241" s="375" t="s">
        <v>34</v>
      </c>
      <c r="B241" s="376"/>
      <c r="C241" s="377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62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0.75609756097560976</v>
      </c>
      <c r="E245" s="90"/>
      <c r="F245" s="96"/>
      <c r="G245" s="96"/>
    </row>
    <row r="246" spans="1:7" ht="21" x14ac:dyDescent="0.4">
      <c r="A246" s="401"/>
      <c r="B246" s="401"/>
      <c r="C246" s="401"/>
      <c r="D246" s="401"/>
      <c r="E246" s="401"/>
      <c r="F246" s="40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43661</v>
      </c>
      <c r="B248" s="96"/>
      <c r="C248" s="96"/>
      <c r="D248" s="96"/>
      <c r="E248" s="90"/>
      <c r="F248" s="96"/>
      <c r="G248" s="96"/>
    </row>
    <row r="249" spans="1:7" ht="21" x14ac:dyDescent="0.4">
      <c r="A249" s="368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8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5" t="s">
        <v>34</v>
      </c>
      <c r="B261" s="376"/>
      <c r="C261" s="377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84" x14ac:dyDescent="0.4">
      <c r="A273" s="168" t="s">
        <v>379</v>
      </c>
      <c r="B273" s="104">
        <v>1</v>
      </c>
      <c r="C273" s="140" t="str">
        <f>IF(B273=0, -5, "0")</f>
        <v>0</v>
      </c>
      <c r="D273" s="157" t="s">
        <v>542</v>
      </c>
      <c r="E273" s="105" t="s">
        <v>515</v>
      </c>
      <c r="F273" s="105"/>
      <c r="G273" s="96"/>
    </row>
    <row r="274" spans="1:7" ht="105" x14ac:dyDescent="0.4">
      <c r="A274" s="103" t="s">
        <v>116</v>
      </c>
      <c r="B274" s="104">
        <v>1</v>
      </c>
      <c r="C274" s="104"/>
      <c r="D274" s="105" t="s">
        <v>513</v>
      </c>
      <c r="E274" s="105" t="s">
        <v>514</v>
      </c>
      <c r="F274" s="105"/>
      <c r="G274" s="96"/>
    </row>
    <row r="275" spans="1:7" ht="114.75" customHeight="1" x14ac:dyDescent="0.4">
      <c r="A275" s="168" t="s">
        <v>359</v>
      </c>
      <c r="B275" s="104">
        <v>1</v>
      </c>
      <c r="C275" s="140" t="str">
        <f>IF(B275=0, -10, "0")</f>
        <v>0</v>
      </c>
      <c r="D275" s="211" t="s">
        <v>543</v>
      </c>
      <c r="E275" s="105" t="s">
        <v>544</v>
      </c>
      <c r="F275" s="105"/>
      <c r="G275" s="96"/>
    </row>
    <row r="276" spans="1:7" ht="96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546</v>
      </c>
      <c r="E276" s="105" t="s">
        <v>516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5"/>
      <c r="B286" s="385"/>
      <c r="C286" s="385"/>
      <c r="D286" s="385"/>
      <c r="E286" s="385"/>
      <c r="F286" s="385"/>
      <c r="G286" s="96"/>
    </row>
    <row r="287" spans="1:7" ht="31.5" customHeight="1" x14ac:dyDescent="0.4">
      <c r="A287" s="421" t="s">
        <v>304</v>
      </c>
      <c r="B287" s="421"/>
      <c r="C287" s="421"/>
      <c r="D287" s="421"/>
      <c r="E287" s="421"/>
      <c r="F287" s="421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2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v>1</v>
      </c>
      <c r="C295" s="104"/>
      <c r="D295" s="319">
        <v>0.5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51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0.9107142857142857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67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0.93055555555555558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43661</v>
      </c>
      <c r="B303" s="96"/>
      <c r="C303" s="96"/>
      <c r="D303" s="96"/>
      <c r="E303" s="90"/>
      <c r="F303" s="96"/>
      <c r="G303" s="96"/>
    </row>
    <row r="304" spans="1:7" ht="21" x14ac:dyDescent="0.4">
      <c r="A304" s="368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8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115.5" customHeight="1" x14ac:dyDescent="0.4">
      <c r="A331" s="139" t="s">
        <v>123</v>
      </c>
      <c r="B331" s="104">
        <v>1</v>
      </c>
      <c r="C331" s="118" t="str">
        <f>IF(B331=0, -5, "0")</f>
        <v>0</v>
      </c>
      <c r="D331" s="105" t="s">
        <v>521</v>
      </c>
      <c r="E331" s="105" t="s">
        <v>522</v>
      </c>
      <c r="F331" s="105"/>
      <c r="G331" s="96"/>
    </row>
    <row r="332" spans="1:7" ht="22.5" x14ac:dyDescent="0.4">
      <c r="A332" s="173" t="s">
        <v>58</v>
      </c>
      <c r="B332" s="104">
        <v>2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42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37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0.97368421052631582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42" x14ac:dyDescent="0.4">
      <c r="A348" s="103" t="s">
        <v>212</v>
      </c>
      <c r="B348" s="104">
        <v>0</v>
      </c>
      <c r="C348" s="104"/>
      <c r="D348" s="175" t="s">
        <v>529</v>
      </c>
      <c r="E348" s="105" t="s">
        <v>530</v>
      </c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6"/>
      <c r="B352" s="406"/>
      <c r="C352" s="406"/>
      <c r="D352" s="406"/>
      <c r="E352" s="406"/>
      <c r="F352" s="406"/>
      <c r="G352" s="406"/>
    </row>
    <row r="353" spans="1:7" ht="32.25" customHeight="1" x14ac:dyDescent="0.4">
      <c r="A353" s="420" t="s">
        <v>304</v>
      </c>
      <c r="B353" s="420"/>
      <c r="C353" s="420"/>
      <c r="D353" s="420"/>
      <c r="E353" s="420"/>
      <c r="F353" s="420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0.5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0.90625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82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0.95348837209302328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43661</v>
      </c>
      <c r="B369" s="96"/>
      <c r="C369" s="96"/>
      <c r="D369" s="96"/>
      <c r="E369" s="90"/>
      <c r="F369" s="96"/>
      <c r="G369" s="96"/>
    </row>
    <row r="370" spans="1:7" ht="21" x14ac:dyDescent="0.4">
      <c r="A370" s="368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8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84" x14ac:dyDescent="0.4">
      <c r="A374" s="130" t="s">
        <v>115</v>
      </c>
      <c r="B374" s="104">
        <v>1</v>
      </c>
      <c r="C374" s="104"/>
      <c r="D374" s="131" t="s">
        <v>531</v>
      </c>
      <c r="E374" s="105" t="s">
        <v>503</v>
      </c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21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0.95454545454545459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63" x14ac:dyDescent="0.4">
      <c r="A390" s="103" t="s">
        <v>152</v>
      </c>
      <c r="B390" s="104">
        <v>0</v>
      </c>
      <c r="C390" s="104"/>
      <c r="D390" s="156" t="s">
        <v>532</v>
      </c>
      <c r="E390" s="105" t="s">
        <v>504</v>
      </c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18"/>
      <c r="B410" s="419"/>
      <c r="C410" s="419"/>
      <c r="D410" s="419"/>
      <c r="E410" s="419"/>
      <c r="F410" s="419"/>
      <c r="G410" s="419"/>
    </row>
    <row r="411" spans="1:7" ht="24.75" x14ac:dyDescent="0.4">
      <c r="A411" s="416" t="s">
        <v>313</v>
      </c>
      <c r="B411" s="416"/>
      <c r="C411" s="416"/>
      <c r="D411" s="416"/>
      <c r="E411" s="416"/>
      <c r="F411" s="416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52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0.96296296296296291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73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0.96052631578947367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43661</v>
      </c>
      <c r="B427" s="96"/>
      <c r="C427" s="96"/>
      <c r="D427" s="96"/>
      <c r="E427" s="90"/>
      <c r="F427" s="96"/>
      <c r="G427" s="96"/>
    </row>
    <row r="428" spans="1:7" ht="21" x14ac:dyDescent="0.4">
      <c r="A428" s="368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8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63" x14ac:dyDescent="0.4">
      <c r="A434" s="192" t="s">
        <v>18</v>
      </c>
      <c r="B434" s="104">
        <v>1</v>
      </c>
      <c r="C434" s="104"/>
      <c r="D434" s="105" t="s">
        <v>509</v>
      </c>
      <c r="E434" s="105" t="s">
        <v>510</v>
      </c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15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0.9375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05" t="s">
        <v>505</v>
      </c>
      <c r="E448" s="105" t="s">
        <v>506</v>
      </c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6" t="s">
        <v>304</v>
      </c>
      <c r="B459" s="416"/>
      <c r="C459" s="416"/>
      <c r="D459" s="416"/>
      <c r="E459" s="416"/>
      <c r="F459" s="416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54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0.9642857142857143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7" t="s">
        <v>405</v>
      </c>
      <c r="B473" s="417"/>
      <c r="C473" s="417"/>
      <c r="D473" s="417"/>
      <c r="E473" s="417"/>
      <c r="F473" s="417"/>
      <c r="G473" s="96"/>
    </row>
    <row r="474" spans="1:7" ht="21" customHeight="1" x14ac:dyDescent="0.4">
      <c r="A474" s="191">
        <f>B11</f>
        <v>43661</v>
      </c>
      <c r="F474" s="2"/>
      <c r="G474" s="96"/>
    </row>
    <row r="475" spans="1:7" ht="21" x14ac:dyDescent="0.4">
      <c r="A475" s="402" t="s">
        <v>28</v>
      </c>
      <c r="B475" s="403" t="s">
        <v>29</v>
      </c>
      <c r="C475" s="403"/>
      <c r="D475" s="403" t="s">
        <v>42</v>
      </c>
      <c r="E475" s="404" t="s">
        <v>264</v>
      </c>
      <c r="F475" s="404" t="s">
        <v>295</v>
      </c>
      <c r="G475" s="96"/>
    </row>
    <row r="476" spans="1:7" ht="21" x14ac:dyDescent="0.4">
      <c r="A476" s="402"/>
      <c r="B476" s="254" t="s">
        <v>32</v>
      </c>
      <c r="C476" s="254" t="s">
        <v>31</v>
      </c>
      <c r="D476" s="403"/>
      <c r="E476" s="404"/>
      <c r="F476" s="404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7"/>
      <c r="B507" s="387"/>
      <c r="C507" s="387"/>
      <c r="D507" s="387"/>
      <c r="E507" s="387"/>
      <c r="F507" s="387"/>
      <c r="G507" s="387"/>
    </row>
    <row r="508" spans="1:7" ht="26.25" customHeight="1" x14ac:dyDescent="0.5">
      <c r="A508" s="288" t="s">
        <v>304</v>
      </c>
      <c r="B508" s="414"/>
      <c r="C508" s="414"/>
      <c r="D508" s="414"/>
      <c r="E508" s="414"/>
      <c r="F508" s="414"/>
      <c r="G508" s="96"/>
    </row>
    <row r="509" spans="1:7" ht="2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5" t="s">
        <v>97</v>
      </c>
      <c r="B520" s="415"/>
      <c r="C520" s="415"/>
      <c r="D520" s="415"/>
      <c r="E520" s="415"/>
      <c r="F520" s="415"/>
      <c r="G520" s="96"/>
    </row>
    <row r="521" spans="1:7" ht="22.5" customHeight="1" x14ac:dyDescent="0.4">
      <c r="A521" s="191">
        <f>B11</f>
        <v>43661</v>
      </c>
      <c r="B521" s="96"/>
      <c r="C521" s="96"/>
      <c r="D521" s="114"/>
      <c r="E521" s="114"/>
      <c r="F521" s="114"/>
      <c r="G521" s="96"/>
    </row>
    <row r="522" spans="1:7" ht="21" x14ac:dyDescent="0.4">
      <c r="A522" s="409" t="s">
        <v>28</v>
      </c>
      <c r="B522" s="369" t="s">
        <v>29</v>
      </c>
      <c r="C522" s="411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0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2"/>
      <c r="D525" s="412"/>
      <c r="E525" s="412"/>
      <c r="F525" s="413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5" t="s">
        <v>34</v>
      </c>
      <c r="B532" s="376"/>
      <c r="C532" s="377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75" t="s">
        <v>33</v>
      </c>
      <c r="B533" s="376"/>
      <c r="C533" s="377"/>
      <c r="D533" s="298">
        <f>D532/(COUNT(B526:C531)*2)</f>
        <v>1</v>
      </c>
      <c r="E533" s="202"/>
      <c r="F533" s="202"/>
      <c r="G533" s="96"/>
    </row>
    <row r="534" spans="1:7" ht="21" x14ac:dyDescent="0.4">
      <c r="A534" s="401"/>
      <c r="B534" s="401"/>
      <c r="C534" s="401"/>
      <c r="D534" s="401"/>
      <c r="E534" s="401"/>
      <c r="F534" s="401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29.25" customHeight="1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2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5"/>
      <c r="B546" s="406"/>
      <c r="C546" s="406"/>
      <c r="D546" s="406"/>
      <c r="E546" s="406"/>
      <c r="F546" s="406"/>
      <c r="G546" s="406"/>
    </row>
    <row r="547" spans="1:7" ht="35.25" customHeight="1" x14ac:dyDescent="0.4">
      <c r="A547" s="290" t="s">
        <v>304</v>
      </c>
      <c r="B547" s="265"/>
      <c r="C547" s="407"/>
      <c r="D547" s="407"/>
      <c r="E547" s="407"/>
      <c r="F547" s="408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3"/>
      <c r="F555" s="353"/>
      <c r="G555" s="96"/>
    </row>
    <row r="556" spans="1:7" ht="21" x14ac:dyDescent="0.4">
      <c r="A556" s="383" t="s">
        <v>34</v>
      </c>
      <c r="B556" s="383"/>
      <c r="C556" s="395"/>
      <c r="D556" s="327">
        <f>SUM(B548:C555,B536:C545)</f>
        <v>32</v>
      </c>
      <c r="E556" s="90"/>
      <c r="F556" s="96"/>
      <c r="G556" s="96"/>
    </row>
    <row r="557" spans="1:7" ht="21" x14ac:dyDescent="0.4">
      <c r="A557" s="383" t="s">
        <v>33</v>
      </c>
      <c r="B557" s="383"/>
      <c r="C557" s="383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44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1"/>
      <c r="B562" s="401"/>
      <c r="C562" s="401"/>
      <c r="D562" s="401"/>
      <c r="E562" s="401"/>
      <c r="F562" s="401"/>
      <c r="G562" s="96"/>
    </row>
    <row r="563" spans="1:7" ht="22.5" x14ac:dyDescent="0.45">
      <c r="A563" s="382" t="s">
        <v>19</v>
      </c>
      <c r="B563" s="382"/>
      <c r="C563" s="382"/>
      <c r="D563" s="382"/>
      <c r="E563" s="382"/>
      <c r="F563" s="382"/>
      <c r="G563" s="96"/>
    </row>
    <row r="564" spans="1:7" ht="22.5" x14ac:dyDescent="0.4">
      <c r="A564" s="198">
        <f>B11</f>
        <v>43661</v>
      </c>
      <c r="B564" s="96"/>
      <c r="C564" s="96"/>
      <c r="D564" s="280"/>
      <c r="E564" s="280"/>
      <c r="F564" s="280"/>
      <c r="G564" s="96"/>
    </row>
    <row r="565" spans="1:7" ht="21" x14ac:dyDescent="0.4">
      <c r="A565" s="402" t="s">
        <v>28</v>
      </c>
      <c r="B565" s="403" t="s">
        <v>29</v>
      </c>
      <c r="C565" s="403"/>
      <c r="D565" s="403" t="s">
        <v>42</v>
      </c>
      <c r="E565" s="404" t="s">
        <v>264</v>
      </c>
      <c r="F565" s="404" t="s">
        <v>295</v>
      </c>
      <c r="G565" s="96"/>
    </row>
    <row r="566" spans="1:7" ht="21" x14ac:dyDescent="0.4">
      <c r="A566" s="402"/>
      <c r="B566" s="254" t="s">
        <v>32</v>
      </c>
      <c r="C566" s="254" t="s">
        <v>31</v>
      </c>
      <c r="D566" s="403"/>
      <c r="E566" s="404"/>
      <c r="F566" s="404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2" t="s">
        <v>10</v>
      </c>
      <c r="B568" s="393"/>
      <c r="C568" s="393"/>
      <c r="D568" s="393"/>
      <c r="E568" s="393"/>
      <c r="F568" s="394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3" t="s">
        <v>34</v>
      </c>
      <c r="B578" s="383"/>
      <c r="C578" s="395"/>
      <c r="D578" s="327">
        <f>SUM(B569:C577)</f>
        <v>18</v>
      </c>
      <c r="E578" s="90"/>
      <c r="F578" s="96"/>
      <c r="G578" s="96"/>
    </row>
    <row r="579" spans="1:7" ht="21" x14ac:dyDescent="0.4">
      <c r="A579" s="383" t="s">
        <v>33</v>
      </c>
      <c r="B579" s="383"/>
      <c r="C579" s="383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6" t="s">
        <v>23</v>
      </c>
      <c r="B581" s="397"/>
      <c r="C581" s="397"/>
      <c r="D581" s="397"/>
      <c r="E581" s="397"/>
      <c r="F581" s="398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399" t="s">
        <v>370</v>
      </c>
      <c r="B588" s="400"/>
      <c r="C588" s="400"/>
      <c r="D588" s="400"/>
      <c r="E588" s="400"/>
      <c r="F588" s="400"/>
      <c r="G588" s="400"/>
    </row>
    <row r="589" spans="1:7" ht="2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3" t="s">
        <v>34</v>
      </c>
      <c r="B596" s="383"/>
      <c r="C596" s="395"/>
      <c r="D596" s="327">
        <f>SUM(B589:C595,B582:C587)</f>
        <v>24</v>
      </c>
      <c r="E596" s="90"/>
      <c r="F596" s="96"/>
      <c r="G596" s="96"/>
    </row>
    <row r="597" spans="1:7" ht="21" x14ac:dyDescent="0.4">
      <c r="A597" s="383" t="s">
        <v>33</v>
      </c>
      <c r="B597" s="383"/>
      <c r="C597" s="383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389" t="s">
        <v>168</v>
      </c>
      <c r="B600" s="390"/>
      <c r="C600" s="391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2" t="s">
        <v>8</v>
      </c>
      <c r="B602" s="382"/>
      <c r="C602" s="382"/>
      <c r="D602" s="382"/>
      <c r="E602" s="382"/>
      <c r="F602" s="382"/>
      <c r="G602" s="96"/>
    </row>
    <row r="603" spans="1:7" ht="22.5" x14ac:dyDescent="0.4">
      <c r="A603" s="129">
        <f>B11</f>
        <v>43661</v>
      </c>
      <c r="B603" s="96"/>
      <c r="C603" s="96"/>
      <c r="D603" s="114"/>
      <c r="E603" s="114"/>
      <c r="F603" s="114"/>
      <c r="G603" s="96"/>
    </row>
    <row r="604" spans="1:7" ht="21" x14ac:dyDescent="0.4">
      <c r="A604" s="368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8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3"/>
      <c r="D607" s="373"/>
      <c r="E607" s="373"/>
      <c r="F607" s="374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3" t="s">
        <v>34</v>
      </c>
      <c r="B616" s="383"/>
      <c r="C616" s="383"/>
      <c r="D616" s="327">
        <f>SUM(B608:C615)</f>
        <v>16</v>
      </c>
      <c r="E616" s="384"/>
      <c r="F616" s="385"/>
      <c r="G616" s="96"/>
    </row>
    <row r="617" spans="1:7" ht="21" x14ac:dyDescent="0.4">
      <c r="A617" s="383" t="s">
        <v>33</v>
      </c>
      <c r="B617" s="383"/>
      <c r="C617" s="383"/>
      <c r="D617" s="298">
        <f>D616/(COUNT(B608:C615)*2)</f>
        <v>1</v>
      </c>
      <c r="E617" s="386"/>
      <c r="F617" s="387"/>
      <c r="G617" s="96"/>
    </row>
    <row r="618" spans="1:7" ht="21" x14ac:dyDescent="0.4">
      <c r="A618" s="128"/>
      <c r="B618" s="96"/>
      <c r="C618" s="388"/>
      <c r="D618" s="388"/>
      <c r="E618" s="388"/>
      <c r="F618" s="38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5" t="s">
        <v>34</v>
      </c>
      <c r="B629" s="376"/>
      <c r="C629" s="377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3"/>
      <c r="D632" s="373"/>
      <c r="E632" s="373"/>
      <c r="F632" s="374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5" t="s">
        <v>34</v>
      </c>
      <c r="B639" s="376"/>
      <c r="C639" s="377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78"/>
      <c r="B641" s="378"/>
      <c r="C641" s="378"/>
      <c r="D641" s="378"/>
      <c r="E641" s="378"/>
      <c r="F641" s="378"/>
      <c r="G641" s="378"/>
    </row>
    <row r="642" spans="1:7" ht="24.75" x14ac:dyDescent="0.4">
      <c r="A642" s="284" t="s">
        <v>26</v>
      </c>
      <c r="B642" s="373"/>
      <c r="C642" s="373"/>
      <c r="D642" s="373"/>
      <c r="E642" s="373"/>
      <c r="F642" s="374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29.25" customHeight="1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79" t="s">
        <v>304</v>
      </c>
      <c r="B650" s="380"/>
      <c r="C650" s="380"/>
      <c r="D650" s="380"/>
      <c r="E650" s="380"/>
      <c r="F650" s="381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26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72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2" t="s">
        <v>346</v>
      </c>
      <c r="B665" s="382"/>
      <c r="C665" s="382"/>
      <c r="D665" s="382"/>
      <c r="E665" s="382"/>
      <c r="F665" s="382"/>
      <c r="G665" s="96"/>
    </row>
    <row r="666" spans="1:7" ht="21" x14ac:dyDescent="0.4">
      <c r="A666" s="198">
        <f>B11</f>
        <v>43661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8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8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2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6"/>
      <c r="F683" s="105"/>
      <c r="G683" s="96"/>
    </row>
    <row r="684" spans="1:7" ht="84" x14ac:dyDescent="0.4">
      <c r="A684" s="233" t="s">
        <v>461</v>
      </c>
      <c r="B684" s="104">
        <v>1</v>
      </c>
      <c r="C684" s="140" t="str">
        <f>IF(B684=0, -5, "0")</f>
        <v>0</v>
      </c>
      <c r="D684" s="209" t="s">
        <v>479</v>
      </c>
      <c r="E684" s="105" t="s">
        <v>478</v>
      </c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39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0.97499999999999998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2" t="s">
        <v>439</v>
      </c>
      <c r="B693" s="372"/>
      <c r="C693" s="372"/>
      <c r="D693" s="372"/>
      <c r="E693" s="372"/>
      <c r="F693" s="372"/>
      <c r="G693" s="215"/>
    </row>
    <row r="694" spans="1:7" ht="21" customHeight="1" x14ac:dyDescent="0.4">
      <c r="A694" s="198">
        <f>B11</f>
        <v>43661</v>
      </c>
      <c r="B694" s="96"/>
      <c r="C694" s="96"/>
      <c r="D694" s="214"/>
      <c r="E694" s="214"/>
      <c r="F694" s="214"/>
      <c r="G694" s="215"/>
    </row>
    <row r="695" spans="1:7" ht="21" x14ac:dyDescent="0.4">
      <c r="A695" s="367" t="s">
        <v>28</v>
      </c>
      <c r="B695" s="369" t="s">
        <v>29</v>
      </c>
      <c r="C695" s="369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8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4" t="s">
        <v>299</v>
      </c>
      <c r="B698" s="365"/>
      <c r="C698" s="365"/>
      <c r="D698" s="365"/>
      <c r="E698" s="365"/>
      <c r="F698" s="366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2"/>
      <c r="C704" s="363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2"/>
      <c r="C705" s="363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4" t="s">
        <v>300</v>
      </c>
      <c r="B707" s="365"/>
      <c r="C707" s="365"/>
      <c r="D707" s="365"/>
      <c r="E707" s="365"/>
      <c r="F707" s="366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0.88749999999999996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636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0.91379310344827591</v>
      </c>
      <c r="E719" s="3"/>
      <c r="F719" s="3"/>
    </row>
  </sheetData>
  <sheetProtection algorithmName="SHA-512" hashValue="s3uiOZR23pqdachSGsbym6OtJGpBfL1PxyP+TmgacW1N3u5TcWxd6QVDfxN6uN8ASZOQ8jcomcx4EF8Xugq/sQ==" saltValue="KcuXJifElgqkvzQnGAaUnA==" spinCount="100000" sheet="1" objects="1" scenarios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E163" sqref="E16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2"/>
      <c r="E1" s="472"/>
      <c r="F1" s="472"/>
      <c r="G1" s="47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3" t="s">
        <v>46</v>
      </c>
      <c r="B6" s="473"/>
      <c r="C6" s="473"/>
      <c r="D6" s="473"/>
      <c r="E6" s="473"/>
      <c r="F6" s="473"/>
      <c r="G6" s="79"/>
    </row>
    <row r="7" spans="1:7" s="2" customFormat="1" ht="21.75" customHeight="1" x14ac:dyDescent="0.45">
      <c r="A7" s="474" t="str">
        <f>'Page de garde'!D18</f>
        <v xml:space="preserve">UHD SFAX EL JADIDA </v>
      </c>
      <c r="B7" s="474"/>
      <c r="C7" s="474"/>
      <c r="D7" s="474"/>
      <c r="E7" s="474"/>
      <c r="F7" s="474"/>
      <c r="G7" s="79"/>
    </row>
    <row r="8" spans="1:7" s="2" customFormat="1" ht="24" x14ac:dyDescent="0.45">
      <c r="A8" s="4" t="s">
        <v>39</v>
      </c>
      <c r="B8" s="475" t="str">
        <f>'A3 Exploitation'!B9:F9</f>
        <v>Mme Meriam CHOUCHENE</v>
      </c>
      <c r="C8" s="475"/>
      <c r="D8" s="475"/>
      <c r="E8" s="475"/>
      <c r="F8" s="475"/>
      <c r="G8" s="79"/>
    </row>
    <row r="9" spans="1:7" s="2" customFormat="1" ht="24" x14ac:dyDescent="0.45">
      <c r="A9" s="5" t="s">
        <v>41</v>
      </c>
      <c r="B9" s="476" t="str">
        <f>'A3 Exploitation'!B10:F10</f>
        <v>Directeur magasin &amp; chefs rayons</v>
      </c>
      <c r="C9" s="476"/>
      <c r="D9" s="476"/>
      <c r="E9" s="476"/>
      <c r="F9" s="476"/>
      <c r="G9" s="79"/>
    </row>
    <row r="10" spans="1:7" s="2" customFormat="1" ht="24" x14ac:dyDescent="0.45">
      <c r="A10" s="4" t="s">
        <v>40</v>
      </c>
      <c r="B10" s="471">
        <f>'A3 Exploitation'!B11:F11</f>
        <v>43661</v>
      </c>
      <c r="C10" s="471"/>
      <c r="D10" s="471"/>
      <c r="E10" s="471"/>
      <c r="F10" s="471"/>
      <c r="G10" s="79"/>
    </row>
    <row r="11" spans="1:7" s="2" customFormat="1" ht="24" x14ac:dyDescent="0.45">
      <c r="A11" s="4" t="s">
        <v>248</v>
      </c>
      <c r="B11" s="463">
        <f>D215</f>
        <v>0.93859649122807021</v>
      </c>
      <c r="C11" s="463"/>
      <c r="D11" s="463"/>
      <c r="E11" s="463"/>
      <c r="F11" s="463"/>
      <c r="G11" s="79"/>
    </row>
    <row r="12" spans="1:7" s="2" customFormat="1" ht="22.5" x14ac:dyDescent="0.45">
      <c r="A12" s="1"/>
      <c r="D12" s="442"/>
      <c r="E12" s="442"/>
      <c r="F12" s="442"/>
      <c r="G12" s="442"/>
    </row>
    <row r="13" spans="1:7" s="2" customFormat="1" ht="11.25" customHeight="1" x14ac:dyDescent="0.3">
      <c r="A13" s="464" t="s">
        <v>28</v>
      </c>
      <c r="B13" s="465" t="s">
        <v>29</v>
      </c>
      <c r="C13" s="465"/>
      <c r="D13" s="465" t="s">
        <v>42</v>
      </c>
      <c r="E13" s="465" t="s">
        <v>158</v>
      </c>
      <c r="F13" s="465" t="s">
        <v>159</v>
      </c>
    </row>
    <row r="14" spans="1:7" s="2" customFormat="1" ht="12.75" customHeight="1" x14ac:dyDescent="0.3">
      <c r="A14" s="464"/>
      <c r="B14" s="18" t="s">
        <v>32</v>
      </c>
      <c r="C14" s="18" t="s">
        <v>31</v>
      </c>
      <c r="D14" s="465"/>
      <c r="E14" s="465"/>
      <c r="F14" s="465"/>
      <c r="G14" s="78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533</v>
      </c>
      <c r="E19" s="56" t="s">
        <v>534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0" t="s">
        <v>34</v>
      </c>
      <c r="B22" s="454"/>
      <c r="C22" s="455"/>
      <c r="D22" s="330">
        <f>SUM(B17:C21)</f>
        <v>9</v>
      </c>
    </row>
    <row r="23" spans="1:7" x14ac:dyDescent="0.3">
      <c r="A23" s="449" t="s">
        <v>249</v>
      </c>
      <c r="B23" s="450"/>
      <c r="C23" s="451"/>
      <c r="D23" s="17">
        <f>D22/(COUNT(B17:C21)*2)</f>
        <v>0.9</v>
      </c>
    </row>
    <row r="24" spans="1:7" x14ac:dyDescent="0.3">
      <c r="A24" s="10"/>
      <c r="B24" s="11"/>
      <c r="C24" s="11"/>
      <c r="D24" s="12"/>
    </row>
    <row r="25" spans="1:7" ht="19.5" x14ac:dyDescent="0.4">
      <c r="A25" s="452" t="s">
        <v>4</v>
      </c>
      <c r="B25" s="453"/>
      <c r="C25" s="453"/>
      <c r="D25" s="453"/>
      <c r="E25" s="453"/>
      <c r="F25" s="453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ht="33" x14ac:dyDescent="0.3">
      <c r="A29" s="6" t="s">
        <v>234</v>
      </c>
      <c r="B29" s="55">
        <v>1</v>
      </c>
      <c r="C29" s="55"/>
      <c r="D29" s="56" t="s">
        <v>507</v>
      </c>
      <c r="E29" s="56" t="s">
        <v>508</v>
      </c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49" t="s">
        <v>34</v>
      </c>
      <c r="B33" s="450"/>
      <c r="C33" s="451"/>
      <c r="D33" s="329">
        <f>SUM(B26:C32)</f>
        <v>13</v>
      </c>
    </row>
    <row r="34" spans="1:6" x14ac:dyDescent="0.3">
      <c r="A34" s="449" t="s">
        <v>249</v>
      </c>
      <c r="B34" s="450"/>
      <c r="C34" s="451"/>
      <c r="D34" s="17">
        <f>D33/(COUNT(B26:C32)*2)</f>
        <v>0.9285714285714286</v>
      </c>
    </row>
    <row r="35" spans="1:6" x14ac:dyDescent="0.3">
      <c r="A35" s="10"/>
      <c r="B35" s="11"/>
      <c r="C35" s="11"/>
      <c r="D35" s="12"/>
    </row>
    <row r="36" spans="1:6" ht="19.5" x14ac:dyDescent="0.4">
      <c r="A36" s="452" t="s">
        <v>178</v>
      </c>
      <c r="B36" s="453"/>
      <c r="C36" s="453"/>
      <c r="D36" s="453"/>
      <c r="E36" s="453"/>
      <c r="F36" s="453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49" t="s">
        <v>34</v>
      </c>
      <c r="B42" s="450"/>
      <c r="C42" s="451"/>
      <c r="D42" s="329">
        <f>SUM(B37:C41)</f>
        <v>10</v>
      </c>
    </row>
    <row r="43" spans="1:6" x14ac:dyDescent="0.3">
      <c r="A43" s="449" t="s">
        <v>249</v>
      </c>
      <c r="B43" s="450"/>
      <c r="C43" s="451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8" t="s">
        <v>405</v>
      </c>
      <c r="B45" s="459"/>
      <c r="C45" s="459"/>
      <c r="D45" s="459"/>
      <c r="E45" s="459"/>
      <c r="F45" s="460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49" t="s">
        <v>34</v>
      </c>
      <c r="B58" s="450"/>
      <c r="C58" s="451"/>
      <c r="D58" s="341">
        <f>SUM(B46:C57)</f>
        <v>0</v>
      </c>
    </row>
    <row r="59" spans="1:6" x14ac:dyDescent="0.3">
      <c r="A59" s="449" t="s">
        <v>249</v>
      </c>
      <c r="B59" s="450"/>
      <c r="C59" s="45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1" t="s">
        <v>19</v>
      </c>
      <c r="B61" s="462"/>
      <c r="C61" s="462"/>
      <c r="D61" s="462"/>
      <c r="E61" s="462"/>
      <c r="F61" s="462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49" t="s">
        <v>34</v>
      </c>
      <c r="B68" s="450"/>
      <c r="C68" s="451"/>
      <c r="D68" s="329">
        <f>SUM(B62:C67)</f>
        <v>12</v>
      </c>
    </row>
    <row r="69" spans="1:6" x14ac:dyDescent="0.3">
      <c r="A69" s="449" t="s">
        <v>249</v>
      </c>
      <c r="B69" s="450"/>
      <c r="C69" s="451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2" t="s">
        <v>8</v>
      </c>
      <c r="B71" s="453"/>
      <c r="C71" s="453"/>
      <c r="D71" s="453"/>
      <c r="E71" s="453"/>
      <c r="F71" s="453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49" t="s">
        <v>34</v>
      </c>
      <c r="B79" s="450"/>
      <c r="C79" s="451"/>
      <c r="D79" s="329">
        <f>SUM(B72:C78)</f>
        <v>14</v>
      </c>
    </row>
    <row r="80" spans="1:6" x14ac:dyDescent="0.3">
      <c r="A80" s="449" t="s">
        <v>249</v>
      </c>
      <c r="B80" s="450"/>
      <c r="C80" s="451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52" t="s">
        <v>463</v>
      </c>
      <c r="B82" s="453"/>
      <c r="C82" s="453"/>
      <c r="D82" s="453"/>
      <c r="E82" s="453"/>
      <c r="F82" s="453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ht="33" x14ac:dyDescent="0.3">
      <c r="A95" s="6" t="s">
        <v>147</v>
      </c>
      <c r="B95" s="61">
        <v>1</v>
      </c>
      <c r="C95" s="55"/>
      <c r="D95" s="56" t="s">
        <v>498</v>
      </c>
      <c r="E95" s="56" t="s">
        <v>499</v>
      </c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49" t="s">
        <v>34</v>
      </c>
      <c r="B100" s="450"/>
      <c r="C100" s="451"/>
      <c r="D100" s="329">
        <f>SUM(B83:C99)</f>
        <v>23</v>
      </c>
    </row>
    <row r="101" spans="1:6" x14ac:dyDescent="0.3">
      <c r="A101" s="449" t="s">
        <v>249</v>
      </c>
      <c r="B101" s="450"/>
      <c r="C101" s="451"/>
      <c r="D101" s="17">
        <f>D100/(COUNT(B83:C99)*2)</f>
        <v>0.95833333333333337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2" t="s">
        <v>170</v>
      </c>
      <c r="B103" s="453"/>
      <c r="C103" s="453"/>
      <c r="D103" s="453"/>
      <c r="E103" s="453"/>
      <c r="F103" s="453"/>
    </row>
    <row r="104" spans="1:6" ht="34.5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49.5" x14ac:dyDescent="0.3">
      <c r="A111" s="6" t="s">
        <v>136</v>
      </c>
      <c r="B111" s="69">
        <v>1</v>
      </c>
      <c r="C111" s="55"/>
      <c r="D111" s="56" t="s">
        <v>468</v>
      </c>
      <c r="E111" s="56" t="s">
        <v>469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49" t="s">
        <v>34</v>
      </c>
      <c r="B118" s="450"/>
      <c r="C118" s="451"/>
      <c r="D118" s="329">
        <f>SUM(B104:C117)</f>
        <v>27</v>
      </c>
    </row>
    <row r="119" spans="1:6" x14ac:dyDescent="0.3">
      <c r="A119" s="449" t="s">
        <v>249</v>
      </c>
      <c r="B119" s="450"/>
      <c r="C119" s="451"/>
      <c r="D119" s="17">
        <f>D118/(COUNT(B104:C117)*2)</f>
        <v>0.9642857142857143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2" t="s">
        <v>171</v>
      </c>
      <c r="B122" s="453"/>
      <c r="C122" s="453"/>
      <c r="D122" s="453"/>
      <c r="E122" s="453"/>
      <c r="F122" s="453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49" t="s">
        <v>34</v>
      </c>
      <c r="B134" s="450"/>
      <c r="C134" s="451"/>
      <c r="D134" s="329">
        <f>SUM(B123:C133)</f>
        <v>22</v>
      </c>
    </row>
    <row r="135" spans="1:6" x14ac:dyDescent="0.3">
      <c r="A135" s="449" t="s">
        <v>249</v>
      </c>
      <c r="B135" s="450"/>
      <c r="C135" s="451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2" t="s">
        <v>154</v>
      </c>
      <c r="B137" s="453"/>
      <c r="C137" s="453"/>
      <c r="D137" s="453"/>
      <c r="E137" s="453"/>
      <c r="F137" s="45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40.5" customHeight="1" x14ac:dyDescent="0.4">
      <c r="A142" s="6" t="s">
        <v>246</v>
      </c>
      <c r="B142" s="70">
        <v>1</v>
      </c>
      <c r="C142" s="62"/>
      <c r="D142" s="56" t="s">
        <v>547</v>
      </c>
      <c r="E142" s="56" t="s">
        <v>548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49" t="s">
        <v>34</v>
      </c>
      <c r="B149" s="450"/>
      <c r="C149" s="451"/>
      <c r="D149" s="329">
        <f>SUM(B138:C148)</f>
        <v>21</v>
      </c>
    </row>
    <row r="150" spans="1:6" x14ac:dyDescent="0.3">
      <c r="A150" s="449" t="s">
        <v>249</v>
      </c>
      <c r="B150" s="450"/>
      <c r="C150" s="451"/>
      <c r="D150" s="16">
        <f>D149/(COUNT(B138:C148)*2)</f>
        <v>0.95454545454545459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2" t="s">
        <v>61</v>
      </c>
      <c r="B152" s="453"/>
      <c r="C152" s="453"/>
      <c r="D152" s="453"/>
      <c r="E152" s="453"/>
      <c r="F152" s="453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33" x14ac:dyDescent="0.3">
      <c r="A156" s="26" t="s">
        <v>232</v>
      </c>
      <c r="B156" s="69">
        <v>1</v>
      </c>
      <c r="C156" s="56"/>
      <c r="D156" s="56" t="s">
        <v>535</v>
      </c>
      <c r="E156" s="56" t="s">
        <v>500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6"/>
      <c r="E162" s="56"/>
      <c r="F162" s="55"/>
    </row>
    <row r="163" spans="1:6" ht="66" x14ac:dyDescent="0.3">
      <c r="A163" s="32" t="s">
        <v>173</v>
      </c>
      <c r="B163" s="69">
        <v>0</v>
      </c>
      <c r="C163" s="56"/>
      <c r="D163" s="56" t="s">
        <v>501</v>
      </c>
      <c r="E163" s="56" t="s">
        <v>549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49" t="s">
        <v>34</v>
      </c>
      <c r="B165" s="450"/>
      <c r="C165" s="451"/>
      <c r="D165" s="329">
        <f>SUM(B153:C164)</f>
        <v>21</v>
      </c>
    </row>
    <row r="166" spans="1:6" x14ac:dyDescent="0.3">
      <c r="A166" s="449" t="s">
        <v>249</v>
      </c>
      <c r="B166" s="450"/>
      <c r="C166" s="451"/>
      <c r="D166" s="17">
        <f>D165/(COUNT(B153:C164)*2)</f>
        <v>0.875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2" t="s">
        <v>176</v>
      </c>
      <c r="B168" s="453"/>
      <c r="C168" s="453"/>
      <c r="D168" s="453"/>
      <c r="E168" s="453"/>
      <c r="F168" s="453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49" t="s">
        <v>34</v>
      </c>
      <c r="B177" s="454"/>
      <c r="C177" s="455"/>
      <c r="D177" s="330">
        <f>SUM(B169:C176)</f>
        <v>16</v>
      </c>
    </row>
    <row r="178" spans="1:6" x14ac:dyDescent="0.3">
      <c r="A178" s="449" t="s">
        <v>249</v>
      </c>
      <c r="B178" s="450"/>
      <c r="C178" s="451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2" t="s">
        <v>64</v>
      </c>
      <c r="B180" s="453"/>
      <c r="C180" s="453"/>
      <c r="D180" s="453"/>
      <c r="E180" s="453"/>
      <c r="F180" s="45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49" t="s">
        <v>34</v>
      </c>
      <c r="B185" s="450"/>
      <c r="C185" s="451"/>
      <c r="D185" s="329">
        <f>SUM(B181:C184)</f>
        <v>8</v>
      </c>
    </row>
    <row r="186" spans="1:6" x14ac:dyDescent="0.3">
      <c r="A186" s="449" t="s">
        <v>249</v>
      </c>
      <c r="B186" s="450"/>
      <c r="C186" s="451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6" t="s">
        <v>15</v>
      </c>
      <c r="B188" s="457"/>
      <c r="C188" s="457"/>
      <c r="D188" s="457"/>
      <c r="E188" s="457"/>
      <c r="F188" s="457"/>
    </row>
    <row r="189" spans="1:6" ht="33" x14ac:dyDescent="0.3">
      <c r="A189" s="6" t="s">
        <v>150</v>
      </c>
      <c r="B189" s="55">
        <v>1</v>
      </c>
      <c r="C189" s="55"/>
      <c r="D189" s="56" t="s">
        <v>517</v>
      </c>
      <c r="E189" s="56" t="s">
        <v>518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66" x14ac:dyDescent="0.3">
      <c r="A191" s="26" t="s">
        <v>165</v>
      </c>
      <c r="B191" s="55">
        <v>0</v>
      </c>
      <c r="C191" s="55"/>
      <c r="D191" s="56" t="s">
        <v>491</v>
      </c>
      <c r="E191" s="56" t="s">
        <v>492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49" t="s">
        <v>34</v>
      </c>
      <c r="B193" s="450"/>
      <c r="C193" s="451"/>
      <c r="D193" s="329">
        <f>SUM(B189:C192)</f>
        <v>5</v>
      </c>
    </row>
    <row r="194" spans="1:7" x14ac:dyDescent="0.3">
      <c r="A194" s="449" t="s">
        <v>249</v>
      </c>
      <c r="B194" s="450"/>
      <c r="C194" s="451"/>
      <c r="D194" s="17">
        <f>D193/(COUNT(B189:C192)*2)</f>
        <v>0.625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2" t="s">
        <v>65</v>
      </c>
      <c r="B196" s="453"/>
      <c r="C196" s="453"/>
      <c r="D196" s="453"/>
      <c r="E196" s="453"/>
      <c r="F196" s="453"/>
    </row>
    <row r="197" spans="1:7" ht="33" x14ac:dyDescent="0.3">
      <c r="A197" s="26" t="s">
        <v>268</v>
      </c>
      <c r="B197" s="55">
        <v>1</v>
      </c>
      <c r="C197" s="55"/>
      <c r="D197" s="56" t="s">
        <v>519</v>
      </c>
      <c r="E197" s="56" t="s">
        <v>520</v>
      </c>
      <c r="F197" s="55"/>
    </row>
    <row r="198" spans="1:7" ht="49.5" x14ac:dyDescent="0.3">
      <c r="A198" s="26" t="s">
        <v>179</v>
      </c>
      <c r="B198" s="55">
        <v>1</v>
      </c>
      <c r="C198" s="55"/>
      <c r="D198" s="56" t="s">
        <v>496</v>
      </c>
      <c r="E198" s="56" t="s">
        <v>497</v>
      </c>
      <c r="F198" s="55"/>
    </row>
    <row r="199" spans="1:7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49" t="s">
        <v>34</v>
      </c>
      <c r="B202" s="450"/>
      <c r="C202" s="451"/>
      <c r="D202" s="329">
        <f>SUM(B197:C201)</f>
        <v>8</v>
      </c>
    </row>
    <row r="203" spans="1:7" x14ac:dyDescent="0.3">
      <c r="A203" s="449" t="s">
        <v>249</v>
      </c>
      <c r="B203" s="450"/>
      <c r="C203" s="451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2" t="s">
        <v>175</v>
      </c>
      <c r="B205" s="453"/>
      <c r="C205" s="453"/>
      <c r="D205" s="453"/>
      <c r="E205" s="453"/>
      <c r="F205" s="453"/>
    </row>
    <row r="206" spans="1:7" x14ac:dyDescent="0.3">
      <c r="A206" s="26" t="s">
        <v>302</v>
      </c>
      <c r="B206" s="55">
        <v>2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1</v>
      </c>
      <c r="C208" s="55"/>
      <c r="D208" s="56" t="s">
        <v>511</v>
      </c>
      <c r="E208" s="56" t="s">
        <v>512</v>
      </c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49" t="s">
        <v>34</v>
      </c>
      <c r="B210" s="450"/>
      <c r="C210" s="451"/>
      <c r="D210" s="34">
        <f>SUM(B206:C209)</f>
        <v>5</v>
      </c>
    </row>
    <row r="211" spans="1:6" x14ac:dyDescent="0.3">
      <c r="A211" s="449" t="s">
        <v>249</v>
      </c>
      <c r="B211" s="450"/>
      <c r="C211" s="451"/>
      <c r="D211" s="17">
        <f>D210/(COUNT(B206:C209)*2)</f>
        <v>0.83333333333333337</v>
      </c>
    </row>
    <row r="213" spans="1:6" ht="18" x14ac:dyDescent="0.35">
      <c r="A213" s="37" t="s">
        <v>402</v>
      </c>
      <c r="B213" s="36"/>
      <c r="C213" s="36"/>
      <c r="D213" s="87">
        <v>0.63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214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0.93859649122807021</v>
      </c>
    </row>
  </sheetData>
  <sheetProtection algorithmName="SHA-512" hashValue="g9dDmMDymFI39yNUAKBqs7a/kNKAL4ePGvSemI590dyCHTs+0/iyQdPBwKU+clfRKeZmiTGcQxQgsLuv2/uJpg==" saltValue="jomukBcTCUGFeuxfMd3trQ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2"/>
      <c r="E1" s="442"/>
      <c r="F1" s="442"/>
      <c r="G1" s="442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3" t="s">
        <v>149</v>
      </c>
      <c r="B7" s="443"/>
      <c r="C7" s="443"/>
      <c r="D7" s="443"/>
      <c r="E7" s="443"/>
      <c r="F7" s="443"/>
      <c r="G7" s="93"/>
    </row>
    <row r="8" spans="1:7" ht="22.5" x14ac:dyDescent="0.45">
      <c r="A8" s="444" t="str">
        <f>'Page de garde'!D18</f>
        <v xml:space="preserve">UHD SFAX EL JADIDA </v>
      </c>
      <c r="B8" s="444"/>
      <c r="C8" s="444"/>
      <c r="D8" s="444"/>
      <c r="E8" s="444"/>
      <c r="F8" s="444"/>
      <c r="G8" s="93"/>
    </row>
    <row r="9" spans="1:7" ht="22.5" x14ac:dyDescent="0.45">
      <c r="A9" s="94" t="s">
        <v>39</v>
      </c>
      <c r="B9" s="445"/>
      <c r="C9" s="445"/>
      <c r="D9" s="445"/>
      <c r="E9" s="445"/>
      <c r="F9" s="445"/>
      <c r="G9" s="93"/>
    </row>
    <row r="10" spans="1:7" ht="22.5" x14ac:dyDescent="0.45">
      <c r="A10" s="95" t="s">
        <v>41</v>
      </c>
      <c r="B10" s="446"/>
      <c r="C10" s="446"/>
      <c r="D10" s="446"/>
      <c r="E10" s="446"/>
      <c r="F10" s="446"/>
      <c r="G10" s="93"/>
    </row>
    <row r="11" spans="1:7" ht="22.5" x14ac:dyDescent="0.45">
      <c r="A11" s="94" t="s">
        <v>40</v>
      </c>
      <c r="B11" s="447"/>
      <c r="C11" s="447"/>
      <c r="D11" s="447"/>
      <c r="E11" s="447"/>
      <c r="F11" s="447"/>
      <c r="G11" s="93"/>
    </row>
    <row r="12" spans="1:7" ht="22.5" x14ac:dyDescent="0.45">
      <c r="A12" s="94" t="s">
        <v>198</v>
      </c>
      <c r="B12" s="448" t="e">
        <f>D719</f>
        <v>#DIV/0!</v>
      </c>
      <c r="C12" s="448"/>
      <c r="D12" s="448"/>
      <c r="E12" s="448"/>
      <c r="F12" s="448"/>
      <c r="G12" s="93"/>
    </row>
    <row r="13" spans="1:7" ht="22.5" x14ac:dyDescent="0.45">
      <c r="A13" s="92"/>
      <c r="B13" s="90"/>
      <c r="C13" s="90"/>
      <c r="D13" s="442"/>
      <c r="E13" s="442"/>
      <c r="F13" s="442"/>
      <c r="G13" s="44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68" t="s">
        <v>28</v>
      </c>
      <c r="B17" s="370" t="s">
        <v>29</v>
      </c>
      <c r="C17" s="370"/>
      <c r="D17" s="370" t="s">
        <v>42</v>
      </c>
      <c r="E17" s="371" t="s">
        <v>264</v>
      </c>
      <c r="F17" s="371" t="s">
        <v>294</v>
      </c>
      <c r="G17" s="96"/>
    </row>
    <row r="18" spans="1:8" ht="16.5" customHeight="1" x14ac:dyDescent="0.4">
      <c r="A18" s="368"/>
      <c r="B18" s="100" t="s">
        <v>32</v>
      </c>
      <c r="C18" s="100" t="s">
        <v>31</v>
      </c>
      <c r="D18" s="370"/>
      <c r="E18" s="371"/>
      <c r="F18" s="371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1"/>
      <c r="B49" s="401"/>
      <c r="C49" s="401"/>
      <c r="D49" s="401"/>
      <c r="E49" s="401"/>
      <c r="F49" s="401"/>
      <c r="G49" s="401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68" t="s">
        <v>28</v>
      </c>
      <c r="B52" s="370" t="s">
        <v>29</v>
      </c>
      <c r="C52" s="370"/>
      <c r="D52" s="370" t="s">
        <v>42</v>
      </c>
      <c r="E52" s="371" t="s">
        <v>264</v>
      </c>
      <c r="F52" s="371" t="s">
        <v>295</v>
      </c>
      <c r="G52" s="96"/>
    </row>
    <row r="53" spans="1:7" ht="21" x14ac:dyDescent="0.4">
      <c r="A53" s="368"/>
      <c r="B53" s="100" t="s">
        <v>32</v>
      </c>
      <c r="C53" s="100" t="s">
        <v>31</v>
      </c>
      <c r="D53" s="370"/>
      <c r="E53" s="371"/>
      <c r="F53" s="371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39"/>
      <c r="B64" s="440"/>
      <c r="C64" s="440"/>
      <c r="D64" s="440"/>
      <c r="E64" s="440"/>
      <c r="F64" s="440"/>
      <c r="G64" s="440"/>
    </row>
    <row r="65" spans="1:7" ht="43.5" customHeight="1" x14ac:dyDescent="0.4">
      <c r="A65" s="435" t="s">
        <v>341</v>
      </c>
      <c r="B65" s="435"/>
      <c r="C65" s="435"/>
      <c r="D65" s="435"/>
      <c r="E65" s="435"/>
      <c r="F65" s="43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19"/>
      <c r="B83" s="419"/>
      <c r="C83" s="419"/>
      <c r="D83" s="419"/>
      <c r="E83" s="419"/>
      <c r="F83" s="419"/>
      <c r="G83" s="419"/>
    </row>
    <row r="84" spans="1:7" ht="45" customHeight="1" x14ac:dyDescent="0.45">
      <c r="A84" s="441" t="s">
        <v>342</v>
      </c>
      <c r="B84" s="441"/>
      <c r="C84" s="441"/>
      <c r="D84" s="441"/>
      <c r="E84" s="441"/>
      <c r="F84" s="441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7"/>
      <c r="B101" s="428"/>
      <c r="C101" s="428"/>
      <c r="D101" s="428"/>
      <c r="E101" s="428"/>
      <c r="F101" s="434"/>
      <c r="G101" s="96"/>
    </row>
    <row r="102" spans="1:7" ht="46.5" customHeight="1" x14ac:dyDescent="0.4">
      <c r="A102" s="435" t="s">
        <v>343</v>
      </c>
      <c r="B102" s="435"/>
      <c r="C102" s="435"/>
      <c r="D102" s="435"/>
      <c r="E102" s="435"/>
      <c r="F102" s="43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7"/>
      <c r="B109" s="428"/>
      <c r="C109" s="428"/>
      <c r="D109" s="428"/>
      <c r="E109" s="428"/>
      <c r="F109" s="434"/>
      <c r="G109" s="96"/>
    </row>
    <row r="110" spans="1:7" ht="39.75" customHeight="1" x14ac:dyDescent="0.4">
      <c r="A110" s="435" t="s">
        <v>375</v>
      </c>
      <c r="B110" s="435"/>
      <c r="C110" s="435"/>
      <c r="D110" s="435"/>
      <c r="E110" s="435"/>
      <c r="F110" s="43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28"/>
      <c r="B118" s="428"/>
      <c r="C118" s="428"/>
      <c r="D118" s="428"/>
      <c r="E118" s="428"/>
      <c r="F118" s="428"/>
      <c r="G118" s="96"/>
    </row>
    <row r="119" spans="1:7" ht="22.5" x14ac:dyDescent="0.4">
      <c r="A119" s="435" t="s">
        <v>304</v>
      </c>
      <c r="B119" s="435"/>
      <c r="C119" s="435"/>
      <c r="D119" s="435"/>
      <c r="E119" s="435"/>
      <c r="F119" s="435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6"/>
      <c r="B130" s="436"/>
      <c r="C130" s="436"/>
      <c r="D130" s="436"/>
      <c r="E130" s="436"/>
      <c r="F130" s="436"/>
      <c r="G130" s="96"/>
    </row>
    <row r="131" spans="1:16384" ht="22.5" customHeight="1" x14ac:dyDescent="0.4">
      <c r="A131" s="437" t="s">
        <v>404</v>
      </c>
      <c r="B131" s="437"/>
      <c r="C131" s="437"/>
      <c r="D131" s="437"/>
      <c r="E131" s="437"/>
      <c r="F131" s="437"/>
      <c r="G131" s="96"/>
    </row>
    <row r="132" spans="1:16384" ht="22.5" customHeight="1" x14ac:dyDescent="0.4">
      <c r="A132" s="438"/>
      <c r="B132" s="438"/>
      <c r="C132" s="438"/>
      <c r="D132" s="438"/>
      <c r="E132" s="438"/>
      <c r="F132" s="438"/>
      <c r="G132" s="96"/>
    </row>
    <row r="133" spans="1:16384" s="258" customFormat="1" ht="22.5" customHeight="1" x14ac:dyDescent="0.25">
      <c r="A133" s="368" t="s">
        <v>28</v>
      </c>
      <c r="B133" s="370" t="s">
        <v>29</v>
      </c>
      <c r="C133" s="370"/>
      <c r="D133" s="370" t="s">
        <v>42</v>
      </c>
      <c r="E133" s="371" t="s">
        <v>264</v>
      </c>
      <c r="F133" s="371" t="s">
        <v>295</v>
      </c>
    </row>
    <row r="134" spans="1:16384" s="258" customFormat="1" ht="22.5" customHeight="1" x14ac:dyDescent="0.25">
      <c r="A134" s="368"/>
      <c r="B134" s="100" t="s">
        <v>32</v>
      </c>
      <c r="C134" s="100" t="s">
        <v>31</v>
      </c>
      <c r="D134" s="370"/>
      <c r="E134" s="371"/>
      <c r="F134" s="37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29" t="s">
        <v>441</v>
      </c>
      <c r="B137" s="429"/>
      <c r="C137" s="429"/>
      <c r="D137" s="429"/>
      <c r="E137" s="429"/>
      <c r="F137" s="429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6" t="s">
        <v>340</v>
      </c>
      <c r="B144" s="426"/>
      <c r="C144" s="426"/>
      <c r="D144" s="426"/>
      <c r="E144" s="426"/>
      <c r="F144" s="426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7"/>
      <c r="B161" s="428"/>
      <c r="C161" s="428"/>
      <c r="D161" s="428"/>
      <c r="E161" s="428"/>
      <c r="F161" s="428"/>
      <c r="G161" s="96"/>
    </row>
    <row r="162" spans="1:7" ht="32.25" customHeight="1" x14ac:dyDescent="0.4">
      <c r="A162" s="429" t="s">
        <v>442</v>
      </c>
      <c r="B162" s="429"/>
      <c r="C162" s="429"/>
      <c r="D162" s="429"/>
      <c r="E162" s="429"/>
      <c r="F162" s="429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0"/>
      <c r="B172" s="431"/>
      <c r="C172" s="431"/>
      <c r="D172" s="431"/>
      <c r="E172" s="431"/>
      <c r="F172" s="431"/>
      <c r="G172" s="96"/>
    </row>
    <row r="173" spans="1:7" ht="32.25" customHeight="1" x14ac:dyDescent="0.4">
      <c r="A173" s="429" t="s">
        <v>304</v>
      </c>
      <c r="B173" s="429"/>
      <c r="C173" s="429"/>
      <c r="D173" s="429"/>
      <c r="E173" s="429"/>
      <c r="F173" s="429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2"/>
      <c r="C182" s="433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5"/>
      <c r="B184" s="425"/>
      <c r="C184" s="425"/>
      <c r="D184" s="425"/>
      <c r="E184" s="425"/>
      <c r="F184" s="425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68" t="s">
        <v>28</v>
      </c>
      <c r="B187" s="370" t="s">
        <v>29</v>
      </c>
      <c r="C187" s="370"/>
      <c r="D187" s="370" t="s">
        <v>42</v>
      </c>
      <c r="E187" s="371" t="s">
        <v>264</v>
      </c>
      <c r="F187" s="371" t="s">
        <v>295</v>
      </c>
      <c r="G187" s="96"/>
    </row>
    <row r="188" spans="1:7" ht="21" x14ac:dyDescent="0.4">
      <c r="A188" s="368"/>
      <c r="B188" s="100" t="s">
        <v>32</v>
      </c>
      <c r="C188" s="100" t="s">
        <v>31</v>
      </c>
      <c r="D188" s="370"/>
      <c r="E188" s="371"/>
      <c r="F188" s="371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5" t="s">
        <v>34</v>
      </c>
      <c r="B199" s="376"/>
      <c r="C199" s="377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1"/>
      <c r="B201" s="401"/>
      <c r="C201" s="401"/>
      <c r="D201" s="401"/>
      <c r="E201" s="401"/>
      <c r="F201" s="401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5" t="s">
        <v>34</v>
      </c>
      <c r="B223" s="376"/>
      <c r="C223" s="377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1"/>
      <c r="B225" s="401"/>
      <c r="C225" s="401"/>
      <c r="D225" s="401"/>
      <c r="E225" s="401"/>
      <c r="F225" s="40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2" t="s">
        <v>304</v>
      </c>
      <c r="B232" s="423"/>
      <c r="C232" s="423"/>
      <c r="D232" s="424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5" t="s">
        <v>34</v>
      </c>
      <c r="B241" s="376"/>
      <c r="C241" s="377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1"/>
      <c r="B246" s="401"/>
      <c r="C246" s="401"/>
      <c r="D246" s="401"/>
      <c r="E246" s="401"/>
      <c r="F246" s="40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68" t="s">
        <v>28</v>
      </c>
      <c r="B249" s="370" t="s">
        <v>29</v>
      </c>
      <c r="C249" s="370"/>
      <c r="D249" s="370" t="s">
        <v>42</v>
      </c>
      <c r="E249" s="371" t="s">
        <v>264</v>
      </c>
      <c r="F249" s="371" t="s">
        <v>295</v>
      </c>
      <c r="G249" s="96"/>
    </row>
    <row r="250" spans="1:7" ht="21" x14ac:dyDescent="0.4">
      <c r="A250" s="368"/>
      <c r="B250" s="100" t="s">
        <v>32</v>
      </c>
      <c r="C250" s="100" t="s">
        <v>31</v>
      </c>
      <c r="D250" s="370"/>
      <c r="E250" s="371"/>
      <c r="F250" s="371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5" t="s">
        <v>34</v>
      </c>
      <c r="B261" s="376"/>
      <c r="C261" s="377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5"/>
      <c r="B286" s="385"/>
      <c r="C286" s="385"/>
      <c r="D286" s="385"/>
      <c r="E286" s="385"/>
      <c r="F286" s="385"/>
      <c r="G286" s="96"/>
    </row>
    <row r="287" spans="1:7" ht="31.5" customHeight="1" x14ac:dyDescent="0.4">
      <c r="A287" s="421" t="s">
        <v>304</v>
      </c>
      <c r="B287" s="421"/>
      <c r="C287" s="421"/>
      <c r="D287" s="421"/>
      <c r="E287" s="421"/>
      <c r="F287" s="421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68" t="s">
        <v>28</v>
      </c>
      <c r="B304" s="370" t="s">
        <v>29</v>
      </c>
      <c r="C304" s="370"/>
      <c r="D304" s="370" t="s">
        <v>42</v>
      </c>
      <c r="E304" s="371" t="s">
        <v>264</v>
      </c>
      <c r="F304" s="371" t="s">
        <v>295</v>
      </c>
      <c r="G304" s="96"/>
    </row>
    <row r="305" spans="1:7" ht="21" x14ac:dyDescent="0.4">
      <c r="A305" s="368"/>
      <c r="B305" s="100" t="s">
        <v>32</v>
      </c>
      <c r="C305" s="100" t="s">
        <v>31</v>
      </c>
      <c r="D305" s="370"/>
      <c r="E305" s="371"/>
      <c r="F305" s="371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6"/>
      <c r="B352" s="406"/>
      <c r="C352" s="406"/>
      <c r="D352" s="406"/>
      <c r="E352" s="406"/>
      <c r="F352" s="406"/>
      <c r="G352" s="406"/>
    </row>
    <row r="353" spans="1:7" ht="32.25" customHeight="1" x14ac:dyDescent="0.4">
      <c r="A353" s="420" t="s">
        <v>304</v>
      </c>
      <c r="B353" s="420"/>
      <c r="C353" s="420"/>
      <c r="D353" s="420"/>
      <c r="E353" s="420"/>
      <c r="F353" s="420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68" t="s">
        <v>28</v>
      </c>
      <c r="B370" s="370" t="s">
        <v>29</v>
      </c>
      <c r="C370" s="370"/>
      <c r="D370" s="370" t="s">
        <v>42</v>
      </c>
      <c r="E370" s="371" t="s">
        <v>264</v>
      </c>
      <c r="F370" s="371" t="s">
        <v>295</v>
      </c>
      <c r="G370" s="96"/>
    </row>
    <row r="371" spans="1:7" ht="21" x14ac:dyDescent="0.4">
      <c r="A371" s="368"/>
      <c r="B371" s="100" t="s">
        <v>32</v>
      </c>
      <c r="C371" s="100" t="s">
        <v>31</v>
      </c>
      <c r="D371" s="370"/>
      <c r="E371" s="371"/>
      <c r="F371" s="371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18"/>
      <c r="B410" s="419"/>
      <c r="C410" s="419"/>
      <c r="D410" s="419"/>
      <c r="E410" s="419"/>
      <c r="F410" s="419"/>
      <c r="G410" s="419"/>
    </row>
    <row r="411" spans="1:7" ht="24.75" x14ac:dyDescent="0.4">
      <c r="A411" s="416" t="s">
        <v>313</v>
      </c>
      <c r="B411" s="416"/>
      <c r="C411" s="416"/>
      <c r="D411" s="416"/>
      <c r="E411" s="416"/>
      <c r="F411" s="416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68" t="s">
        <v>28</v>
      </c>
      <c r="B428" s="370" t="s">
        <v>29</v>
      </c>
      <c r="C428" s="370"/>
      <c r="D428" s="370" t="s">
        <v>42</v>
      </c>
      <c r="E428" s="371" t="s">
        <v>264</v>
      </c>
      <c r="F428" s="371" t="s">
        <v>295</v>
      </c>
      <c r="G428" s="96"/>
    </row>
    <row r="429" spans="1:7" ht="21" x14ac:dyDescent="0.4">
      <c r="A429" s="368"/>
      <c r="B429" s="100" t="s">
        <v>32</v>
      </c>
      <c r="C429" s="100" t="s">
        <v>31</v>
      </c>
      <c r="D429" s="370"/>
      <c r="E429" s="371"/>
      <c r="F429" s="371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6" t="s">
        <v>304</v>
      </c>
      <c r="B459" s="416"/>
      <c r="C459" s="416"/>
      <c r="D459" s="416"/>
      <c r="E459" s="416"/>
      <c r="F459" s="416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7" t="s">
        <v>405</v>
      </c>
      <c r="B473" s="417"/>
      <c r="C473" s="417"/>
      <c r="D473" s="417"/>
      <c r="E473" s="417"/>
      <c r="F473" s="417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2" t="s">
        <v>28</v>
      </c>
      <c r="B475" s="403" t="s">
        <v>29</v>
      </c>
      <c r="C475" s="403"/>
      <c r="D475" s="403" t="s">
        <v>42</v>
      </c>
      <c r="E475" s="404" t="s">
        <v>264</v>
      </c>
      <c r="F475" s="404" t="s">
        <v>295</v>
      </c>
      <c r="G475" s="96"/>
    </row>
    <row r="476" spans="1:7" ht="21" x14ac:dyDescent="0.4">
      <c r="A476" s="402"/>
      <c r="B476" s="254" t="s">
        <v>32</v>
      </c>
      <c r="C476" s="254" t="s">
        <v>31</v>
      </c>
      <c r="D476" s="403"/>
      <c r="E476" s="404"/>
      <c r="F476" s="404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7" t="s">
        <v>52</v>
      </c>
      <c r="B478" s="477"/>
      <c r="C478" s="477"/>
      <c r="D478" s="477"/>
      <c r="E478" s="477"/>
      <c r="F478" s="477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78" t="s">
        <v>443</v>
      </c>
      <c r="B484" s="479"/>
      <c r="C484" s="479"/>
      <c r="D484" s="479"/>
      <c r="E484" s="479"/>
      <c r="F484" s="47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0" t="s">
        <v>23</v>
      </c>
      <c r="B495" s="481"/>
      <c r="C495" s="481"/>
      <c r="D495" s="481"/>
      <c r="E495" s="481"/>
      <c r="F495" s="48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7"/>
      <c r="B507" s="387"/>
      <c r="C507" s="387"/>
      <c r="D507" s="387"/>
      <c r="E507" s="387"/>
      <c r="F507" s="387"/>
      <c r="G507" s="387"/>
    </row>
    <row r="508" spans="1:7" ht="26.25" customHeight="1" x14ac:dyDescent="0.5">
      <c r="A508" s="288" t="s">
        <v>304</v>
      </c>
      <c r="B508" s="414"/>
      <c r="C508" s="414"/>
      <c r="D508" s="414"/>
      <c r="E508" s="414"/>
      <c r="F508" s="41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5" t="s">
        <v>97</v>
      </c>
      <c r="B520" s="415"/>
      <c r="C520" s="415"/>
      <c r="D520" s="415"/>
      <c r="E520" s="415"/>
      <c r="F520" s="415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09" t="s">
        <v>28</v>
      </c>
      <c r="B522" s="369" t="s">
        <v>29</v>
      </c>
      <c r="C522" s="411"/>
      <c r="D522" s="370" t="s">
        <v>42</v>
      </c>
      <c r="E522" s="371" t="s">
        <v>264</v>
      </c>
      <c r="F522" s="371" t="s">
        <v>295</v>
      </c>
      <c r="G522" s="96"/>
    </row>
    <row r="523" spans="1:7" ht="21" x14ac:dyDescent="0.4">
      <c r="A523" s="410"/>
      <c r="B523" s="249" t="s">
        <v>32</v>
      </c>
      <c r="C523" s="250" t="s">
        <v>31</v>
      </c>
      <c r="D523" s="370"/>
      <c r="E523" s="371"/>
      <c r="F523" s="371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2"/>
      <c r="D525" s="412"/>
      <c r="E525" s="412"/>
      <c r="F525" s="413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5" t="s">
        <v>34</v>
      </c>
      <c r="B532" s="376"/>
      <c r="C532" s="377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5" t="s">
        <v>33</v>
      </c>
      <c r="B533" s="376"/>
      <c r="C533" s="377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1"/>
      <c r="B534" s="401"/>
      <c r="C534" s="401"/>
      <c r="D534" s="401"/>
      <c r="E534" s="401"/>
      <c r="F534" s="401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5"/>
      <c r="B546" s="406"/>
      <c r="C546" s="406"/>
      <c r="D546" s="406"/>
      <c r="E546" s="406"/>
      <c r="F546" s="406"/>
      <c r="G546" s="406"/>
    </row>
    <row r="547" spans="1:7" ht="35.25" customHeight="1" x14ac:dyDescent="0.4">
      <c r="A547" s="290" t="s">
        <v>304</v>
      </c>
      <c r="B547" s="265"/>
      <c r="C547" s="407"/>
      <c r="D547" s="407"/>
      <c r="E547" s="407"/>
      <c r="F547" s="408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3" t="s">
        <v>34</v>
      </c>
      <c r="B556" s="383"/>
      <c r="C556" s="395"/>
      <c r="D556" s="345">
        <f>SUM(B548:C555,B536:C545)</f>
        <v>0</v>
      </c>
      <c r="E556" s="90"/>
      <c r="F556" s="96"/>
      <c r="G556" s="96"/>
    </row>
    <row r="557" spans="1:7" ht="21" x14ac:dyDescent="0.4">
      <c r="A557" s="383" t="s">
        <v>33</v>
      </c>
      <c r="B557" s="383"/>
      <c r="C557" s="383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1"/>
      <c r="B562" s="401"/>
      <c r="C562" s="401"/>
      <c r="D562" s="401"/>
      <c r="E562" s="401"/>
      <c r="F562" s="401"/>
      <c r="G562" s="96"/>
    </row>
    <row r="563" spans="1:7" ht="22.5" x14ac:dyDescent="0.45">
      <c r="A563" s="382" t="s">
        <v>19</v>
      </c>
      <c r="B563" s="382"/>
      <c r="C563" s="382"/>
      <c r="D563" s="382"/>
      <c r="E563" s="382"/>
      <c r="F563" s="382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2" t="s">
        <v>28</v>
      </c>
      <c r="B565" s="403" t="s">
        <v>29</v>
      </c>
      <c r="C565" s="403"/>
      <c r="D565" s="403" t="s">
        <v>42</v>
      </c>
      <c r="E565" s="404" t="s">
        <v>264</v>
      </c>
      <c r="F565" s="404" t="s">
        <v>295</v>
      </c>
      <c r="G565" s="96"/>
    </row>
    <row r="566" spans="1:7" ht="21" x14ac:dyDescent="0.4">
      <c r="A566" s="402"/>
      <c r="B566" s="254" t="s">
        <v>32</v>
      </c>
      <c r="C566" s="254" t="s">
        <v>31</v>
      </c>
      <c r="D566" s="403"/>
      <c r="E566" s="404"/>
      <c r="F566" s="404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2" t="s">
        <v>10</v>
      </c>
      <c r="B568" s="393"/>
      <c r="C568" s="393"/>
      <c r="D568" s="393"/>
      <c r="E568" s="393"/>
      <c r="F568" s="394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3" t="s">
        <v>34</v>
      </c>
      <c r="B578" s="383"/>
      <c r="C578" s="395"/>
      <c r="D578" s="345">
        <f>SUM(B569:C577)</f>
        <v>0</v>
      </c>
      <c r="E578" s="90"/>
      <c r="F578" s="96"/>
      <c r="G578" s="96"/>
    </row>
    <row r="579" spans="1:7" ht="21" x14ac:dyDescent="0.4">
      <c r="A579" s="383" t="s">
        <v>33</v>
      </c>
      <c r="B579" s="383"/>
      <c r="C579" s="383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6" t="s">
        <v>23</v>
      </c>
      <c r="B581" s="397"/>
      <c r="C581" s="397"/>
      <c r="D581" s="397"/>
      <c r="E581" s="397"/>
      <c r="F581" s="398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399" t="s">
        <v>370</v>
      </c>
      <c r="B588" s="400"/>
      <c r="C588" s="400"/>
      <c r="D588" s="400"/>
      <c r="E588" s="400"/>
      <c r="F588" s="400"/>
      <c r="G588" s="400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3" t="s">
        <v>34</v>
      </c>
      <c r="B596" s="383"/>
      <c r="C596" s="395"/>
      <c r="D596" s="345">
        <f>SUM(B589:C595,B582:C587)</f>
        <v>0</v>
      </c>
      <c r="E596" s="90"/>
      <c r="F596" s="96"/>
      <c r="G596" s="96"/>
    </row>
    <row r="597" spans="1:7" ht="21" x14ac:dyDescent="0.4">
      <c r="A597" s="383" t="s">
        <v>33</v>
      </c>
      <c r="B597" s="383"/>
      <c r="C597" s="383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89" t="s">
        <v>168</v>
      </c>
      <c r="B600" s="390"/>
      <c r="C600" s="391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2" t="s">
        <v>8</v>
      </c>
      <c r="B602" s="382"/>
      <c r="C602" s="382"/>
      <c r="D602" s="382"/>
      <c r="E602" s="382"/>
      <c r="F602" s="382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68" t="s">
        <v>28</v>
      </c>
      <c r="B604" s="370" t="s">
        <v>29</v>
      </c>
      <c r="C604" s="370"/>
      <c r="D604" s="370" t="s">
        <v>42</v>
      </c>
      <c r="E604" s="371" t="s">
        <v>264</v>
      </c>
      <c r="F604" s="371" t="s">
        <v>295</v>
      </c>
      <c r="G604" s="96"/>
    </row>
    <row r="605" spans="1:7" ht="18.75" customHeight="1" x14ac:dyDescent="0.4">
      <c r="A605" s="368"/>
      <c r="B605" s="100" t="s">
        <v>32</v>
      </c>
      <c r="C605" s="100" t="s">
        <v>31</v>
      </c>
      <c r="D605" s="370"/>
      <c r="E605" s="371"/>
      <c r="F605" s="371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3"/>
      <c r="D607" s="373"/>
      <c r="E607" s="373"/>
      <c r="F607" s="374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3" t="s">
        <v>34</v>
      </c>
      <c r="B616" s="383"/>
      <c r="C616" s="383"/>
      <c r="D616" s="345">
        <f>SUM(B608:C615)</f>
        <v>0</v>
      </c>
      <c r="E616" s="384"/>
      <c r="F616" s="385"/>
      <c r="G616" s="96"/>
    </row>
    <row r="617" spans="1:7" ht="21" x14ac:dyDescent="0.4">
      <c r="A617" s="383" t="s">
        <v>33</v>
      </c>
      <c r="B617" s="383"/>
      <c r="C617" s="383"/>
      <c r="D617" s="298" t="e">
        <f>D616/(COUNT(B608:C615)*2)</f>
        <v>#DIV/0!</v>
      </c>
      <c r="E617" s="386"/>
      <c r="F617" s="387"/>
      <c r="G617" s="96"/>
    </row>
    <row r="618" spans="1:7" ht="21" x14ac:dyDescent="0.4">
      <c r="A618" s="128"/>
      <c r="B618" s="96"/>
      <c r="C618" s="388"/>
      <c r="D618" s="388"/>
      <c r="E618" s="388"/>
      <c r="F618" s="38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5" t="s">
        <v>34</v>
      </c>
      <c r="B629" s="376"/>
      <c r="C629" s="377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3"/>
      <c r="D632" s="373"/>
      <c r="E632" s="373"/>
      <c r="F632" s="374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5" t="s">
        <v>34</v>
      </c>
      <c r="B639" s="376"/>
      <c r="C639" s="377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78"/>
      <c r="B641" s="378"/>
      <c r="C641" s="378"/>
      <c r="D641" s="378"/>
      <c r="E641" s="378"/>
      <c r="F641" s="378"/>
      <c r="G641" s="378"/>
    </row>
    <row r="642" spans="1:7" ht="24.75" x14ac:dyDescent="0.4">
      <c r="A642" s="284" t="s">
        <v>26</v>
      </c>
      <c r="B642" s="373"/>
      <c r="C642" s="373"/>
      <c r="D642" s="373"/>
      <c r="E642" s="373"/>
      <c r="F642" s="374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79" t="s">
        <v>304</v>
      </c>
      <c r="B650" s="380"/>
      <c r="C650" s="380"/>
      <c r="D650" s="380"/>
      <c r="E650" s="380"/>
      <c r="F650" s="381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2" t="s">
        <v>346</v>
      </c>
      <c r="B665" s="382"/>
      <c r="C665" s="382"/>
      <c r="D665" s="382"/>
      <c r="E665" s="382"/>
      <c r="F665" s="382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68" t="s">
        <v>28</v>
      </c>
      <c r="B667" s="370" t="s">
        <v>29</v>
      </c>
      <c r="C667" s="370"/>
      <c r="D667" s="370" t="s">
        <v>42</v>
      </c>
      <c r="E667" s="371" t="s">
        <v>264</v>
      </c>
      <c r="F667" s="371" t="s">
        <v>295</v>
      </c>
      <c r="G667" s="96"/>
    </row>
    <row r="668" spans="1:7" ht="21" x14ac:dyDescent="0.4">
      <c r="A668" s="368"/>
      <c r="B668" s="100" t="s">
        <v>32</v>
      </c>
      <c r="C668" s="100" t="s">
        <v>31</v>
      </c>
      <c r="D668" s="370"/>
      <c r="E668" s="371"/>
      <c r="F668" s="371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2" t="s">
        <v>439</v>
      </c>
      <c r="B693" s="372"/>
      <c r="C693" s="372"/>
      <c r="D693" s="372"/>
      <c r="E693" s="372"/>
      <c r="F693" s="372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67" t="s">
        <v>28</v>
      </c>
      <c r="B695" s="369" t="s">
        <v>29</v>
      </c>
      <c r="C695" s="369"/>
      <c r="D695" s="370" t="s">
        <v>42</v>
      </c>
      <c r="E695" s="371" t="s">
        <v>264</v>
      </c>
      <c r="F695" s="371" t="s">
        <v>295</v>
      </c>
      <c r="G695" s="215"/>
    </row>
    <row r="696" spans="1:7" ht="21" x14ac:dyDescent="0.4">
      <c r="A696" s="368"/>
      <c r="B696" s="100" t="s">
        <v>32</v>
      </c>
      <c r="C696" s="100" t="s">
        <v>31</v>
      </c>
      <c r="D696" s="370"/>
      <c r="E696" s="371"/>
      <c r="F696" s="371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4" t="s">
        <v>299</v>
      </c>
      <c r="B698" s="365"/>
      <c r="C698" s="365"/>
      <c r="D698" s="365"/>
      <c r="E698" s="365"/>
      <c r="F698" s="366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2"/>
      <c r="C704" s="363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2"/>
      <c r="C705" s="363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4" t="s">
        <v>300</v>
      </c>
      <c r="B707" s="365"/>
      <c r="C707" s="365"/>
      <c r="D707" s="365"/>
      <c r="E707" s="365"/>
      <c r="F707" s="366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2"/>
      <c r="E1" s="472"/>
      <c r="F1" s="472"/>
      <c r="G1" s="47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3" t="s">
        <v>46</v>
      </c>
      <c r="B6" s="473"/>
      <c r="C6" s="473"/>
      <c r="D6" s="473"/>
      <c r="E6" s="473"/>
      <c r="F6" s="473"/>
      <c r="G6" s="79"/>
    </row>
    <row r="7" spans="1:7" s="2" customFormat="1" ht="21.75" customHeight="1" x14ac:dyDescent="0.45">
      <c r="A7" s="474" t="str">
        <f>'Page de garde'!D18</f>
        <v xml:space="preserve">UHD SFAX EL JADIDA </v>
      </c>
      <c r="B7" s="474"/>
      <c r="C7" s="474"/>
      <c r="D7" s="474"/>
      <c r="E7" s="474"/>
      <c r="F7" s="474"/>
      <c r="G7" s="79"/>
    </row>
    <row r="8" spans="1:7" s="2" customFormat="1" ht="24" x14ac:dyDescent="0.45">
      <c r="A8" s="4" t="s">
        <v>39</v>
      </c>
      <c r="B8" s="475">
        <f>'A4 Exploitation'!B9:F9</f>
        <v>0</v>
      </c>
      <c r="C8" s="475"/>
      <c r="D8" s="475"/>
      <c r="E8" s="475"/>
      <c r="F8" s="475"/>
      <c r="G8" s="79"/>
    </row>
    <row r="9" spans="1:7" s="2" customFormat="1" ht="24" x14ac:dyDescent="0.45">
      <c r="A9" s="5" t="s">
        <v>41</v>
      </c>
      <c r="B9" s="476">
        <f>'A4 Exploitation'!B10:F10</f>
        <v>0</v>
      </c>
      <c r="C9" s="476"/>
      <c r="D9" s="476"/>
      <c r="E9" s="476"/>
      <c r="F9" s="476"/>
      <c r="G9" s="79"/>
    </row>
    <row r="10" spans="1:7" s="2" customFormat="1" ht="24" x14ac:dyDescent="0.45">
      <c r="A10" s="4" t="s">
        <v>40</v>
      </c>
      <c r="B10" s="471">
        <f>'A4 Exploitation'!B11:F11</f>
        <v>0</v>
      </c>
      <c r="C10" s="471"/>
      <c r="D10" s="471"/>
      <c r="E10" s="471"/>
      <c r="F10" s="471"/>
      <c r="G10" s="79"/>
    </row>
    <row r="11" spans="1:7" s="2" customFormat="1" ht="24" x14ac:dyDescent="0.45">
      <c r="A11" s="4" t="s">
        <v>248</v>
      </c>
      <c r="B11" s="463" t="e">
        <f>D215</f>
        <v>#DIV/0!</v>
      </c>
      <c r="C11" s="463"/>
      <c r="D11" s="463"/>
      <c r="E11" s="463"/>
      <c r="F11" s="463"/>
      <c r="G11" s="79"/>
    </row>
    <row r="12" spans="1:7" s="2" customFormat="1" ht="22.5" x14ac:dyDescent="0.45">
      <c r="A12" s="1"/>
      <c r="D12" s="442"/>
      <c r="E12" s="442"/>
      <c r="F12" s="442"/>
      <c r="G12" s="442"/>
    </row>
    <row r="13" spans="1:7" s="2" customFormat="1" ht="11.25" customHeight="1" x14ac:dyDescent="0.3">
      <c r="A13" s="464" t="s">
        <v>28</v>
      </c>
      <c r="B13" s="465" t="s">
        <v>29</v>
      </c>
      <c r="C13" s="465"/>
      <c r="D13" s="465" t="s">
        <v>42</v>
      </c>
      <c r="E13" s="465" t="s">
        <v>158</v>
      </c>
      <c r="F13" s="465" t="s">
        <v>159</v>
      </c>
    </row>
    <row r="14" spans="1:7" s="2" customFormat="1" ht="12.75" customHeight="1" x14ac:dyDescent="0.3">
      <c r="A14" s="464"/>
      <c r="B14" s="18" t="s">
        <v>32</v>
      </c>
      <c r="C14" s="18" t="s">
        <v>31</v>
      </c>
      <c r="D14" s="465"/>
      <c r="E14" s="465"/>
      <c r="F14" s="465"/>
      <c r="G14" s="78"/>
    </row>
    <row r="15" spans="1:7" x14ac:dyDescent="0.3">
      <c r="A15" s="466"/>
      <c r="B15" s="467"/>
      <c r="C15" s="467"/>
      <c r="D15" s="467"/>
      <c r="E15" s="467"/>
      <c r="F15" s="467"/>
    </row>
    <row r="16" spans="1:7" ht="19.5" x14ac:dyDescent="0.4">
      <c r="A16" s="468" t="s">
        <v>0</v>
      </c>
      <c r="B16" s="469"/>
      <c r="C16" s="469"/>
      <c r="D16" s="469"/>
      <c r="E16" s="469"/>
      <c r="F16" s="469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0" t="s">
        <v>34</v>
      </c>
      <c r="B22" s="454"/>
      <c r="C22" s="455"/>
      <c r="D22" s="330">
        <f>SUM(B17:C21)</f>
        <v>0</v>
      </c>
    </row>
    <row r="23" spans="1:7" x14ac:dyDescent="0.3">
      <c r="A23" s="449" t="s">
        <v>249</v>
      </c>
      <c r="B23" s="450"/>
      <c r="C23" s="451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2" t="s">
        <v>4</v>
      </c>
      <c r="B25" s="453"/>
      <c r="C25" s="453"/>
      <c r="D25" s="453"/>
      <c r="E25" s="453"/>
      <c r="F25" s="453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49" t="s">
        <v>34</v>
      </c>
      <c r="B33" s="450"/>
      <c r="C33" s="451"/>
      <c r="D33" s="329">
        <f>SUM(B26:C32)</f>
        <v>0</v>
      </c>
    </row>
    <row r="34" spans="1:6" x14ac:dyDescent="0.3">
      <c r="A34" s="449" t="s">
        <v>249</v>
      </c>
      <c r="B34" s="450"/>
      <c r="C34" s="451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2" t="s">
        <v>178</v>
      </c>
      <c r="B36" s="453"/>
      <c r="C36" s="453"/>
      <c r="D36" s="453"/>
      <c r="E36" s="453"/>
      <c r="F36" s="453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49" t="s">
        <v>34</v>
      </c>
      <c r="B42" s="450"/>
      <c r="C42" s="451"/>
      <c r="D42" s="329">
        <f>SUM(B37:C41)</f>
        <v>0</v>
      </c>
    </row>
    <row r="43" spans="1:6" x14ac:dyDescent="0.3">
      <c r="A43" s="449" t="s">
        <v>249</v>
      </c>
      <c r="B43" s="450"/>
      <c r="C43" s="451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58" t="s">
        <v>405</v>
      </c>
      <c r="B45" s="459"/>
      <c r="C45" s="459"/>
      <c r="D45" s="459"/>
      <c r="E45" s="459"/>
      <c r="F45" s="460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49" t="s">
        <v>34</v>
      </c>
      <c r="B58" s="450"/>
      <c r="C58" s="451"/>
      <c r="D58" s="341">
        <f>SUM(B46:C57)</f>
        <v>0</v>
      </c>
    </row>
    <row r="59" spans="1:6" x14ac:dyDescent="0.3">
      <c r="A59" s="449" t="s">
        <v>249</v>
      </c>
      <c r="B59" s="450"/>
      <c r="C59" s="45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1" t="s">
        <v>19</v>
      </c>
      <c r="B61" s="462"/>
      <c r="C61" s="462"/>
      <c r="D61" s="462"/>
      <c r="E61" s="462"/>
      <c r="F61" s="462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49" t="s">
        <v>34</v>
      </c>
      <c r="B68" s="450"/>
      <c r="C68" s="451"/>
      <c r="D68" s="329">
        <f>SUM(B62:C67)</f>
        <v>0</v>
      </c>
    </row>
    <row r="69" spans="1:6" x14ac:dyDescent="0.3">
      <c r="A69" s="449" t="s">
        <v>249</v>
      </c>
      <c r="B69" s="450"/>
      <c r="C69" s="451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2" t="s">
        <v>8</v>
      </c>
      <c r="B71" s="453"/>
      <c r="C71" s="453"/>
      <c r="D71" s="453"/>
      <c r="E71" s="453"/>
      <c r="F71" s="453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49" t="s">
        <v>34</v>
      </c>
      <c r="B79" s="450"/>
      <c r="C79" s="451"/>
      <c r="D79" s="329">
        <f>SUM(B72:C78)</f>
        <v>0</v>
      </c>
    </row>
    <row r="80" spans="1:6" x14ac:dyDescent="0.3">
      <c r="A80" s="449" t="s">
        <v>249</v>
      </c>
      <c r="B80" s="450"/>
      <c r="C80" s="451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2" t="s">
        <v>463</v>
      </c>
      <c r="B82" s="453"/>
      <c r="C82" s="453"/>
      <c r="D82" s="453"/>
      <c r="E82" s="453"/>
      <c r="F82" s="453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49" t="s">
        <v>34</v>
      </c>
      <c r="B100" s="450"/>
      <c r="C100" s="451"/>
      <c r="D100" s="329">
        <f>SUM(B83:C99)</f>
        <v>0</v>
      </c>
    </row>
    <row r="101" spans="1:6" x14ac:dyDescent="0.3">
      <c r="A101" s="449" t="s">
        <v>249</v>
      </c>
      <c r="B101" s="450"/>
      <c r="C101" s="451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2" t="s">
        <v>170</v>
      </c>
      <c r="B103" s="453"/>
      <c r="C103" s="453"/>
      <c r="D103" s="453"/>
      <c r="E103" s="453"/>
      <c r="F103" s="453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49" t="s">
        <v>34</v>
      </c>
      <c r="B118" s="450"/>
      <c r="C118" s="451"/>
      <c r="D118" s="329">
        <f>SUM(B104:C117)</f>
        <v>0</v>
      </c>
    </row>
    <row r="119" spans="1:6" x14ac:dyDescent="0.3">
      <c r="A119" s="449" t="s">
        <v>249</v>
      </c>
      <c r="B119" s="450"/>
      <c r="C119" s="451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2" t="s">
        <v>171</v>
      </c>
      <c r="B122" s="453"/>
      <c r="C122" s="453"/>
      <c r="D122" s="453"/>
      <c r="E122" s="453"/>
      <c r="F122" s="453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49" t="s">
        <v>34</v>
      </c>
      <c r="B134" s="450"/>
      <c r="C134" s="451"/>
      <c r="D134" s="329">
        <f>SUM(B123:C133)</f>
        <v>0</v>
      </c>
    </row>
    <row r="135" spans="1:6" x14ac:dyDescent="0.3">
      <c r="A135" s="449" t="s">
        <v>249</v>
      </c>
      <c r="B135" s="450"/>
      <c r="C135" s="451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2" t="s">
        <v>154</v>
      </c>
      <c r="B137" s="453"/>
      <c r="C137" s="453"/>
      <c r="D137" s="453"/>
      <c r="E137" s="453"/>
      <c r="F137" s="453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49" t="s">
        <v>34</v>
      </c>
      <c r="B149" s="450"/>
      <c r="C149" s="451"/>
      <c r="D149" s="329">
        <f>SUM(B138:C148)</f>
        <v>0</v>
      </c>
    </row>
    <row r="150" spans="1:6" x14ac:dyDescent="0.3">
      <c r="A150" s="449" t="s">
        <v>249</v>
      </c>
      <c r="B150" s="450"/>
      <c r="C150" s="451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2" t="s">
        <v>61</v>
      </c>
      <c r="B152" s="453"/>
      <c r="C152" s="453"/>
      <c r="D152" s="453"/>
      <c r="E152" s="453"/>
      <c r="F152" s="453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49" t="s">
        <v>34</v>
      </c>
      <c r="B165" s="450"/>
      <c r="C165" s="451"/>
      <c r="D165" s="329">
        <f>SUM(B153:C164)</f>
        <v>0</v>
      </c>
    </row>
    <row r="166" spans="1:6" x14ac:dyDescent="0.3">
      <c r="A166" s="449" t="s">
        <v>249</v>
      </c>
      <c r="B166" s="450"/>
      <c r="C166" s="451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2" t="s">
        <v>176</v>
      </c>
      <c r="B168" s="453"/>
      <c r="C168" s="453"/>
      <c r="D168" s="453"/>
      <c r="E168" s="453"/>
      <c r="F168" s="453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49" t="s">
        <v>34</v>
      </c>
      <c r="B177" s="454"/>
      <c r="C177" s="455"/>
      <c r="D177" s="330">
        <f>SUM(B169:C176)</f>
        <v>0</v>
      </c>
    </row>
    <row r="178" spans="1:6" x14ac:dyDescent="0.3">
      <c r="A178" s="449" t="s">
        <v>249</v>
      </c>
      <c r="B178" s="450"/>
      <c r="C178" s="451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2" t="s">
        <v>64</v>
      </c>
      <c r="B180" s="453"/>
      <c r="C180" s="453"/>
      <c r="D180" s="453"/>
      <c r="E180" s="453"/>
      <c r="F180" s="453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49" t="s">
        <v>34</v>
      </c>
      <c r="B185" s="450"/>
      <c r="C185" s="451"/>
      <c r="D185" s="329">
        <f>SUM(B181:C184)</f>
        <v>0</v>
      </c>
    </row>
    <row r="186" spans="1:6" x14ac:dyDescent="0.3">
      <c r="A186" s="449" t="s">
        <v>249</v>
      </c>
      <c r="B186" s="450"/>
      <c r="C186" s="451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6" t="s">
        <v>15</v>
      </c>
      <c r="B188" s="457"/>
      <c r="C188" s="457"/>
      <c r="D188" s="457"/>
      <c r="E188" s="457"/>
      <c r="F188" s="457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49" t="s">
        <v>34</v>
      </c>
      <c r="B193" s="450"/>
      <c r="C193" s="451"/>
      <c r="D193" s="329">
        <f>SUM(B189:C192)</f>
        <v>0</v>
      </c>
    </row>
    <row r="194" spans="1:7" x14ac:dyDescent="0.3">
      <c r="A194" s="449" t="s">
        <v>249</v>
      </c>
      <c r="B194" s="450"/>
      <c r="C194" s="451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2" t="s">
        <v>65</v>
      </c>
      <c r="B196" s="453"/>
      <c r="C196" s="453"/>
      <c r="D196" s="453"/>
      <c r="E196" s="453"/>
      <c r="F196" s="453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49" t="s">
        <v>34</v>
      </c>
      <c r="B202" s="450"/>
      <c r="C202" s="451"/>
      <c r="D202" s="329">
        <f>SUM(B197:C201)</f>
        <v>0</v>
      </c>
    </row>
    <row r="203" spans="1:7" x14ac:dyDescent="0.3">
      <c r="A203" s="449" t="s">
        <v>249</v>
      </c>
      <c r="B203" s="450"/>
      <c r="C203" s="451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2" t="s">
        <v>175</v>
      </c>
      <c r="B205" s="453"/>
      <c r="C205" s="453"/>
      <c r="D205" s="453"/>
      <c r="E205" s="453"/>
      <c r="F205" s="453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49" t="s">
        <v>34</v>
      </c>
      <c r="B210" s="450"/>
      <c r="C210" s="451"/>
      <c r="D210" s="34">
        <f>SUM(B206:C209)</f>
        <v>0</v>
      </c>
    </row>
    <row r="211" spans="1:6" x14ac:dyDescent="0.3">
      <c r="A211" s="449" t="s">
        <v>249</v>
      </c>
      <c r="B211" s="450"/>
      <c r="C211" s="451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2019-08-29T20:09:13Z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