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Rue de Londre\2018\8\"/>
    </mc:Choice>
  </mc:AlternateContent>
  <bookViews>
    <workbookView xWindow="0" yWindow="0" windowWidth="20490" windowHeight="7755" tabRatio="916" activeTab="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43" i="38" l="1"/>
  <c r="F543" i="31"/>
  <c r="F543" i="43"/>
  <c r="C542" i="40" l="1"/>
  <c r="C530" i="40"/>
  <c r="C528" i="40"/>
  <c r="C490" i="40"/>
  <c r="C469" i="40"/>
  <c r="C466" i="40"/>
  <c r="C465" i="40"/>
  <c r="C461" i="40"/>
  <c r="C455" i="40"/>
  <c r="C438" i="40"/>
  <c r="C432" i="40"/>
  <c r="C431" i="40"/>
  <c r="C425" i="40"/>
  <c r="C422" i="40"/>
  <c r="C415" i="40"/>
  <c r="C411" i="40"/>
  <c r="C405" i="40"/>
  <c r="C402" i="40"/>
  <c r="C381" i="40"/>
  <c r="C378" i="40"/>
  <c r="C371" i="40"/>
  <c r="C369" i="40"/>
  <c r="C368" i="40"/>
  <c r="C348" i="40"/>
  <c r="C344" i="40"/>
  <c r="C342" i="40"/>
  <c r="C340" i="40"/>
  <c r="C331" i="40"/>
  <c r="C304" i="40"/>
  <c r="C302" i="40"/>
  <c r="C297" i="40"/>
  <c r="C295" i="40"/>
  <c r="C294" i="40"/>
  <c r="C291" i="40"/>
  <c r="C282" i="40"/>
  <c r="C278" i="40"/>
  <c r="C252" i="40"/>
  <c r="C251" i="40"/>
  <c r="C250" i="40"/>
  <c r="C249" i="40"/>
  <c r="C240" i="40"/>
  <c r="C238" i="40"/>
  <c r="C235" i="40"/>
  <c r="C230" i="40"/>
  <c r="C227" i="40"/>
  <c r="C220" i="40"/>
  <c r="C219" i="40"/>
  <c r="C194" i="40"/>
  <c r="C190" i="40"/>
  <c r="C186" i="40"/>
  <c r="C184" i="40"/>
  <c r="C182" i="40"/>
  <c r="C181" i="40"/>
  <c r="C170" i="40"/>
  <c r="C147" i="40"/>
  <c r="C145" i="40"/>
  <c r="C143" i="40"/>
  <c r="C138" i="40"/>
  <c r="C134" i="40"/>
  <c r="C132" i="40"/>
  <c r="C131" i="40"/>
  <c r="C129" i="40"/>
  <c r="C125" i="40"/>
  <c r="C115" i="40"/>
  <c r="C91" i="40"/>
  <c r="C89" i="40"/>
  <c r="C82" i="40"/>
  <c r="C79" i="40"/>
  <c r="C74" i="40"/>
  <c r="C72" i="40"/>
  <c r="C69" i="40"/>
  <c r="C68" i="40"/>
  <c r="C65" i="40"/>
  <c r="C59" i="40"/>
  <c r="C35" i="40"/>
  <c r="C34" i="40"/>
  <c r="C30" i="40"/>
  <c r="C542" i="38"/>
  <c r="C530" i="38"/>
  <c r="C528" i="38"/>
  <c r="C490" i="38"/>
  <c r="C469" i="38"/>
  <c r="C466" i="38"/>
  <c r="C465" i="38"/>
  <c r="C461" i="38"/>
  <c r="C455" i="38"/>
  <c r="C438" i="38"/>
  <c r="C432" i="38"/>
  <c r="C431" i="38"/>
  <c r="C425" i="38"/>
  <c r="C422" i="38"/>
  <c r="C415" i="38"/>
  <c r="C411" i="38"/>
  <c r="C405" i="38"/>
  <c r="C402" i="38"/>
  <c r="C381" i="38"/>
  <c r="C378" i="38"/>
  <c r="C371" i="38"/>
  <c r="C369" i="38"/>
  <c r="C368" i="38"/>
  <c r="C348" i="38"/>
  <c r="C344" i="38"/>
  <c r="C342" i="38"/>
  <c r="C340" i="38"/>
  <c r="C331" i="38"/>
  <c r="C304" i="38"/>
  <c r="C302" i="38"/>
  <c r="C297" i="38"/>
  <c r="C295" i="38"/>
  <c r="C294" i="38"/>
  <c r="C291" i="38"/>
  <c r="C282" i="38"/>
  <c r="C278" i="38"/>
  <c r="C252" i="38"/>
  <c r="C251" i="38"/>
  <c r="C250" i="38"/>
  <c r="C249" i="38"/>
  <c r="C240" i="38"/>
  <c r="C238" i="38"/>
  <c r="C235" i="38"/>
  <c r="C230" i="38"/>
  <c r="C227" i="38"/>
  <c r="C220" i="38"/>
  <c r="C219" i="38"/>
  <c r="C194" i="38"/>
  <c r="C190" i="38"/>
  <c r="C186" i="38"/>
  <c r="C184" i="38"/>
  <c r="C182" i="38"/>
  <c r="C181" i="38"/>
  <c r="C170" i="38"/>
  <c r="C147" i="38"/>
  <c r="C145" i="38"/>
  <c r="C143" i="38"/>
  <c r="C138" i="38"/>
  <c r="C134" i="38"/>
  <c r="C132" i="38"/>
  <c r="C131" i="38"/>
  <c r="C129" i="38"/>
  <c r="C125" i="38"/>
  <c r="C115" i="38"/>
  <c r="C91" i="38"/>
  <c r="C89" i="38"/>
  <c r="C82" i="38"/>
  <c r="C79" i="38"/>
  <c r="C74" i="38"/>
  <c r="C72" i="38"/>
  <c r="C69" i="38"/>
  <c r="C68" i="38"/>
  <c r="C65" i="38"/>
  <c r="C59" i="38"/>
  <c r="C35" i="38"/>
  <c r="C34" i="38"/>
  <c r="C30" i="38"/>
  <c r="C542" i="31"/>
  <c r="C530" i="31"/>
  <c r="C528" i="31"/>
  <c r="C490" i="31"/>
  <c r="C469" i="31"/>
  <c r="C466" i="31"/>
  <c r="C465" i="31"/>
  <c r="C461" i="31"/>
  <c r="C455" i="31"/>
  <c r="C438" i="31"/>
  <c r="C432" i="31"/>
  <c r="C431" i="31"/>
  <c r="C425" i="31"/>
  <c r="C422" i="31"/>
  <c r="C415" i="31"/>
  <c r="C411" i="31"/>
  <c r="C405" i="31"/>
  <c r="C402" i="31"/>
  <c r="C381" i="31"/>
  <c r="C378" i="31"/>
  <c r="C371" i="31"/>
  <c r="C369" i="31"/>
  <c r="C368" i="31"/>
  <c r="C348" i="31"/>
  <c r="C344" i="31"/>
  <c r="C342" i="31"/>
  <c r="C340" i="31"/>
  <c r="C331" i="31"/>
  <c r="C304" i="31"/>
  <c r="C302" i="31"/>
  <c r="C297" i="31"/>
  <c r="C295" i="31"/>
  <c r="C294" i="31"/>
  <c r="C291" i="31"/>
  <c r="C282" i="31"/>
  <c r="C278" i="31"/>
  <c r="C252" i="31"/>
  <c r="C251" i="31"/>
  <c r="C250" i="31"/>
  <c r="C249" i="31"/>
  <c r="C240" i="31"/>
  <c r="C238" i="31"/>
  <c r="C235" i="31"/>
  <c r="C230" i="31"/>
  <c r="C227" i="31"/>
  <c r="C220" i="31"/>
  <c r="C219" i="31"/>
  <c r="C194" i="31"/>
  <c r="C190" i="31"/>
  <c r="C186" i="31"/>
  <c r="C184" i="31"/>
  <c r="C182" i="31"/>
  <c r="C181" i="31"/>
  <c r="C170" i="31"/>
  <c r="C147" i="31"/>
  <c r="C145" i="31"/>
  <c r="C143" i="31"/>
  <c r="C138" i="31"/>
  <c r="C134" i="31"/>
  <c r="C132" i="31"/>
  <c r="C131" i="31"/>
  <c r="C129" i="31"/>
  <c r="C125" i="31"/>
  <c r="C115" i="31"/>
  <c r="C91" i="31"/>
  <c r="C89" i="31"/>
  <c r="C82" i="31"/>
  <c r="C79" i="31"/>
  <c r="C74" i="31"/>
  <c r="C72" i="31"/>
  <c r="C69" i="31"/>
  <c r="C68" i="31"/>
  <c r="C65" i="31"/>
  <c r="C59" i="31"/>
  <c r="C35" i="31"/>
  <c r="C34" i="31"/>
  <c r="C30" i="31"/>
  <c r="C542" i="33"/>
  <c r="C530" i="33"/>
  <c r="C528" i="33"/>
  <c r="C490" i="33"/>
  <c r="C469" i="33"/>
  <c r="C466" i="33"/>
  <c r="C465" i="33"/>
  <c r="C461" i="33"/>
  <c r="C455" i="33"/>
  <c r="C438" i="33"/>
  <c r="C432" i="33"/>
  <c r="C431" i="33"/>
  <c r="C425" i="33"/>
  <c r="C422" i="33"/>
  <c r="C415" i="33"/>
  <c r="C411" i="33"/>
  <c r="C405" i="33"/>
  <c r="C402" i="33"/>
  <c r="C381" i="33"/>
  <c r="C378" i="33"/>
  <c r="C371" i="33"/>
  <c r="C369" i="33"/>
  <c r="C368" i="33"/>
  <c r="C348" i="33"/>
  <c r="C344" i="33"/>
  <c r="C342" i="33"/>
  <c r="C340" i="33"/>
  <c r="C331" i="33"/>
  <c r="C304" i="33"/>
  <c r="C302" i="33"/>
  <c r="C297" i="33"/>
  <c r="C295" i="33"/>
  <c r="C294" i="33"/>
  <c r="C291" i="33"/>
  <c r="C282" i="33"/>
  <c r="C278" i="33"/>
  <c r="C252" i="33"/>
  <c r="C251" i="33"/>
  <c r="C250" i="33"/>
  <c r="C249" i="33"/>
  <c r="C240" i="33"/>
  <c r="C238" i="33"/>
  <c r="C235" i="33"/>
  <c r="C230" i="33"/>
  <c r="C227" i="33"/>
  <c r="C220" i="33"/>
  <c r="C219" i="33"/>
  <c r="C194" i="33"/>
  <c r="C190" i="33"/>
  <c r="C186" i="33"/>
  <c r="C184" i="33"/>
  <c r="C182" i="33"/>
  <c r="C181" i="33"/>
  <c r="C170" i="33"/>
  <c r="C147" i="33"/>
  <c r="C145" i="33"/>
  <c r="C143" i="33"/>
  <c r="C138" i="33"/>
  <c r="C134" i="33"/>
  <c r="C132" i="33"/>
  <c r="C131" i="33"/>
  <c r="C129" i="33"/>
  <c r="C125" i="33"/>
  <c r="C115" i="33"/>
  <c r="C91" i="33"/>
  <c r="C89" i="33"/>
  <c r="C82" i="33"/>
  <c r="C79" i="33"/>
  <c r="C74" i="33"/>
  <c r="C72" i="33"/>
  <c r="C69" i="33"/>
  <c r="C68" i="33"/>
  <c r="C65" i="33"/>
  <c r="C59" i="33"/>
  <c r="C35" i="33"/>
  <c r="C34" i="33"/>
  <c r="C30" i="33"/>
  <c r="C542" i="43"/>
  <c r="C530" i="43"/>
  <c r="C528" i="43"/>
  <c r="C490" i="43"/>
  <c r="C469" i="43"/>
  <c r="C466" i="43"/>
  <c r="C465" i="43"/>
  <c r="C461" i="43"/>
  <c r="C455" i="43"/>
  <c r="C438" i="43"/>
  <c r="C432" i="43"/>
  <c r="C431" i="43"/>
  <c r="C425" i="43"/>
  <c r="C422" i="43"/>
  <c r="C415" i="43"/>
  <c r="C411" i="43"/>
  <c r="C405" i="43"/>
  <c r="C402" i="43"/>
  <c r="C381" i="43"/>
  <c r="C378" i="43"/>
  <c r="C371" i="43"/>
  <c r="C369" i="43"/>
  <c r="C368" i="43"/>
  <c r="C348" i="43"/>
  <c r="C344" i="43"/>
  <c r="C342" i="43"/>
  <c r="C340" i="43"/>
  <c r="C331" i="43"/>
  <c r="C304" i="43"/>
  <c r="C302" i="43"/>
  <c r="C297" i="43"/>
  <c r="C295" i="43"/>
  <c r="C294" i="43"/>
  <c r="C291" i="43"/>
  <c r="C282" i="43"/>
  <c r="C278" i="43"/>
  <c r="C252" i="43"/>
  <c r="C251" i="43"/>
  <c r="C250" i="43"/>
  <c r="C249" i="43"/>
  <c r="C240" i="43"/>
  <c r="C238" i="43"/>
  <c r="C235" i="43"/>
  <c r="C230" i="43"/>
  <c r="C227" i="43"/>
  <c r="C220" i="43"/>
  <c r="C219" i="43"/>
  <c r="C194" i="43"/>
  <c r="C190" i="43"/>
  <c r="C186" i="43"/>
  <c r="C184" i="43"/>
  <c r="C182" i="43"/>
  <c r="C181" i="43"/>
  <c r="C170" i="43"/>
  <c r="C147" i="43"/>
  <c r="C145" i="43"/>
  <c r="C143" i="43"/>
  <c r="C138" i="43"/>
  <c r="C134" i="43"/>
  <c r="C132" i="43"/>
  <c r="C131" i="43"/>
  <c r="C129" i="43"/>
  <c r="C125" i="43"/>
  <c r="C115" i="43"/>
  <c r="C91" i="43"/>
  <c r="C89" i="43"/>
  <c r="C82" i="43"/>
  <c r="C79" i="43"/>
  <c r="C74" i="43"/>
  <c r="C72" i="43"/>
  <c r="C69" i="43"/>
  <c r="C68" i="43"/>
  <c r="C65" i="43"/>
  <c r="C59" i="43"/>
  <c r="C35" i="43"/>
  <c r="C34" i="43"/>
  <c r="C30" i="43"/>
  <c r="C381" i="36"/>
  <c r="C302" i="36"/>
  <c r="C238" i="36"/>
  <c r="C235" i="36"/>
  <c r="C132" i="36"/>
  <c r="C131" i="36"/>
  <c r="C129" i="36"/>
  <c r="C125" i="36"/>
  <c r="C79" i="36"/>
  <c r="C74" i="36"/>
  <c r="C72" i="36"/>
  <c r="C69" i="36"/>
  <c r="C65" i="36"/>
  <c r="C35" i="36"/>
  <c r="C34" i="36"/>
  <c r="C30" i="36"/>
  <c r="C528" i="36"/>
  <c r="C530" i="36"/>
  <c r="D42" i="36" l="1"/>
  <c r="D43" i="36" s="1"/>
  <c r="D533" i="36"/>
  <c r="D534" i="36" s="1"/>
  <c r="C466" i="36" l="1"/>
  <c r="C405" i="36"/>
  <c r="D25" i="43"/>
  <c r="D26" i="43" s="1"/>
  <c r="D61" i="43"/>
  <c r="D62" i="43" s="1"/>
  <c r="D84" i="43"/>
  <c r="D85" i="43" s="1"/>
  <c r="D117" i="43"/>
  <c r="D118" i="43" s="1"/>
  <c r="D139" i="43"/>
  <c r="D140" i="43" s="1"/>
  <c r="D172" i="43"/>
  <c r="D173" i="43" s="1"/>
  <c r="D222" i="43"/>
  <c r="D223" i="43" s="1"/>
  <c r="D244" i="43"/>
  <c r="D245" i="43" s="1"/>
  <c r="D285" i="43"/>
  <c r="D286" i="43" s="1"/>
  <c r="D333" i="43"/>
  <c r="D334" i="43" s="1"/>
  <c r="D373" i="43"/>
  <c r="D374" i="43" s="1"/>
  <c r="D406" i="43"/>
  <c r="D407" i="43" s="1"/>
  <c r="D417" i="43"/>
  <c r="D418" i="43" s="1"/>
  <c r="D426" i="43"/>
  <c r="D427" i="43" s="1"/>
  <c r="D457" i="43"/>
  <c r="D458" i="43" s="1"/>
  <c r="D493" i="43"/>
  <c r="D494" i="43" s="1"/>
  <c r="C348" i="36" l="1"/>
  <c r="C297" i="36"/>
  <c r="C295" i="36"/>
  <c r="C291" i="36"/>
  <c r="C251" i="36"/>
  <c r="C230" i="36"/>
  <c r="C194" i="36"/>
  <c r="C186" i="36"/>
  <c r="C181" i="36"/>
  <c r="C143" i="36"/>
  <c r="C138" i="36"/>
  <c r="C91" i="36"/>
  <c r="C82" i="36"/>
  <c r="C68" i="36"/>
  <c r="B10" i="32"/>
  <c r="B10" i="41"/>
  <c r="B9" i="41"/>
  <c r="B8" i="41"/>
  <c r="B10" i="39"/>
  <c r="B9" i="39"/>
  <c r="B8" i="39"/>
  <c r="B9" i="32"/>
  <c r="B8" i="32"/>
  <c r="B10" i="25"/>
  <c r="B9" i="25"/>
  <c r="B8" i="25"/>
  <c r="B10" i="35"/>
  <c r="B9" i="35"/>
  <c r="B8" i="35"/>
  <c r="B10" i="37"/>
  <c r="B9" i="37"/>
  <c r="B8" i="37"/>
  <c r="F197" i="41" l="1"/>
  <c r="F197" i="39"/>
  <c r="E197" i="25"/>
  <c r="D476" i="40"/>
  <c r="B476" i="40" s="1"/>
  <c r="D477" i="40" s="1"/>
  <c r="D222" i="40"/>
  <c r="D223" i="40" s="1"/>
  <c r="D25" i="40"/>
  <c r="D26" i="40" s="1"/>
  <c r="D285" i="38"/>
  <c r="D286" i="38" s="1"/>
  <c r="D25" i="38"/>
  <c r="D26" i="38" s="1"/>
  <c r="D493" i="31"/>
  <c r="D494" i="31" s="1"/>
  <c r="D222" i="31"/>
  <c r="D223" i="31" s="1"/>
  <c r="D25" i="31"/>
  <c r="D26" i="31" s="1"/>
  <c r="D457" i="33"/>
  <c r="D458" i="33" s="1"/>
  <c r="D406" i="33"/>
  <c r="D407" i="33" s="1"/>
  <c r="D222" i="33"/>
  <c r="D223" i="33" s="1"/>
  <c r="D172" i="33"/>
  <c r="D173" i="33" s="1"/>
  <c r="D61" i="33"/>
  <c r="D62" i="33" s="1"/>
  <c r="D25" i="33"/>
  <c r="D26" i="33" s="1"/>
  <c r="D513" i="36"/>
  <c r="D514" i="36" s="1"/>
  <c r="D499" i="36"/>
  <c r="D547" i="36"/>
  <c r="D25" i="36"/>
  <c r="D26" i="36" s="1"/>
  <c r="D222" i="38"/>
  <c r="D223" i="38" s="1"/>
  <c r="D493" i="33"/>
  <c r="D494" i="33" s="1"/>
  <c r="D426" i="33"/>
  <c r="D427" i="33" s="1"/>
  <c r="D417" i="33"/>
  <c r="D418" i="33" s="1"/>
  <c r="D373" i="33"/>
  <c r="D374" i="33" s="1"/>
  <c r="D333" i="33"/>
  <c r="D334" i="33" s="1"/>
  <c r="D285" i="33"/>
  <c r="D286" i="33" s="1"/>
  <c r="D244" i="33"/>
  <c r="D245" i="33" s="1"/>
  <c r="D139" i="33"/>
  <c r="D140" i="33" s="1"/>
  <c r="D117" i="33"/>
  <c r="D118" i="33" s="1"/>
  <c r="D84" i="33"/>
  <c r="D85" i="33" s="1"/>
  <c r="E197" i="39"/>
  <c r="E197" i="41"/>
  <c r="F543" i="40"/>
  <c r="E543" i="40"/>
  <c r="F532" i="40"/>
  <c r="E532" i="40"/>
  <c r="F512" i="40"/>
  <c r="E512" i="40"/>
  <c r="F498" i="40"/>
  <c r="E498" i="40"/>
  <c r="F476" i="40"/>
  <c r="E476" i="40"/>
  <c r="F439" i="40"/>
  <c r="E439" i="40"/>
  <c r="F386" i="40"/>
  <c r="E386" i="40"/>
  <c r="F353" i="40"/>
  <c r="E353" i="40"/>
  <c r="F313" i="40"/>
  <c r="E313" i="40"/>
  <c r="F261" i="40"/>
  <c r="E261" i="40"/>
  <c r="F200" i="40"/>
  <c r="E200" i="40"/>
  <c r="F153" i="40"/>
  <c r="E153" i="40"/>
  <c r="F99" i="40"/>
  <c r="E99" i="40"/>
  <c r="F41" i="40"/>
  <c r="E41" i="40"/>
  <c r="D493" i="40"/>
  <c r="D494" i="40" s="1"/>
  <c r="D457" i="40"/>
  <c r="D458" i="40" s="1"/>
  <c r="D426" i="40"/>
  <c r="D427" i="40" s="1"/>
  <c r="D417" i="40"/>
  <c r="D418" i="40" s="1"/>
  <c r="D406" i="40"/>
  <c r="D407" i="40" s="1"/>
  <c r="D373" i="40"/>
  <c r="D374" i="40" s="1"/>
  <c r="D333" i="40"/>
  <c r="D334" i="40" s="1"/>
  <c r="D285" i="40"/>
  <c r="D286" i="40" s="1"/>
  <c r="D244" i="40"/>
  <c r="D245" i="40" s="1"/>
  <c r="D172" i="40"/>
  <c r="D139" i="40"/>
  <c r="D140" i="40" s="1"/>
  <c r="D117" i="40"/>
  <c r="D118" i="40" s="1"/>
  <c r="D84" i="40"/>
  <c r="D61" i="40"/>
  <c r="D62" i="40" s="1"/>
  <c r="A537" i="40"/>
  <c r="A517" i="40"/>
  <c r="A506" i="40"/>
  <c r="A484" i="40"/>
  <c r="A447" i="40"/>
  <c r="A394" i="40"/>
  <c r="A361" i="40"/>
  <c r="A321" i="40"/>
  <c r="A269" i="40"/>
  <c r="A208" i="40"/>
  <c r="A161" i="40"/>
  <c r="A106" i="40"/>
  <c r="A49" i="40"/>
  <c r="A16" i="40"/>
  <c r="E543" i="38"/>
  <c r="D543" i="38" s="1"/>
  <c r="B543" i="38" s="1"/>
  <c r="D544" i="38" s="1"/>
  <c r="F532" i="38"/>
  <c r="E532" i="38"/>
  <c r="F512" i="38"/>
  <c r="E512" i="38"/>
  <c r="F498" i="38"/>
  <c r="E498" i="38"/>
  <c r="F476" i="38"/>
  <c r="E476" i="38"/>
  <c r="F439" i="38"/>
  <c r="E439" i="38"/>
  <c r="F386" i="38"/>
  <c r="E386" i="38"/>
  <c r="F353" i="38"/>
  <c r="E353" i="38"/>
  <c r="F313" i="38"/>
  <c r="E313" i="38"/>
  <c r="F261" i="38"/>
  <c r="E261" i="38"/>
  <c r="F200" i="38"/>
  <c r="E200" i="38"/>
  <c r="F153" i="38"/>
  <c r="E153" i="38"/>
  <c r="F99" i="38"/>
  <c r="E99" i="38"/>
  <c r="F41" i="38"/>
  <c r="E41" i="38"/>
  <c r="D493" i="38"/>
  <c r="D494" i="38" s="1"/>
  <c r="D457" i="38"/>
  <c r="D458" i="38" s="1"/>
  <c r="D426" i="38"/>
  <c r="D427" i="38" s="1"/>
  <c r="D417" i="38"/>
  <c r="D418" i="38" s="1"/>
  <c r="D406" i="38"/>
  <c r="D407" i="38" s="1"/>
  <c r="D373" i="38"/>
  <c r="D374" i="38" s="1"/>
  <c r="D333" i="38"/>
  <c r="D334" i="38" s="1"/>
  <c r="D244" i="38"/>
  <c r="D245" i="38" s="1"/>
  <c r="D172" i="38"/>
  <c r="D139" i="38"/>
  <c r="D140" i="38" s="1"/>
  <c r="D117" i="38"/>
  <c r="D118" i="38" s="1"/>
  <c r="D84" i="38"/>
  <c r="D61" i="38"/>
  <c r="D62" i="38" s="1"/>
  <c r="A537" i="38"/>
  <c r="A517" i="38"/>
  <c r="A506" i="38"/>
  <c r="A484" i="38"/>
  <c r="A447" i="38"/>
  <c r="A394" i="38"/>
  <c r="A361" i="38"/>
  <c r="A321" i="38"/>
  <c r="A269" i="38"/>
  <c r="A208" i="38"/>
  <c r="A161" i="38"/>
  <c r="A106" i="38"/>
  <c r="A49" i="38"/>
  <c r="A16" i="38"/>
  <c r="A537" i="31"/>
  <c r="A517" i="31"/>
  <c r="A506" i="31"/>
  <c r="A484" i="31"/>
  <c r="A447" i="31"/>
  <c r="A394" i="31"/>
  <c r="A361" i="31"/>
  <c r="A321" i="31"/>
  <c r="A269" i="31"/>
  <c r="A208" i="31"/>
  <c r="A161" i="31"/>
  <c r="A106" i="31"/>
  <c r="A49" i="31"/>
  <c r="A16" i="31"/>
  <c r="D457" i="31"/>
  <c r="D458" i="31" s="1"/>
  <c r="D426" i="31"/>
  <c r="D427" i="31" s="1"/>
  <c r="D417" i="31"/>
  <c r="D418" i="31" s="1"/>
  <c r="D406" i="31"/>
  <c r="D407" i="31" s="1"/>
  <c r="D373" i="31"/>
  <c r="D374" i="31" s="1"/>
  <c r="D333" i="31"/>
  <c r="D334" i="31" s="1"/>
  <c r="D285" i="31"/>
  <c r="D286" i="31" s="1"/>
  <c r="D244" i="31"/>
  <c r="D245" i="31" s="1"/>
  <c r="D172" i="31"/>
  <c r="D139" i="31"/>
  <c r="D140" i="31" s="1"/>
  <c r="D117" i="31"/>
  <c r="D118" i="31" s="1"/>
  <c r="D84" i="31"/>
  <c r="D61" i="31"/>
  <c r="D62" i="31" s="1"/>
  <c r="F543" i="33"/>
  <c r="E543" i="33"/>
  <c r="F532" i="33"/>
  <c r="E532" i="33"/>
  <c r="F512" i="33"/>
  <c r="E512" i="33"/>
  <c r="F498" i="33"/>
  <c r="E498" i="33"/>
  <c r="F476" i="33"/>
  <c r="E476" i="33"/>
  <c r="F439" i="33"/>
  <c r="E439" i="33"/>
  <c r="F386" i="33"/>
  <c r="E386" i="33"/>
  <c r="F353" i="33"/>
  <c r="E353" i="33"/>
  <c r="F313" i="33"/>
  <c r="E313" i="33"/>
  <c r="F261" i="33"/>
  <c r="E261" i="33"/>
  <c r="F200" i="33"/>
  <c r="E200" i="33"/>
  <c r="F153" i="33"/>
  <c r="E153" i="33"/>
  <c r="F99" i="33"/>
  <c r="E99" i="33"/>
  <c r="F41" i="33"/>
  <c r="E41" i="33"/>
  <c r="F200" i="43"/>
  <c r="F153" i="43"/>
  <c r="F99" i="43"/>
  <c r="F41" i="43"/>
  <c r="E543" i="43"/>
  <c r="E532" i="43"/>
  <c r="F532" i="43"/>
  <c r="F512" i="43"/>
  <c r="E512" i="43"/>
  <c r="F498" i="43"/>
  <c r="E498" i="43"/>
  <c r="F476" i="43"/>
  <c r="E476" i="43"/>
  <c r="F439" i="43"/>
  <c r="E439" i="43"/>
  <c r="F386" i="43"/>
  <c r="E386" i="43"/>
  <c r="F353" i="43"/>
  <c r="E353" i="43"/>
  <c r="F313" i="43"/>
  <c r="E313" i="43"/>
  <c r="F261" i="43"/>
  <c r="E261" i="43"/>
  <c r="E200" i="43"/>
  <c r="E153" i="43"/>
  <c r="E99" i="43"/>
  <c r="D99" i="43" s="1"/>
  <c r="B99" i="43" s="1"/>
  <c r="D100" i="43" s="1"/>
  <c r="E41" i="43"/>
  <c r="A537" i="43"/>
  <c r="A517" i="43"/>
  <c r="A506" i="43"/>
  <c r="A484" i="43"/>
  <c r="A447" i="43"/>
  <c r="A394" i="43"/>
  <c r="A361" i="43"/>
  <c r="A321" i="43"/>
  <c r="A269" i="43"/>
  <c r="A208" i="43"/>
  <c r="A161" i="43"/>
  <c r="A106" i="43"/>
  <c r="A49" i="43"/>
  <c r="A16" i="43"/>
  <c r="A8" i="43"/>
  <c r="A7" i="35" s="1"/>
  <c r="D200" i="43" l="1"/>
  <c r="B200" i="43" s="1"/>
  <c r="D201" i="43" s="1"/>
  <c r="D476" i="33"/>
  <c r="B476" i="33" s="1"/>
  <c r="D261" i="43"/>
  <c r="B261" i="43" s="1"/>
  <c r="D262" i="43" s="1"/>
  <c r="D263" i="43" s="1"/>
  <c r="D353" i="43"/>
  <c r="B353" i="43" s="1"/>
  <c r="D354" i="43" s="1"/>
  <c r="D439" i="43"/>
  <c r="B439" i="43" s="1"/>
  <c r="D440" i="43" s="1"/>
  <c r="D443" i="43" s="1"/>
  <c r="D444" i="43" s="1"/>
  <c r="D498" i="43"/>
  <c r="B498" i="43" s="1"/>
  <c r="D499" i="43" s="1"/>
  <c r="D41" i="40"/>
  <c r="B41" i="40" s="1"/>
  <c r="D42" i="40" s="1"/>
  <c r="D153" i="40"/>
  <c r="B153" i="40" s="1"/>
  <c r="D154" i="40" s="1"/>
  <c r="D157" i="40" s="1"/>
  <c r="D158" i="40" s="1"/>
  <c r="D353" i="40"/>
  <c r="B353" i="40" s="1"/>
  <c r="D354" i="40" s="1"/>
  <c r="D498" i="40"/>
  <c r="B498" i="40" s="1"/>
  <c r="D499" i="40" s="1"/>
  <c r="D41" i="33"/>
  <c r="B41" i="33" s="1"/>
  <c r="D42" i="33" s="1"/>
  <c r="D45" i="33" s="1"/>
  <c r="D46" i="33" s="1"/>
  <c r="D353" i="33"/>
  <c r="B353" i="33" s="1"/>
  <c r="D354" i="33" s="1"/>
  <c r="D355" i="33" s="1"/>
  <c r="D439" i="33"/>
  <c r="B439" i="33" s="1"/>
  <c r="D440" i="33" s="1"/>
  <c r="D441" i="33" s="1"/>
  <c r="D498" i="33"/>
  <c r="B498" i="33" s="1"/>
  <c r="D499" i="33" s="1"/>
  <c r="D502" i="33" s="1"/>
  <c r="D503" i="33" s="1"/>
  <c r="D532" i="33"/>
  <c r="B532" i="33" s="1"/>
  <c r="D533" i="33" s="1"/>
  <c r="D534" i="33" s="1"/>
  <c r="D99" i="38"/>
  <c r="B99" i="38" s="1"/>
  <c r="D100" i="38" s="1"/>
  <c r="D101" i="38" s="1"/>
  <c r="D200" i="38"/>
  <c r="B200" i="38" s="1"/>
  <c r="D313" i="38"/>
  <c r="B313" i="38" s="1"/>
  <c r="D314" i="38" s="1"/>
  <c r="D386" i="38"/>
  <c r="B386" i="38" s="1"/>
  <c r="D387" i="38" s="1"/>
  <c r="D388" i="38" s="1"/>
  <c r="D476" i="38"/>
  <c r="B476" i="38" s="1"/>
  <c r="D477" i="38" s="1"/>
  <c r="D512" i="38"/>
  <c r="D153" i="43"/>
  <c r="B153" i="43" s="1"/>
  <c r="D154" i="43" s="1"/>
  <c r="D157" i="43" s="1"/>
  <c r="D158" i="43" s="1"/>
  <c r="D476" i="43"/>
  <c r="B476" i="43" s="1"/>
  <c r="D477" i="43" s="1"/>
  <c r="D478" i="43" s="1"/>
  <c r="D261" i="33"/>
  <c r="B261" i="33" s="1"/>
  <c r="D262" i="33" s="1"/>
  <c r="D265" i="33" s="1"/>
  <c r="D266" i="33" s="1"/>
  <c r="D153" i="33"/>
  <c r="B153" i="33" s="1"/>
  <c r="D99" i="40"/>
  <c r="B99" i="40" s="1"/>
  <c r="D100" i="40" s="1"/>
  <c r="D101" i="40" s="1"/>
  <c r="D200" i="40"/>
  <c r="B200" i="40" s="1"/>
  <c r="D201" i="40" s="1"/>
  <c r="D202" i="40" s="1"/>
  <c r="D313" i="40"/>
  <c r="B313" i="40" s="1"/>
  <c r="D314" i="40" s="1"/>
  <c r="D386" i="40"/>
  <c r="B386" i="40" s="1"/>
  <c r="D387" i="40" s="1"/>
  <c r="D512" i="40"/>
  <c r="B512" i="40" s="1"/>
  <c r="D513" i="40" s="1"/>
  <c r="D514" i="40" s="1"/>
  <c r="D543" i="40"/>
  <c r="B543" i="40" s="1"/>
  <c r="D544" i="40" s="1"/>
  <c r="D261" i="40"/>
  <c r="B261" i="40" s="1"/>
  <c r="D439" i="40"/>
  <c r="B439" i="40" s="1"/>
  <c r="D532" i="40"/>
  <c r="B532" i="40" s="1"/>
  <c r="D533" i="40" s="1"/>
  <c r="D534" i="40" s="1"/>
  <c r="D313" i="43"/>
  <c r="B313" i="43" s="1"/>
  <c r="D314" i="43" s="1"/>
  <c r="D315" i="43" s="1"/>
  <c r="D386" i="43"/>
  <c r="B386" i="43" s="1"/>
  <c r="D387" i="43" s="1"/>
  <c r="D388" i="43" s="1"/>
  <c r="D512" i="43"/>
  <c r="B512" i="43" s="1"/>
  <c r="D513" i="43" s="1"/>
  <c r="D514" i="43" s="1"/>
  <c r="B152" i="29" s="1"/>
  <c r="D543" i="43"/>
  <c r="B543" i="43" s="1"/>
  <c r="D544" i="43" s="1"/>
  <c r="D545" i="43" s="1"/>
  <c r="B171" i="29" s="1"/>
  <c r="D99" i="33"/>
  <c r="B99" i="33" s="1"/>
  <c r="D100" i="33" s="1"/>
  <c r="D200" i="33"/>
  <c r="B200" i="33" s="1"/>
  <c r="D201" i="33" s="1"/>
  <c r="D204" i="33" s="1"/>
  <c r="D205" i="33" s="1"/>
  <c r="D313" i="33"/>
  <c r="B313" i="33" s="1"/>
  <c r="D386" i="33"/>
  <c r="B386" i="33" s="1"/>
  <c r="D387" i="33" s="1"/>
  <c r="D390" i="33" s="1"/>
  <c r="D391" i="33" s="1"/>
  <c r="D512" i="33"/>
  <c r="B512" i="33" s="1"/>
  <c r="D513" i="33" s="1"/>
  <c r="D514" i="33" s="1"/>
  <c r="D543" i="33"/>
  <c r="B543" i="33" s="1"/>
  <c r="D544" i="33" s="1"/>
  <c r="D545" i="33" s="1"/>
  <c r="D41" i="38"/>
  <c r="B41" i="38" s="1"/>
  <c r="D42" i="38" s="1"/>
  <c r="D45" i="38" s="1"/>
  <c r="D46" i="38" s="1"/>
  <c r="D153" i="38"/>
  <c r="B153" i="38" s="1"/>
  <c r="D154" i="38" s="1"/>
  <c r="D155" i="38" s="1"/>
  <c r="D261" i="38"/>
  <c r="B261" i="38" s="1"/>
  <c r="D262" i="38" s="1"/>
  <c r="D353" i="38"/>
  <c r="B353" i="38" s="1"/>
  <c r="D354" i="38" s="1"/>
  <c r="D439" i="38"/>
  <c r="D498" i="38"/>
  <c r="B498" i="38" s="1"/>
  <c r="D499" i="38" s="1"/>
  <c r="D502" i="38" s="1"/>
  <c r="D503" i="38" s="1"/>
  <c r="D532" i="38"/>
  <c r="B532" i="38" s="1"/>
  <c r="D533" i="38" s="1"/>
  <c r="D534" i="38" s="1"/>
  <c r="B512" i="38"/>
  <c r="D513" i="38" s="1"/>
  <c r="D514" i="38" s="1"/>
  <c r="B439" i="38"/>
  <c r="D440" i="38" s="1"/>
  <c r="D441" i="38" s="1"/>
  <c r="D41" i="43"/>
  <c r="D532" i="43"/>
  <c r="B532" i="43" s="1"/>
  <c r="D533" i="43" s="1"/>
  <c r="D534" i="43" s="1"/>
  <c r="B162" i="29" s="1"/>
  <c r="D390" i="43"/>
  <c r="D391" i="43" s="1"/>
  <c r="D202" i="43"/>
  <c r="D204" i="43"/>
  <c r="D205" i="43" s="1"/>
  <c r="D441" i="43"/>
  <c r="D480" i="43"/>
  <c r="D481" i="43" s="1"/>
  <c r="D101" i="43"/>
  <c r="D102" i="43"/>
  <c r="D103" i="43" s="1"/>
  <c r="D500" i="43"/>
  <c r="D502" i="43"/>
  <c r="D503" i="43" s="1"/>
  <c r="B143" i="29" s="1"/>
  <c r="D502" i="40"/>
  <c r="D503" i="40" s="1"/>
  <c r="D357" i="40"/>
  <c r="D358" i="40" s="1"/>
  <c r="D440" i="40"/>
  <c r="D443" i="40" s="1"/>
  <c r="D444" i="40" s="1"/>
  <c r="D262" i="40"/>
  <c r="D265" i="40" s="1"/>
  <c r="D266" i="40" s="1"/>
  <c r="D357" i="38"/>
  <c r="D358" i="38" s="1"/>
  <c r="D201" i="38"/>
  <c r="D202" i="38" s="1"/>
  <c r="D314" i="33"/>
  <c r="D315" i="33" s="1"/>
  <c r="D154" i="33"/>
  <c r="D157" i="33" s="1"/>
  <c r="D158" i="33" s="1"/>
  <c r="D477" i="33"/>
  <c r="D480" i="33" s="1"/>
  <c r="D481" i="33" s="1"/>
  <c r="D545" i="40"/>
  <c r="D155" i="40"/>
  <c r="D480" i="40"/>
  <c r="D481" i="40" s="1"/>
  <c r="D478" i="40"/>
  <c r="D390" i="40"/>
  <c r="D391" i="40" s="1"/>
  <c r="D388" i="40"/>
  <c r="D317" i="40"/>
  <c r="D318" i="40" s="1"/>
  <c r="D315" i="40"/>
  <c r="D355" i="40"/>
  <c r="D500" i="40"/>
  <c r="D85" i="40"/>
  <c r="D173" i="40"/>
  <c r="D390" i="38"/>
  <c r="D391" i="38" s="1"/>
  <c r="D545" i="38"/>
  <c r="D480" i="38"/>
  <c r="D481" i="38" s="1"/>
  <c r="D478" i="38"/>
  <c r="D317" i="38"/>
  <c r="D318" i="38" s="1"/>
  <c r="D315" i="38"/>
  <c r="D43" i="38"/>
  <c r="D355" i="38"/>
  <c r="D85" i="38"/>
  <c r="D173" i="38"/>
  <c r="D85" i="31"/>
  <c r="D173" i="31"/>
  <c r="D443" i="33"/>
  <c r="D500" i="36"/>
  <c r="C465" i="36"/>
  <c r="C455" i="36"/>
  <c r="D457" i="36" s="1"/>
  <c r="D458" i="36" s="1"/>
  <c r="C432" i="36"/>
  <c r="C422" i="36"/>
  <c r="C411" i="36"/>
  <c r="C402" i="36"/>
  <c r="D406" i="36" s="1"/>
  <c r="D407" i="36" s="1"/>
  <c r="C378" i="36"/>
  <c r="C369" i="36"/>
  <c r="C342" i="36"/>
  <c r="C331" i="36"/>
  <c r="D333" i="36" s="1"/>
  <c r="D334" i="36" s="1"/>
  <c r="C294" i="36"/>
  <c r="C282" i="36"/>
  <c r="C250" i="36"/>
  <c r="C219" i="36"/>
  <c r="C182" i="36"/>
  <c r="C170" i="36"/>
  <c r="D172" i="36" s="1"/>
  <c r="D173" i="36" s="1"/>
  <c r="C145" i="36"/>
  <c r="C115" i="36"/>
  <c r="D117" i="36" s="1"/>
  <c r="D118" i="36" s="1"/>
  <c r="C89" i="36"/>
  <c r="C220" i="36"/>
  <c r="C190" i="36"/>
  <c r="D500" i="33" l="1"/>
  <c r="D265" i="38"/>
  <c r="D266" i="38" s="1"/>
  <c r="D263" i="38"/>
  <c r="D45" i="40"/>
  <c r="D46" i="40" s="1"/>
  <c r="D43" i="40"/>
  <c r="D102" i="40"/>
  <c r="D103" i="40" s="1"/>
  <c r="D265" i="43"/>
  <c r="D266" i="43" s="1"/>
  <c r="B89" i="29" s="1"/>
  <c r="D43" i="33"/>
  <c r="D500" i="38"/>
  <c r="D357" i="33"/>
  <c r="D358" i="33" s="1"/>
  <c r="D155" i="43"/>
  <c r="D157" i="38"/>
  <c r="D158" i="38" s="1"/>
  <c r="D444" i="33"/>
  <c r="B126" i="29" s="1"/>
  <c r="D317" i="33"/>
  <c r="D318" i="33" s="1"/>
  <c r="D263" i="33"/>
  <c r="D202" i="33"/>
  <c r="D478" i="33"/>
  <c r="D547" i="38"/>
  <c r="D547" i="33"/>
  <c r="D388" i="33"/>
  <c r="D102" i="38"/>
  <c r="D103" i="38" s="1"/>
  <c r="D317" i="43"/>
  <c r="D318" i="43" s="1"/>
  <c r="B98" i="29" s="1"/>
  <c r="D263" i="40"/>
  <c r="D547" i="40"/>
  <c r="D102" i="33"/>
  <c r="D103" i="33" s="1"/>
  <c r="D101" i="33"/>
  <c r="D547" i="43"/>
  <c r="D443" i="38"/>
  <c r="D444" i="38" s="1"/>
  <c r="B41" i="43"/>
  <c r="D42" i="43" s="1"/>
  <c r="D441" i="40"/>
  <c r="D355" i="43"/>
  <c r="D357" i="43"/>
  <c r="D358" i="43" s="1"/>
  <c r="B107" i="29" s="1"/>
  <c r="D155" i="33"/>
  <c r="D204" i="40"/>
  <c r="D205" i="40" s="1"/>
  <c r="D204" i="38"/>
  <c r="D205" i="38" s="1"/>
  <c r="B71" i="29"/>
  <c r="D222" i="36"/>
  <c r="D223" i="36" s="1"/>
  <c r="D100" i="36"/>
  <c r="D101" i="36" s="1"/>
  <c r="B116" i="29"/>
  <c r="B80" i="29"/>
  <c r="B62" i="29"/>
  <c r="B134" i="29"/>
  <c r="B125" i="29"/>
  <c r="D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66" i="29"/>
  <c r="B156" i="29"/>
  <c r="B57" i="29"/>
  <c r="A8" i="40"/>
  <c r="A7" i="41" s="1"/>
  <c r="D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65" i="29"/>
  <c r="B155" i="29"/>
  <c r="A8" i="38"/>
  <c r="A7" i="39" s="1"/>
  <c r="D548" i="33" l="1"/>
  <c r="D549" i="33" s="1"/>
  <c r="D102" i="39"/>
  <c r="D103" i="39" s="1"/>
  <c r="D63" i="39"/>
  <c r="D64" i="39" s="1"/>
  <c r="D84" i="41"/>
  <c r="D85" i="41" s="1"/>
  <c r="D102" i="41"/>
  <c r="D103" i="41" s="1"/>
  <c r="D118" i="41"/>
  <c r="D119" i="41" s="1"/>
  <c r="D149" i="41"/>
  <c r="D150" i="41" s="1"/>
  <c r="D161" i="39"/>
  <c r="D162" i="39" s="1"/>
  <c r="D63" i="41"/>
  <c r="D64" i="41" s="1"/>
  <c r="D161" i="41"/>
  <c r="D162" i="41" s="1"/>
  <c r="D118" i="39"/>
  <c r="D119" i="39" s="1"/>
  <c r="D84" i="39"/>
  <c r="D85" i="39" s="1"/>
  <c r="D133" i="39"/>
  <c r="D134" i="39" s="1"/>
  <c r="D149" i="39"/>
  <c r="D150" i="39" s="1"/>
  <c r="D133" i="41"/>
  <c r="D134" i="41" s="1"/>
  <c r="D43" i="43"/>
  <c r="D45" i="43"/>
  <c r="D46" i="43" s="1"/>
  <c r="B53" i="29" s="1"/>
  <c r="D548" i="40"/>
  <c r="D549" i="40" s="1"/>
  <c r="D548" i="38"/>
  <c r="D549" i="38" s="1"/>
  <c r="B75" i="29"/>
  <c r="B93" i="29"/>
  <c r="B84" i="29"/>
  <c r="B102" i="29"/>
  <c r="B120" i="29"/>
  <c r="B147" i="29"/>
  <c r="D195" i="41"/>
  <c r="B129" i="29"/>
  <c r="B138" i="29"/>
  <c r="B66" i="29"/>
  <c r="B175" i="29"/>
  <c r="B48" i="29"/>
  <c r="B111" i="29"/>
  <c r="D195" i="39"/>
  <c r="B146" i="29"/>
  <c r="B174" i="29"/>
  <c r="B83" i="29"/>
  <c r="B119" i="29"/>
  <c r="B56" i="29"/>
  <c r="B92" i="29"/>
  <c r="B137" i="29"/>
  <c r="B65" i="29"/>
  <c r="B47" i="29"/>
  <c r="B74" i="29"/>
  <c r="B110" i="29"/>
  <c r="D198" i="39" l="1"/>
  <c r="D199" i="39" s="1"/>
  <c r="D198" i="41"/>
  <c r="D199" i="41" s="1"/>
  <c r="D548" i="43"/>
  <c r="D549" i="43" s="1"/>
  <c r="B35" i="29" s="1"/>
  <c r="B128" i="29"/>
  <c r="B101" i="29"/>
  <c r="B11" i="41" l="1"/>
  <c r="B184" i="29"/>
  <c r="B12" i="43"/>
  <c r="B11" i="39"/>
  <c r="B183" i="29"/>
  <c r="B12" i="40"/>
  <c r="B39" i="29"/>
  <c r="B29" i="29"/>
  <c r="B12" i="38"/>
  <c r="B38" i="29"/>
  <c r="B28" i="29"/>
  <c r="E543" i="31"/>
  <c r="F532" i="31"/>
  <c r="E532" i="31"/>
  <c r="F512" i="31"/>
  <c r="E512" i="31"/>
  <c r="F498" i="31"/>
  <c r="E498" i="31"/>
  <c r="F476" i="31"/>
  <c r="E476" i="31"/>
  <c r="F439" i="31"/>
  <c r="E439" i="31"/>
  <c r="F386" i="31"/>
  <c r="E386" i="31"/>
  <c r="F353" i="31"/>
  <c r="E353" i="31"/>
  <c r="F313" i="31"/>
  <c r="E313" i="31"/>
  <c r="F261" i="31"/>
  <c r="E261" i="31"/>
  <c r="F200" i="31"/>
  <c r="E200" i="31"/>
  <c r="F153" i="31"/>
  <c r="E153" i="31"/>
  <c r="F99" i="31"/>
  <c r="E99" i="31"/>
  <c r="F41" i="31"/>
  <c r="E41" i="31"/>
  <c r="F197" i="25"/>
  <c r="D197" i="25" s="1"/>
  <c r="F197" i="35"/>
  <c r="E197" i="35"/>
  <c r="C191" i="37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C542" i="36"/>
  <c r="D544" i="36" s="1"/>
  <c r="D545" i="36" s="1"/>
  <c r="A537" i="36"/>
  <c r="A517" i="36"/>
  <c r="B151" i="29"/>
  <c r="A506" i="36"/>
  <c r="C490" i="36"/>
  <c r="D493" i="36" s="1"/>
  <c r="A484" i="36"/>
  <c r="C469" i="36"/>
  <c r="C461" i="36"/>
  <c r="A447" i="36"/>
  <c r="C438" i="36"/>
  <c r="C431" i="36"/>
  <c r="C425" i="36"/>
  <c r="D426" i="36" s="1"/>
  <c r="D427" i="36" s="1"/>
  <c r="C415" i="36"/>
  <c r="D417" i="36" s="1"/>
  <c r="A394" i="36"/>
  <c r="D387" i="36"/>
  <c r="D388" i="36" s="1"/>
  <c r="C371" i="36"/>
  <c r="C368" i="36"/>
  <c r="A361" i="36"/>
  <c r="C344" i="36"/>
  <c r="C340" i="36"/>
  <c r="A321" i="36"/>
  <c r="C304" i="36"/>
  <c r="C278" i="36"/>
  <c r="D285" i="36" s="1"/>
  <c r="A269" i="36"/>
  <c r="C252" i="36"/>
  <c r="C249" i="36"/>
  <c r="C240" i="36"/>
  <c r="C227" i="36"/>
  <c r="A208" i="36"/>
  <c r="C184" i="36"/>
  <c r="D201" i="36" s="1"/>
  <c r="A161" i="36"/>
  <c r="C147" i="36"/>
  <c r="D154" i="36" s="1"/>
  <c r="D155" i="36" s="1"/>
  <c r="C134" i="36"/>
  <c r="A106" i="36"/>
  <c r="C59" i="36"/>
  <c r="D61" i="36" s="1"/>
  <c r="A49" i="36"/>
  <c r="A16" i="36"/>
  <c r="A8" i="36"/>
  <c r="A7" i="37" s="1"/>
  <c r="C191" i="35"/>
  <c r="D194" i="35" s="1"/>
  <c r="D186" i="35"/>
  <c r="D187" i="35" s="1"/>
  <c r="D177" i="35"/>
  <c r="D178" i="35" s="1"/>
  <c r="C165" i="35"/>
  <c r="D169" i="35" s="1"/>
  <c r="D170" i="35" s="1"/>
  <c r="C157" i="35"/>
  <c r="C156" i="35"/>
  <c r="C155" i="35"/>
  <c r="C145" i="35"/>
  <c r="C144" i="35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A537" i="33"/>
  <c r="B163" i="29"/>
  <c r="A517" i="33"/>
  <c r="B153" i="29"/>
  <c r="A506" i="33"/>
  <c r="A484" i="33"/>
  <c r="A447" i="33"/>
  <c r="A394" i="33"/>
  <c r="A361" i="33"/>
  <c r="A321" i="33"/>
  <c r="A269" i="33"/>
  <c r="A208" i="33"/>
  <c r="A161" i="33"/>
  <c r="A106" i="33"/>
  <c r="A49" i="33"/>
  <c r="B54" i="29"/>
  <c r="A16" i="33"/>
  <c r="A8" i="33"/>
  <c r="A7" i="25" s="1"/>
  <c r="D197" i="35" l="1"/>
  <c r="D41" i="31"/>
  <c r="B41" i="31" s="1"/>
  <c r="D42" i="31" s="1"/>
  <c r="D153" i="31"/>
  <c r="B153" i="31" s="1"/>
  <c r="D154" i="31" s="1"/>
  <c r="D155" i="31" s="1"/>
  <c r="D261" i="31"/>
  <c r="B261" i="31" s="1"/>
  <c r="D262" i="31" s="1"/>
  <c r="D265" i="31" s="1"/>
  <c r="D266" i="31" s="1"/>
  <c r="D353" i="31"/>
  <c r="B353" i="31" s="1"/>
  <c r="D354" i="31" s="1"/>
  <c r="D439" i="31"/>
  <c r="B439" i="31" s="1"/>
  <c r="D440" i="31" s="1"/>
  <c r="D441" i="31" s="1"/>
  <c r="D498" i="31"/>
  <c r="B498" i="31" s="1"/>
  <c r="D499" i="31" s="1"/>
  <c r="D502" i="31" s="1"/>
  <c r="D503" i="31" s="1"/>
  <c r="D99" i="31"/>
  <c r="B99" i="31" s="1"/>
  <c r="D100" i="31" s="1"/>
  <c r="D102" i="31" s="1"/>
  <c r="D103" i="31" s="1"/>
  <c r="D200" i="31"/>
  <c r="B200" i="31" s="1"/>
  <c r="D201" i="31" s="1"/>
  <c r="D313" i="31"/>
  <c r="B313" i="31" s="1"/>
  <c r="D314" i="31" s="1"/>
  <c r="D315" i="31" s="1"/>
  <c r="D386" i="31"/>
  <c r="B386" i="31" s="1"/>
  <c r="D387" i="31" s="1"/>
  <c r="D388" i="31" s="1"/>
  <c r="D476" i="31"/>
  <c r="B476" i="31" s="1"/>
  <c r="D477" i="31" s="1"/>
  <c r="D512" i="31"/>
  <c r="B512" i="31" s="1"/>
  <c r="D513" i="31" s="1"/>
  <c r="D514" i="31" s="1"/>
  <c r="D161" i="35"/>
  <c r="D162" i="35" s="1"/>
  <c r="D532" i="31"/>
  <c r="B532" i="31" s="1"/>
  <c r="D533" i="31" s="1"/>
  <c r="D534" i="31" s="1"/>
  <c r="D149" i="35"/>
  <c r="D150" i="35" s="1"/>
  <c r="D63" i="35"/>
  <c r="D64" i="35" s="1"/>
  <c r="D202" i="31"/>
  <c r="D204" i="31"/>
  <c r="D205" i="31" s="1"/>
  <c r="D133" i="35"/>
  <c r="D134" i="35" s="1"/>
  <c r="D118" i="35"/>
  <c r="D119" i="35" s="1"/>
  <c r="D357" i="31"/>
  <c r="D358" i="31" s="1"/>
  <c r="D355" i="31"/>
  <c r="D101" i="31"/>
  <c r="D102" i="35"/>
  <c r="D103" i="35" s="1"/>
  <c r="D263" i="31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84" i="35"/>
  <c r="D85" i="35" s="1"/>
  <c r="B161" i="29"/>
  <c r="D494" i="36"/>
  <c r="D502" i="36"/>
  <c r="D503" i="36" s="1"/>
  <c r="B142" i="29" s="1"/>
  <c r="D477" i="36"/>
  <c r="D478" i="36" s="1"/>
  <c r="D440" i="36"/>
  <c r="D441" i="36" s="1"/>
  <c r="D418" i="36"/>
  <c r="D373" i="36"/>
  <c r="D374" i="36" s="1"/>
  <c r="D354" i="36"/>
  <c r="D357" i="36" s="1"/>
  <c r="D358" i="36" s="1"/>
  <c r="B106" i="29" s="1"/>
  <c r="D314" i="36"/>
  <c r="D315" i="36" s="1"/>
  <c r="D286" i="36"/>
  <c r="D262" i="36"/>
  <c r="D263" i="36" s="1"/>
  <c r="D244" i="36"/>
  <c r="D245" i="36" s="1"/>
  <c r="D202" i="36"/>
  <c r="D204" i="36"/>
  <c r="D205" i="36" s="1"/>
  <c r="D139" i="36"/>
  <c r="D140" i="36" s="1"/>
  <c r="D84" i="36"/>
  <c r="D85" i="36" s="1"/>
  <c r="D62" i="36"/>
  <c r="D45" i="36"/>
  <c r="B144" i="29"/>
  <c r="B44" i="29"/>
  <c r="D195" i="37"/>
  <c r="B170" i="29"/>
  <c r="D195" i="35"/>
  <c r="B172" i="29"/>
  <c r="B90" i="29"/>
  <c r="B117" i="29"/>
  <c r="B135" i="29"/>
  <c r="B63" i="29"/>
  <c r="B72" i="29"/>
  <c r="B108" i="29"/>
  <c r="D443" i="31" l="1"/>
  <c r="D444" i="31" s="1"/>
  <c r="D157" i="31"/>
  <c r="D158" i="31" s="1"/>
  <c r="D390" i="31"/>
  <c r="D391" i="31" s="1"/>
  <c r="D478" i="31"/>
  <c r="D480" i="31"/>
  <c r="D481" i="31" s="1"/>
  <c r="D500" i="31"/>
  <c r="D317" i="31"/>
  <c r="D318" i="31" s="1"/>
  <c r="D198" i="35"/>
  <c r="D199" i="35" s="1"/>
  <c r="B11" i="35" s="1"/>
  <c r="D45" i="31"/>
  <c r="D46" i="31" s="1"/>
  <c r="D43" i="31"/>
  <c r="D198" i="37"/>
  <c r="D199" i="37" s="1"/>
  <c r="B11" i="37" s="1"/>
  <c r="D390" i="36"/>
  <c r="D391" i="36" s="1"/>
  <c r="B115" i="29" s="1"/>
  <c r="D443" i="36"/>
  <c r="D480" i="36"/>
  <c r="D481" i="36" s="1"/>
  <c r="B133" i="29" s="1"/>
  <c r="D355" i="36"/>
  <c r="D317" i="36"/>
  <c r="D318" i="36" s="1"/>
  <c r="B97" i="29" s="1"/>
  <c r="D265" i="36"/>
  <c r="D266" i="36" s="1"/>
  <c r="B88" i="29" s="1"/>
  <c r="D157" i="36"/>
  <c r="D158" i="36" s="1"/>
  <c r="B70" i="29" s="1"/>
  <c r="D102" i="36"/>
  <c r="D46" i="36"/>
  <c r="B52" i="29" s="1"/>
  <c r="B99" i="29"/>
  <c r="B81" i="29"/>
  <c r="B79" i="29"/>
  <c r="B43" i="29"/>
  <c r="B45" i="29"/>
  <c r="B25" i="29" l="1"/>
  <c r="B180" i="29"/>
  <c r="B179" i="29"/>
  <c r="D444" i="36"/>
  <c r="B124" i="29" s="1"/>
  <c r="D103" i="36"/>
  <c r="B61" i="29" s="1"/>
  <c r="D548" i="36"/>
  <c r="D549" i="36" s="1"/>
  <c r="B24" i="29" s="1"/>
  <c r="B12" i="33"/>
  <c r="B36" i="29"/>
  <c r="F197" i="32"/>
  <c r="E197" i="32"/>
  <c r="D197" i="32" l="1"/>
  <c r="B12" i="36"/>
  <c r="D543" i="31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A7" i="32"/>
  <c r="B164" i="29"/>
  <c r="B154" i="29"/>
  <c r="A8" i="31"/>
  <c r="D118" i="32" l="1"/>
  <c r="D119" i="32" s="1"/>
  <c r="D161" i="32"/>
  <c r="D162" i="32" s="1"/>
  <c r="D84" i="32"/>
  <c r="D85" i="32" s="1"/>
  <c r="D102" i="32"/>
  <c r="D103" i="32" s="1"/>
  <c r="D133" i="32"/>
  <c r="D134" i="32" s="1"/>
  <c r="D149" i="32"/>
  <c r="D150" i="32" s="1"/>
  <c r="B543" i="31"/>
  <c r="D544" i="31" s="1"/>
  <c r="D547" i="31"/>
  <c r="D63" i="32"/>
  <c r="D64" i="32" s="1"/>
  <c r="B34" i="29"/>
  <c r="B109" i="29"/>
  <c r="B73" i="29"/>
  <c r="B64" i="29"/>
  <c r="D195" i="32"/>
  <c r="B145" i="29"/>
  <c r="B55" i="29"/>
  <c r="B118" i="29"/>
  <c r="B91" i="29"/>
  <c r="B82" i="29"/>
  <c r="B127" i="29"/>
  <c r="B136" i="29"/>
  <c r="D198" i="32" l="1"/>
  <c r="D199" i="32" s="1"/>
  <c r="D545" i="31"/>
  <c r="B173" i="29" s="1"/>
  <c r="D548" i="31"/>
  <c r="D549" i="31" s="1"/>
  <c r="B100" i="29"/>
  <c r="C191" i="25"/>
  <c r="D194" i="25" s="1"/>
  <c r="D195" i="25" s="1"/>
  <c r="C165" i="25"/>
  <c r="D169" i="25" s="1"/>
  <c r="D170" i="25" s="1"/>
  <c r="C157" i="25"/>
  <c r="C156" i="25"/>
  <c r="C155" i="25"/>
  <c r="C145" i="25"/>
  <c r="C144" i="25"/>
  <c r="C138" i="25"/>
  <c r="C132" i="25"/>
  <c r="C130" i="25"/>
  <c r="C128" i="25"/>
  <c r="C127" i="25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C51" i="25"/>
  <c r="D52" i="25" s="1"/>
  <c r="D53" i="25" s="1"/>
  <c r="C37" i="25"/>
  <c r="D42" i="25" s="1"/>
  <c r="D43" i="25" s="1"/>
  <c r="D186" i="25"/>
  <c r="D187" i="25" s="1"/>
  <c r="D177" i="25"/>
  <c r="D178" i="25" s="1"/>
  <c r="C26" i="25"/>
  <c r="D33" i="25" s="1"/>
  <c r="D34" i="25" s="1"/>
  <c r="D22" i="25"/>
  <c r="D23" i="25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161" i="25" l="1"/>
  <c r="D162" i="25" s="1"/>
  <c r="D63" i="25"/>
  <c r="D64" i="25" s="1"/>
  <c r="D149" i="25"/>
  <c r="D150" i="25" s="1"/>
  <c r="D133" i="25"/>
  <c r="D134" i="25" s="1"/>
  <c r="D118" i="25"/>
  <c r="D119" i="25" s="1"/>
  <c r="D84" i="25"/>
  <c r="D85" i="25" s="1"/>
  <c r="D102" i="25"/>
  <c r="D103" i="25" s="1"/>
  <c r="B11" i="32"/>
  <c r="B182" i="29"/>
  <c r="B27" i="29"/>
  <c r="B37" i="29"/>
  <c r="B12" i="31"/>
  <c r="D198" i="25" l="1"/>
  <c r="D199" i="25" s="1"/>
  <c r="B26" i="29" s="1"/>
  <c r="B46" i="29"/>
  <c r="B11" i="25" l="1"/>
  <c r="B181" i="29"/>
</calcChain>
</file>

<file path=xl/sharedStrings.xml><?xml version="1.0" encoding="utf-8"?>
<sst xmlns="http://schemas.openxmlformats.org/spreadsheetml/2006/main" count="5184" uniqueCount="538">
  <si>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</si>
  <si>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</si>
  <si>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</si>
  <si>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</si>
  <si>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</si>
  <si>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</si>
  <si>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</si>
  <si>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</si>
  <si>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</si>
  <si>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</si>
  <si>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</si>
  <si>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</si>
  <si>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</si>
  <si>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</si>
  <si>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</si>
  <si>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</si>
  <si>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</si>
  <si>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</si>
  <si>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</si>
  <si>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</si>
  <si>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</si>
  <si>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</si>
  <si>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</si>
  <si>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</si>
  <si>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</si>
  <si>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</si>
  <si>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</si>
  <si>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</si>
  <si>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</si>
  <si>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</si>
  <si>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</si>
  <si>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</si>
  <si>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</si>
  <si>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</si>
  <si>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</si>
  <si>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</si>
  <si>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</si>
  <si>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</si>
  <si>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</si>
  <si>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</si>
  <si>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</si>
  <si>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</si>
  <si>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</si>
  <si>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</si>
  <si>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</si>
  <si>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</si>
  <si>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</si>
  <si>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</si>
  <si>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</si>
  <si>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</si>
  <si>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</si>
  <si>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</si>
  <si>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</si>
  <si>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</si>
  <si>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</si>
  <si>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</si>
  <si>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</si>
  <si>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</si>
  <si>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</si>
  <si>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</si>
  <si>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</si>
  <si>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</si>
  <si>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</si>
  <si>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</si>
  <si>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</si>
  <si>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</si>
  <si>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</si>
  <si>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</si>
  <si>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</si>
  <si>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</si>
  <si>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</si>
  <si>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</si>
  <si>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</si>
  <si>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</si>
  <si>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</si>
  <si>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</si>
  <si>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</si>
  <si>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</si>
  <si>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</si>
  <si>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</si>
  <si>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</si>
  <si>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</si>
  <si>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</si>
  <si>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</si>
  <si>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</si>
  <si>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</si>
  <si>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</si>
  <si>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</si>
  <si>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</si>
  <si>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</si>
  <si>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</si>
  <si>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</si>
  <si>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</si>
  <si>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</si>
  <si>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</si>
  <si>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</si>
  <si>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</si>
  <si>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</si>
  <si>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</si>
  <si>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</si>
  <si>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</si>
  <si>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</si>
  <si>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</si>
  <si>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</si>
  <si>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</si>
  <si>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</si>
  <si>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</si>
  <si>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</si>
  <si>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</si>
  <si>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</si>
  <si>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</si>
  <si>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</si>
  <si>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</si>
  <si>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</si>
  <si>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</si>
  <si>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</si>
  <si>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</si>
  <si>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</si>
  <si>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</si>
  <si>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</si>
  <si>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</si>
  <si>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</si>
  <si>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</si>
  <si>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</si>
  <si>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</si>
  <si>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</si>
  <si>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</si>
  <si>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</si>
  <si>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</si>
  <si>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</si>
  <si>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</si>
  <si>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</si>
  <si>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</si>
  <si>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</si>
  <si>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</si>
  <si>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</si>
  <si>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</si>
  <si>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</si>
  <si>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</si>
  <si>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</si>
  <si>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</si>
  <si>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</si>
  <si>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</si>
  <si>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</si>
  <si>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</si>
  <si>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</si>
  <si>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</si>
  <si>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</si>
  <si>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</si>
  <si>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</si>
  <si>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</si>
  <si>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</si>
  <si>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</si>
  <si>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</si>
  <si>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</si>
  <si>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</si>
  <si>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</si>
  <si>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</si>
  <si>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</si>
  <si>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</si>
  <si>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</si>
  <si>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</si>
  <si>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</si>
  <si>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</si>
  <si>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</si>
  <si>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</si>
  <si>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</si>
  <si>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</si>
  <si>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</si>
  <si>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</si>
  <si>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</si>
  <si>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</si>
  <si>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</si>
  <si>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</si>
  <si>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</si>
  <si>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</si>
  <si>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</si>
  <si>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</si>
  <si>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</si>
  <si>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</si>
  <si>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</si>
  <si>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</si>
  <si>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</si>
  <si>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</si>
  <si>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</si>
  <si>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</si>
  <si>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</si>
  <si>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</si>
  <si>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</si>
  <si>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</si>
  <si>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</si>
  <si>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</si>
  <si>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</si>
  <si>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</si>
  <si>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</si>
  <si>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</si>
  <si>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</si>
  <si>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</si>
  <si>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</si>
  <si>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</si>
  <si>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</si>
  <si>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</si>
  <si>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</si>
  <si>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</si>
  <si>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</si>
  <si>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</si>
  <si>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</si>
  <si>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</si>
  <si>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</si>
  <si>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</si>
  <si>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</si>
  <si>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</si>
  <si>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</si>
  <si>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</si>
  <si>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</si>
  <si>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</si>
  <si>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</si>
  <si>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</si>
  <si>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</si>
  <si>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</si>
  <si>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</si>
  <si>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</si>
  <si>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</si>
  <si>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</si>
  <si>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</si>
  <si>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</si>
  <si>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</si>
  <si>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</si>
  <si>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</si>
  <si>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</si>
  <si>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</si>
  <si>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</si>
  <si>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</si>
  <si>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</si>
  <si>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</si>
  <si>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</si>
  <si>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</si>
  <si>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</si>
  <si>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</si>
  <si>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</si>
  <si>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</si>
  <si>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</si>
  <si>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</si>
  <si>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</si>
  <si>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</si>
  <si>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</si>
  <si>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</si>
  <si>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</si>
  <si>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</si>
  <si>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</si>
  <si>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</si>
  <si>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</si>
  <si>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</si>
  <si>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</si>
  <si>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</si>
  <si>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</si>
  <si>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</si>
  <si>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</si>
  <si>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</si>
  <si>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</si>
  <si>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</si>
  <si>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</si>
  <si>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</si>
  <si>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</si>
  <si>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</si>
  <si>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</si>
  <si>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</si>
  <si>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</si>
  <si>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</si>
  <si>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</si>
  <si>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</si>
  <si>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</si>
  <si>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</si>
  <si>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</si>
  <si>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</si>
  <si>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</si>
  <si>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</si>
  <si>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</si>
  <si>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</si>
  <si>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</si>
  <si>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</si>
  <si>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</si>
  <si>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</si>
  <si>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</si>
  <si>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</si>
  <si>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</si>
  <si>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</si>
  <si>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</si>
  <si>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</si>
  <si>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</si>
  <si>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</si>
  <si>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</si>
  <si>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</si>
  <si>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</si>
  <si>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</si>
  <si>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</si>
  <si>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</si>
  <si>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</si>
  <si>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</si>
  <si>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</si>
  <si>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</si>
  <si>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</si>
  <si>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</si>
  <si>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</si>
  <si>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</si>
  <si>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</si>
  <si>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</si>
  <si>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</si>
  <si>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</si>
  <si>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</si>
  <si>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</si>
  <si>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</si>
  <si>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</si>
  <si>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</si>
  <si>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</si>
  <si>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</si>
  <si>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</si>
  <si>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</si>
  <si>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</si>
  <si>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</si>
  <si>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</si>
  <si>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</si>
  <si>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</si>
  <si>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</si>
  <si>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</si>
  <si>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</si>
  <si>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</si>
  <si>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</si>
  <si>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</si>
  <si>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</si>
  <si>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</si>
  <si>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</si>
  <si>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</si>
  <si>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</si>
  <si>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</si>
  <si>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</si>
  <si>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</si>
  <si>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</si>
  <si>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</si>
  <si>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</si>
  <si>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</si>
  <si>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</si>
  <si>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</si>
  <si>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</si>
  <si>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</si>
  <si>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</si>
  <si>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</si>
  <si>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</si>
  <si>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</si>
  <si>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</si>
  <si>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</si>
  <si>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</si>
  <si>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</si>
  <si>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</si>
  <si>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</si>
  <si>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</si>
  <si>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</si>
  <si>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</si>
  <si>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</si>
  <si>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</si>
  <si>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</si>
  <si>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</si>
  <si>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</si>
  <si>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</si>
  <si>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</si>
  <si>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</si>
  <si>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</si>
  <si>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</si>
  <si>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</si>
  <si>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</si>
  <si>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</si>
  <si>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</si>
  <si>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</si>
  <si>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</si>
  <si>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</si>
  <si>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</si>
  <si>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</si>
  <si>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</si>
  <si>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</si>
  <si>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</si>
  <si>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</si>
  <si>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</si>
  <si>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</si>
  <si>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</si>
  <si>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</si>
  <si>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</si>
  <si>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</si>
  <si>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</si>
  <si>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</si>
  <si>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</si>
  <si>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</si>
  <si>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</si>
  <si>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</si>
  <si>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</si>
  <si>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</si>
  <si>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</si>
  <si>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</si>
  <si>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</si>
  <si>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</si>
  <si>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</si>
  <si>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</si>
  <si>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</si>
  <si>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</si>
  <si>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</si>
  <si>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</si>
  <si>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</si>
  <si>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</si>
  <si>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</si>
  <si>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Dr Hend KAMOUN</t>
  </si>
  <si>
    <t>Chefs rayons et directeur magasin</t>
  </si>
  <si>
    <t>Autocontroles</t>
  </si>
  <si>
    <t>manque la mention de produit décongelé à ne pas recongeler pour les produits muffin et tarte aux fruits</t>
  </si>
  <si>
    <t xml:space="preserve">poids pain turk non conforme: poids verifié 221g &lt;poids étiquette 240g                                         poids pain compagne non conforme: poids verifié 160g &lt;poids étiquette 200g                             </t>
  </si>
  <si>
    <t>désinfection des œufs faite trop à l'avance le 02/03/18</t>
  </si>
  <si>
    <t>Manque de DLC sur les étiquettes balance escalope dinde pané</t>
  </si>
  <si>
    <t>excès de givre au niveau du sol et évaporateur de la chambre froide négative traiteur</t>
  </si>
  <si>
    <t>température affichée au meuble sandwich est3,4°C et celle mesurée 18°C en haut et -1,6°C en bas du meuble</t>
  </si>
  <si>
    <t>manque de preuve de salubrité pour la tête d’agneau emballée en boucherie le 02/03/18                                    Assurer l'enregistrement du contrôle a la réception des poissons en précisant poissons.</t>
  </si>
  <si>
    <t>postdatage de la ricotte meriah : DLC fournisseur 03/03/18 &gt; DLC étiquette balance 06/03/18</t>
  </si>
  <si>
    <t>tracabilité erronée pour la ricotte meriah: DF indiquée sur la fiche est 22/03/18 alors que la date d'emballage est 28/02/18 et 01/03/18</t>
  </si>
  <si>
    <t>température affichée 3,6°C et température vérifiée 2°C</t>
  </si>
  <si>
    <t xml:space="preserve">manque de conservation des certificats sanitaires </t>
  </si>
  <si>
    <t>manque de traçabilité pour la tête d’agneau emballée le 02/03/18</t>
  </si>
  <si>
    <t>entreposage de  caisse de lapin sur la même étagère que les ingrédients sandwich et au dessus des produits prêts à consommer au niveaut ch froide traiteur</t>
  </si>
  <si>
    <t>présence de barquette manche gigot agneau dont la DLC 07/03/18 Non retiré du linéaire</t>
  </si>
  <si>
    <t>Température mesurée 2,9°C et celle affichée 3°C</t>
  </si>
  <si>
    <t>manque d'enregistrement de la température de la chambre froide négative et du meuble surgelés</t>
  </si>
  <si>
    <t>traces de rouilles sur le meuble et peinture écaillée</t>
  </si>
  <si>
    <t>fuite d'eau au niveau du pistolet du carsher en boucherie</t>
  </si>
  <si>
    <t>thermomètres afficheurs non fonctionnels au niveau du linéaire dattes</t>
  </si>
  <si>
    <t>Présence de rouilles sur certains étagères PGC</t>
  </si>
  <si>
    <t>Présence de crevasses au sol de la réserve</t>
  </si>
  <si>
    <t>présence de 05 pots de crèmes glacées dolce amaro pistache périmés dont les DLC : 05/03/2018</t>
  </si>
  <si>
    <t>renforcer le contrôle de DLC</t>
  </si>
  <si>
    <t>thermomètre afficheur non fonctionnel au niveau du linéaire yaourt</t>
  </si>
  <si>
    <t>revetement du sol ébréché</t>
  </si>
  <si>
    <t>température mesurée au meubles surgelés est -16°C</t>
  </si>
  <si>
    <t>température mesurée au meuble est 1,3°C</t>
  </si>
  <si>
    <t>changer l'emplacement du Distributeur savon liquide en boucherie afin de l'approcher du poste lave main.                           Distributeur savon non fonctionnel en sanitaires femmes</t>
  </si>
  <si>
    <t>Absence de local poubelles</t>
  </si>
  <si>
    <t>En traiteur: un DEIV sur 2 non fonctionnel</t>
  </si>
  <si>
    <t>Les analyses coproparasitologiques sont en cours</t>
  </si>
  <si>
    <t>M Dhia Mechlaoui</t>
  </si>
  <si>
    <t>Direteur magasin et Chef rayons</t>
  </si>
  <si>
    <t>La traçabilité était non maitrisée, le test effectué:
Produit: Tartelettes chocolat
Le carton contient 24 pièces
Date d'ouverture du carton: 17/06/18
Pièces tracées: 1
Le carton au niveau de la CF(-) contenait que 3 pièces</t>
  </si>
  <si>
    <t>Inscrire correctement les dates d'ouverture.
Enregistrer correctement les données de traçabilité dans les fiches.</t>
  </si>
  <si>
    <t xml:space="preserve">Les fixateurs des piques prix du meuble froid étaient souillés.
</t>
  </si>
  <si>
    <t>Le relevé mensuel (petit tableau) n'était pas enregistré pour les mois d'avril et mai.</t>
  </si>
  <si>
    <t>L'aspect visuel de l'huile de friture était insatisfaisant.</t>
  </si>
  <si>
    <t>Le test de traçabilité effectué était correct.</t>
  </si>
  <si>
    <t>Absence de traçabilité pour l'article "Tomme de bizerte"</t>
  </si>
  <si>
    <t>Utilisation du thermomètre du rayon traiteur.</t>
  </si>
  <si>
    <t>La planche de découpe était usée, un rabotage est nécessaire à ce niveau.</t>
  </si>
  <si>
    <t>Stockage des emballages (barquettes) au niveau du laboratoire.</t>
  </si>
  <si>
    <t>Absence d'enregistrement des quantités (viande rouge) dans les fiches de taçabilité.</t>
  </si>
  <si>
    <t>Enregistrer les quantités.</t>
  </si>
  <si>
    <t>Les DF et DLC étaient illisibles pour trois unités de salade de fruit de mer.</t>
  </si>
  <si>
    <t>Renforcer le contrôle des produits exposés.</t>
  </si>
  <si>
    <t>Absence de l'ancien rapport.</t>
  </si>
  <si>
    <t xml:space="preserve">L'ancien rapport doît être affiché dans le rayon. </t>
  </si>
  <si>
    <t>Absence de l'enregistrement du relevé mensuel pour les mois d'avril et mai.</t>
  </si>
  <si>
    <t>Afficher le rapport.</t>
  </si>
  <si>
    <t>Absence des enregistrements des autoncontrôles de nettoyage et de désinfection pour la période du mois d'avril jusqu’à mois du juin.</t>
  </si>
  <si>
    <t>Effectuer ces enregistrements pour chaque mois.</t>
  </si>
  <si>
    <t>Le rangement dans le linéaire des yaourts était insuffisant.</t>
  </si>
  <si>
    <t>Conforme.</t>
  </si>
  <si>
    <t>Meuble1:
Température affichée: 3,5°C
Température mesurée: 2,5°C
Meuble2:
Température affichée: 3°C
Température mesurée: 1,8°C</t>
  </si>
  <si>
    <t>Température affichée: 5°C
Température mesurée: 8°C</t>
  </si>
  <si>
    <t>8,6°C</t>
  </si>
  <si>
    <t>Le meuble d’exposition manquait de protection (voir photo).</t>
  </si>
  <si>
    <t>Température affichée: 5,3°C
Température mesurée: 3,4°C</t>
  </si>
  <si>
    <t>Température à cœur du poulet farcie: 1°C</t>
  </si>
  <si>
    <t>Température affichée: 4°C
Température mesurée: 4°C</t>
  </si>
  <si>
    <t>L'afficheur était non fonctionnel.</t>
  </si>
  <si>
    <t>T° mesurée: -16°C.</t>
  </si>
  <si>
    <t>Absence d'un local poubelle. (la préparation du local est en cours.)</t>
  </si>
  <si>
    <t>Traiteur: 
une lampe UV sur deux du DEIV était défaillante.</t>
  </si>
  <si>
    <t>Réparer ou remplacer cet élément.</t>
  </si>
  <si>
    <t>Les poids mesurés du pain complet étaient non conforme:
Baguette n°1: 178g
Baguettes n°2: 188g</t>
  </si>
  <si>
    <t>Les corbeilles d’expositions des fromages LS étaient souillées et moisies.</t>
  </si>
  <si>
    <t>Renforcer le nettoyage</t>
  </si>
  <si>
    <t>Fournir un thermomètre</t>
  </si>
  <si>
    <t xml:space="preserve">Présence de toiles d’araignée au niveau du meuble d’exposition des fruits et des légumes, 
</t>
  </si>
  <si>
    <t xml:space="preserve">renforcer le nettoyage à ce niveau.  </t>
  </si>
  <si>
    <t>Le sol était crevassé.</t>
  </si>
  <si>
    <t>La pédale de la poubelle du rayon FLEG était rompue.</t>
  </si>
  <si>
    <t>Rue de Londres</t>
  </si>
  <si>
    <t>Mme Meriam Lahmer</t>
  </si>
  <si>
    <t>Absence d'enregistrement des autocontrôles de nettoyage.</t>
  </si>
  <si>
    <t>Absence d'un préau au niveau du quai de reception.
Le bas de porte de la reception n'est pas étanche: risque d'entrée de rongeurs et d'insectes.</t>
  </si>
  <si>
    <t>Température chambre (+) affichée = 8,6°C</t>
  </si>
  <si>
    <t>La hotte n'est pas fonctionnelle: l'extraction est très faible.</t>
  </si>
  <si>
    <t>Le sol de la chambre négative est glissant et recouvert de givre.</t>
  </si>
  <si>
    <t>Température affichée meuble = 3°C
Température mesurée meuble = 6,4°C</t>
  </si>
  <si>
    <t xml:space="preserve">1) Test de traçabilité effectué pour le produit "Cheese cake"  conforme.
2) 1) Test de traçabilité effectué pour le produit "Tarte chocolat x 2"  : Le numéro de lot enregistré pour 1 pièce des 16 décongelées est incorrect.  </t>
  </si>
  <si>
    <t>Poids pains mesuré:
*Pain sans sel = 198g
*Pain au son = 218g
*Pain complet = 200g
*Pain semoule = 214g</t>
  </si>
  <si>
    <t>Propreté des meubles insatisfaisante: Présence de poussière et de débris de pain tout au long du meuble d’exposition.</t>
  </si>
  <si>
    <t>La lampe d'éclairage de la chambre froide est non fonctionnelle.</t>
  </si>
  <si>
    <t>Le revêtement du sol de la chambre négative est crevassé.</t>
  </si>
  <si>
    <t>Température mesurée du meuble d'exposition des sandwichs = 1,3°C</t>
  </si>
  <si>
    <t>Réparer le système d'extraction de la hotte.</t>
  </si>
  <si>
    <t xml:space="preserve">Présence de salissures au pied des meubles d’exposition. </t>
  </si>
  <si>
    <t>Température à cœur du fromage = 6,5°C</t>
  </si>
  <si>
    <t>Température affichée = 3,2°C
Température mesurée = 2,4°C</t>
  </si>
  <si>
    <t>Une palette de barquettes est stockée dans le laboratoire.</t>
  </si>
  <si>
    <t>Réparer les fuites en urgence afin d'assurer la propreté du laboratoire.</t>
  </si>
  <si>
    <t>Température mesurée du laboratoire = 7,8°C</t>
  </si>
  <si>
    <t>Le meuble d'exposition est partiellement protégé.</t>
  </si>
  <si>
    <t>La quantité des produits de volaillerie vendus, vérifiée sur Hit-parade, ne coïncide pas avec la quantité enregistrée au document de traçabilité: 
du 25 au 27/08/18 il y a une difference de 14 kg non expliquée entre la quantité receptionnée et celle vendue.</t>
  </si>
  <si>
    <t>Test de traçabilité conforme.</t>
  </si>
  <si>
    <t>Température meuble affichée = 4,2°C
Température meuble mesurée = 3,2°C</t>
  </si>
  <si>
    <t>Température affichée meuble fromage = 4,9°C
Température mesurée meuble fromage = 1,6°C</t>
  </si>
  <si>
    <t>Stagnation d'eau au niveau du laboratoire boucherie.</t>
  </si>
  <si>
    <t>Absence d'un local poubelle: un nouveau local est en cours d'aménagement.</t>
  </si>
  <si>
    <t>Présence de cadavres de mouches sur le linéaire des biscuits secs et dans le meuble d'exposition des crèmes glacées.</t>
  </si>
  <si>
    <t xml:space="preserve">La date d'ouverture initiale n'est pas enregistrée sur les meules de fromage entamées: on trouve la date de la dernière découpe qui est changée à chaque nouvelle découpe. </t>
  </si>
  <si>
    <t>La planche de découpe est usée: remarque reccurente.</t>
  </si>
  <si>
    <t>Présence de cartons d'épices au niveau du laboratoire.</t>
  </si>
  <si>
    <t>Le linéaire d'exposition du café n'est pas nettoyé convenablement.</t>
  </si>
  <si>
    <t>Le sol est crevassé.</t>
  </si>
  <si>
    <t>Présence d'un ventilateur pour aération</t>
  </si>
  <si>
    <t>Prsence de fuites d'eau dans le laboratoire boucherie/volaillerie au niveau de:
1) robinet du lavabo de nettoyage
2)  siphon du lavabo de nettoyage</t>
  </si>
  <si>
    <t>Présence de fuite au niveau du pistolet de la station de nettoyage du laboratoire boucherie/volaillerie.</t>
  </si>
  <si>
    <t>DEIV du rayon traiteur: une lampe UV des deux présentes est non fonctionnelle.</t>
  </si>
  <si>
    <t>Les corbeilles d'exposition des fromages sont moisies.</t>
  </si>
  <si>
    <t>Le meuble d'exposition des crèmes glacées présente des débris de salissures.</t>
  </si>
  <si>
    <t>Absence d'enregistrements des paramètres de contrôle à la récéption pour les deux journées du 19 et 20/08/18,</t>
  </si>
  <si>
    <t>Veiller à l'enregistrement systématique des résultats de contrôle à chaque réception.</t>
  </si>
  <si>
    <t>Assurer la saisie des résultats d'autocontrôles de nettoyage sur les fiches correspondantes.</t>
  </si>
  <si>
    <r>
      <t>Les éléments de traçabilité des produits (</t>
    </r>
    <r>
      <rPr>
        <sz val="9"/>
        <rFont val="Comic Sans MS"/>
        <family val="4"/>
      </rPr>
      <t>DP, DLC, N° de lot et fournisseur</t>
    </r>
    <r>
      <rPr>
        <sz val="11"/>
        <rFont val="Comic Sans MS"/>
        <family val="4"/>
      </rPr>
      <t>) n'étaient pas systematiquement enregistrés (Exemple: Riz djerbien, Madfouna, Poulet Roti et Ingrédiens sandwich du 25/08/18).</t>
    </r>
  </si>
  <si>
    <t>La saisie des éléments de traçabilité des produits doit être systématique.</t>
  </si>
  <si>
    <t>Identifier les produits par leurs dates d'entame</t>
  </si>
  <si>
    <t>Le laboratoire n'est pas nettoyé convenablement, il manque de propreté.</t>
  </si>
  <si>
    <t xml:space="preserve">Veillez au nettoyage systématique du laboratoire à chaque fin de journée </t>
  </si>
  <si>
    <t>Respecter l'enregistrement des données de traçabilité.</t>
  </si>
  <si>
    <t>Le sol est en mauvais état à l'extérieur et à l'intérieur de la récéption.</t>
  </si>
  <si>
    <t>Le mur est fissuré et écaillé.</t>
  </si>
  <si>
    <r>
      <t>L'afficheur de température du meuble 4</t>
    </r>
    <r>
      <rPr>
        <vertAlign val="superscript"/>
        <sz val="11"/>
        <color theme="1"/>
        <rFont val="Comic Sans MS"/>
        <family val="4"/>
      </rPr>
      <t>eme</t>
    </r>
    <r>
      <rPr>
        <sz val="11"/>
        <color theme="1"/>
        <rFont val="Comic Sans MS"/>
        <family val="4"/>
      </rPr>
      <t xml:space="preserve"> gamme n'est pas fonctionnel.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</si>
</sst>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8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name val="Calibri Light"/>
      <family val="2"/>
    </font>
    <font>
      <sz val="11"/>
      <color rgb="FF000000"/>
      <name val="Comic Sans MS"/>
      <family val="4"/>
    </font>
    <font>
      <sz val="11"/>
      <color theme="0"/>
      <name val="Comic Sans MS"/>
      <family val="4"/>
    </font>
    <font>
      <sz val="9"/>
      <name val="Comic Sans MS"/>
      <family val="4"/>
    </font>
    <font>
      <vertAlign val="superscript"/>
      <sz val="11"/>
      <color theme="1"/>
      <name val="Comic Sans MS"/>
      <family val="4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43" fillId="17" borderId="1" xfId="0" applyFont="1" applyFill="1" applyBorder="1" applyAlignment="1" applyProtection="1">
      <alignment horizontal="left" vertical="center" wrapText="1"/>
      <protection locked="0"/>
    </xf>
    <xf numFmtId="0" fontId="44" fillId="0" borderId="1" xfId="0" applyFont="1" applyBorder="1" applyAlignment="1" applyProtection="1">
      <alignment wrapText="1"/>
      <protection locked="0"/>
    </xf>
    <xf numFmtId="9" fontId="8" fillId="14" borderId="1" xfId="0" applyNumberFormat="1" applyFont="1" applyFill="1" applyBorder="1" applyProtection="1">
      <protection locked="0"/>
    </xf>
    <xf numFmtId="9" fontId="8" fillId="16" borderId="1" xfId="0" applyNumberFormat="1" applyFont="1" applyFill="1" applyBorder="1" applyProtection="1">
      <protection locked="0"/>
    </xf>
    <xf numFmtId="9" fontId="8" fillId="0" borderId="1" xfId="0" applyNumberFormat="1" applyFont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left" wrapText="1"/>
      <protection locked="0"/>
    </xf>
    <xf numFmtId="9" fontId="8" fillId="0" borderId="1" xfId="0" applyNumberFormat="1" applyFont="1" applyBorder="1" applyAlignment="1" applyProtection="1">
      <alignment horizontal="left" wrapText="1"/>
      <protection locked="0"/>
    </xf>
    <xf numFmtId="0" fontId="8" fillId="0" borderId="1" xfId="0" applyFont="1" applyFill="1" applyBorder="1" applyAlignment="1" applyProtection="1">
      <alignment wrapText="1"/>
    </xf>
    <xf numFmtId="0" fontId="45" fillId="2" borderId="0" xfId="0" applyFont="1" applyFill="1"/>
    <xf numFmtId="0" fontId="5" fillId="0" borderId="1" xfId="0" applyFont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0" fontId="14" fillId="0" borderId="1" xfId="0" applyFont="1" applyFill="1" applyBorder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horizontal="left" vertical="center" wrapText="1"/>
    </xf>
    <xf numFmtId="0" fontId="8" fillId="0" borderId="1" xfId="0" applyFont="1" applyFill="1" applyBorder="1" applyAlignment="1" applyProtection="1">
      <alignment horizontal="left" vertical="center" wrapText="1"/>
      <protection locked="0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0.9642857142857143</c:v>
                </c:pt>
                <c:pt idx="1">
                  <c:v>1</c:v>
                </c:pt>
                <c:pt idx="2">
                  <c:v>0.65625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4129088"/>
        <c:axId val="-1504126368"/>
      </c:barChart>
      <c:catAx>
        <c:axId val="-1504129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4126368"/>
        <c:crosses val="autoZero"/>
        <c:auto val="1"/>
        <c:lblAlgn val="ctr"/>
        <c:lblOffset val="100"/>
        <c:noMultiLvlLbl val="0"/>
      </c:catAx>
      <c:valAx>
        <c:axId val="-1504126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41290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379280"/>
        <c:axId val="-1332386352"/>
      </c:barChart>
      <c:catAx>
        <c:axId val="-1332379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386352"/>
        <c:crosses val="autoZero"/>
        <c:auto val="1"/>
        <c:lblAlgn val="ctr"/>
        <c:lblOffset val="100"/>
        <c:noMultiLvlLbl val="0"/>
      </c:catAx>
      <c:valAx>
        <c:axId val="-1332386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379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390704"/>
        <c:axId val="-1332391792"/>
      </c:barChart>
      <c:catAx>
        <c:axId val="-133239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391792"/>
        <c:crosses val="autoZero"/>
        <c:auto val="1"/>
        <c:lblAlgn val="ctr"/>
        <c:lblOffset val="100"/>
        <c:noMultiLvlLbl val="0"/>
      </c:catAx>
      <c:valAx>
        <c:axId val="-1332391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390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0.75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380912"/>
        <c:axId val="-1332380368"/>
      </c:barChart>
      <c:catAx>
        <c:axId val="-13323809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380368"/>
        <c:crosses val="autoZero"/>
        <c:auto val="1"/>
        <c:lblAlgn val="ctr"/>
        <c:lblOffset val="100"/>
        <c:noMultiLvlLbl val="0"/>
      </c:catAx>
      <c:valAx>
        <c:axId val="-1332380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3809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1280752"/>
        <c:axId val="-1331286192"/>
      </c:barChart>
      <c:catAx>
        <c:axId val="-1331280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286192"/>
        <c:crosses val="autoZero"/>
        <c:auto val="1"/>
        <c:lblAlgn val="ctr"/>
        <c:lblOffset val="100"/>
        <c:noMultiLvlLbl val="0"/>
      </c:catAx>
      <c:valAx>
        <c:axId val="-1331286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1280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1288368"/>
        <c:axId val="-1331281296"/>
      </c:barChart>
      <c:catAx>
        <c:axId val="-133128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281296"/>
        <c:crosses val="autoZero"/>
        <c:auto val="1"/>
        <c:lblAlgn val="ctr"/>
        <c:lblOffset val="100"/>
        <c:noMultiLvlLbl val="0"/>
      </c:catAx>
      <c:valAx>
        <c:axId val="-13312812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1288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0.93478260869565222</c:v>
                </c:pt>
                <c:pt idx="1">
                  <c:v>0.96875</c:v>
                </c:pt>
                <c:pt idx="2">
                  <c:v>0.92543859649122806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1289456"/>
        <c:axId val="-1331287824"/>
      </c:barChart>
      <c:catAx>
        <c:axId val="-1331289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287824"/>
        <c:crosses val="autoZero"/>
        <c:auto val="1"/>
        <c:lblAlgn val="ctr"/>
        <c:lblOffset val="100"/>
        <c:noMultiLvlLbl val="0"/>
      </c:catAx>
      <c:valAx>
        <c:axId val="-13312878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1289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0.95666666666666667</c:v>
                </c:pt>
                <c:pt idx="1">
                  <c:v>0.93092105263157898</c:v>
                </c:pt>
                <c:pt idx="2">
                  <c:v>0.92556634304207119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1282384"/>
        <c:axId val="-1331280208"/>
      </c:barChart>
      <c:catAx>
        <c:axId val="-133128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280208"/>
        <c:crosses val="autoZero"/>
        <c:auto val="1"/>
        <c:lblAlgn val="ctr"/>
        <c:lblOffset val="100"/>
        <c:noMultiLvlLbl val="0"/>
      </c:catAx>
      <c:valAx>
        <c:axId val="-13312802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12823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0.94572463768115944</c:v>
                </c:pt>
                <c:pt idx="1">
                  <c:v>0.94983552631578949</c:v>
                </c:pt>
                <c:pt idx="2">
                  <c:v>0.92550246976664963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331275312"/>
        <c:axId val="-1331279664"/>
        <c:extLst xmlns:c16r2="http://schemas.microsoft.com/office/drawing/2015/06/chart"/>
      </c:barChart>
      <c:catAx>
        <c:axId val="-13312753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279664"/>
        <c:crosses val="autoZero"/>
        <c:auto val="1"/>
        <c:lblAlgn val="ctr"/>
        <c:lblOffset val="100"/>
        <c:noMultiLvlLbl val="0"/>
      </c:catAx>
      <c:valAx>
        <c:axId val="-1331279664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27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44" l="0.70000000000000062" r="0.70000000000000062" t="0.75000000000000244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216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798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216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333334208224351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1</c:v>
                </c:pt>
                <c:pt idx="1">
                  <c:v>0.80627705627705626</c:v>
                </c:pt>
                <c:pt idx="2">
                  <c:v>0.8214285714285714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331287280"/>
        <c:axId val="-1331278576"/>
        <c:extLst xmlns:c16r2="http://schemas.microsoft.com/office/drawing/2015/06/chart"/>
      </c:barChart>
      <c:catAx>
        <c:axId val="-133128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278576"/>
        <c:crosses val="autoZero"/>
        <c:auto val="1"/>
        <c:lblAlgn val="ctr"/>
        <c:lblOffset val="100"/>
        <c:noMultiLvlLbl val="0"/>
      </c:catAx>
      <c:valAx>
        <c:axId val="-13312785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1287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44" l="0.70000000000000062" r="0.70000000000000062" t="0.75000000000000244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0.80303030303030298</c:v>
                </c:pt>
                <c:pt idx="2">
                  <c:v>0.97222222222222221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4139424"/>
        <c:axId val="-1504138880"/>
      </c:barChart>
      <c:catAx>
        <c:axId val="-1504139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4138880"/>
        <c:crosses val="autoZero"/>
        <c:auto val="1"/>
        <c:lblAlgn val="ctr"/>
        <c:lblOffset val="100"/>
        <c:noMultiLvlLbl val="0"/>
      </c:catAx>
      <c:valAx>
        <c:axId val="-1504138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4139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0.98571428571428577</c:v>
                </c:pt>
                <c:pt idx="1">
                  <c:v>0.98571428571428577</c:v>
                </c:pt>
                <c:pt idx="2">
                  <c:v>0.86111111111111116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4129632"/>
        <c:axId val="-1504136704"/>
      </c:barChart>
      <c:catAx>
        <c:axId val="-1504129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4136704"/>
        <c:crosses val="autoZero"/>
        <c:auto val="1"/>
        <c:lblAlgn val="ctr"/>
        <c:lblOffset val="100"/>
        <c:noMultiLvlLbl val="0"/>
      </c:catAx>
      <c:valAx>
        <c:axId val="-15041367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41296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0.967741935483871</c:v>
                </c:pt>
                <c:pt idx="1">
                  <c:v>0.91935483870967738</c:v>
                </c:pt>
                <c:pt idx="2">
                  <c:v>0.93548387096774188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4137248"/>
        <c:axId val="-1508159536"/>
      </c:barChart>
      <c:catAx>
        <c:axId val="-1504137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508159536"/>
        <c:crosses val="autoZero"/>
        <c:auto val="1"/>
        <c:lblAlgn val="ctr"/>
        <c:lblOffset val="100"/>
        <c:noMultiLvlLbl val="0"/>
      </c:catAx>
      <c:valAx>
        <c:axId val="-15081595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4137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0.95</c:v>
                </c:pt>
                <c:pt idx="1">
                  <c:v>0.86585365853658536</c:v>
                </c:pt>
                <c:pt idx="2">
                  <c:v>0.81707317073170727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508850352"/>
        <c:axId val="-1332390160"/>
      </c:barChart>
      <c:catAx>
        <c:axId val="-150885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390160"/>
        <c:crosses val="autoZero"/>
        <c:auto val="1"/>
        <c:lblAlgn val="ctr"/>
        <c:lblOffset val="100"/>
        <c:noMultiLvlLbl val="0"/>
      </c:catAx>
      <c:valAx>
        <c:axId val="-1332390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50885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0.98484848484848486</c:v>
                </c:pt>
                <c:pt idx="1">
                  <c:v>0.96969696969696972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389072"/>
        <c:axId val="-1332387984"/>
      </c:barChart>
      <c:catAx>
        <c:axId val="-1332389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387984"/>
        <c:crosses val="autoZero"/>
        <c:auto val="1"/>
        <c:lblAlgn val="ctr"/>
        <c:lblOffset val="100"/>
        <c:noMultiLvlLbl val="0"/>
      </c:catAx>
      <c:valAx>
        <c:axId val="-1332387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38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1</c:v>
                </c:pt>
                <c:pt idx="1">
                  <c:v>0.89583333333333337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382000"/>
        <c:axId val="-1332383088"/>
      </c:barChart>
      <c:catAx>
        <c:axId val="-133238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383088"/>
        <c:crosses val="autoZero"/>
        <c:auto val="1"/>
        <c:lblAlgn val="ctr"/>
        <c:lblOffset val="100"/>
        <c:noMultiLvlLbl val="0"/>
      </c:catAx>
      <c:valAx>
        <c:axId val="-13323830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382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1</c:v>
                </c:pt>
                <c:pt idx="1">
                  <c:v>0.88235294117647056</c:v>
                </c:pt>
                <c:pt idx="2">
                  <c:v>0.97058823529411764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391248"/>
        <c:axId val="-1332378192"/>
      </c:barChart>
      <c:catAx>
        <c:axId val="-1332391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378192"/>
        <c:crosses val="autoZero"/>
        <c:auto val="1"/>
        <c:lblAlgn val="ctr"/>
        <c:lblOffset val="100"/>
        <c:noMultiLvlLbl val="0"/>
      </c:catAx>
      <c:valAx>
        <c:axId val="-13323781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391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0.75862068965517238</c:v>
                </c:pt>
                <c:pt idx="1">
                  <c:v>0.98275862068965514</c:v>
                </c:pt>
                <c:pt idx="2">
                  <c:v>0.98275862068965514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332387440"/>
        <c:axId val="-1332381456"/>
      </c:barChart>
      <c:catAx>
        <c:axId val="-1332387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332381456"/>
        <c:crosses val="autoZero"/>
        <c:auto val="1"/>
        <c:lblAlgn val="ctr"/>
        <c:lblOffset val="100"/>
        <c:noMultiLvlLbl val="0"/>
      </c:catAx>
      <c:valAx>
        <c:axId val="-13323814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332387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3" l="0.70000000000000062" r="0.70000000000000062" t="0.75000000000000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zoomScaleSheetLayoutView="100" workbookViewId="0">
      <selection activeCell="D19" sqref="D19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312" t="s">
        <v>324</v>
      </c>
      <c r="B18" s="312"/>
      <c r="C18" s="312"/>
      <c r="D18" s="313" t="s">
        <v>486</v>
      </c>
      <c r="E18" s="313"/>
      <c r="F18" s="313"/>
      <c r="G18" s="313"/>
      <c r="H18" s="313"/>
      <c r="I18" s="313"/>
      <c r="J18" s="313"/>
      <c r="K18" s="313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14" t="s">
        <v>325</v>
      </c>
      <c r="B21" s="314"/>
      <c r="C21" s="314"/>
      <c r="D21" s="314"/>
      <c r="E21" s="314"/>
      <c r="F21" s="314"/>
      <c r="G21" s="314"/>
      <c r="H21" s="314"/>
      <c r="I21" s="314"/>
      <c r="J21" s="314"/>
      <c r="K21" s="314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8" t="s">
        <v>327</v>
      </c>
      <c r="C23" s="308"/>
      <c r="D23" s="78"/>
      <c r="E23" s="78"/>
      <c r="F23" s="78"/>
      <c r="G23" s="78"/>
      <c r="H23" s="78"/>
      <c r="I23" s="78"/>
      <c r="J23" s="77" t="str">
        <f>D18</f>
        <v>Rue de Londres</v>
      </c>
    </row>
    <row r="24" spans="1:11" ht="33" customHeight="1" x14ac:dyDescent="0.25">
      <c r="A24" s="86" t="s">
        <v>328</v>
      </c>
      <c r="B24" s="307">
        <f>AVERAGE('A1 Exploitation'!D549,'A1 Technique'!D199)</f>
        <v>0.94572463768115944</v>
      </c>
      <c r="C24" s="307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7">
        <f>AVERAGE('A2 Exploitation'!D549,'A2 Technique'!D199)</f>
        <v>0.94983552631578949</v>
      </c>
      <c r="C25" s="307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7">
        <f>AVERAGE('A3 Exploitation'!D549,'A3 Technique'!D199)</f>
        <v>0.92550246976664963</v>
      </c>
      <c r="C26" s="307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7">
        <f>AVERAGE('A4 Exploitation'!D549,'A4 Technique'!D199)</f>
        <v>0</v>
      </c>
      <c r="C27" s="307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7">
        <f>AVERAGE('A5 Exploitation'!D549,'A5 Technique'!D199)</f>
        <v>0</v>
      </c>
      <c r="C28" s="307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7">
        <f>AVERAGE('A6 Exploitation'!D549,'A6 Technique'!D199)</f>
        <v>0</v>
      </c>
      <c r="C29" s="307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8" t="s">
        <v>334</v>
      </c>
      <c r="C33" s="308"/>
      <c r="D33" s="78"/>
      <c r="E33" s="78"/>
      <c r="F33" s="78"/>
      <c r="G33" s="78"/>
      <c r="H33" s="78"/>
      <c r="I33" s="78"/>
      <c r="J33" s="77" t="str">
        <f>D18</f>
        <v>Rue de Londres</v>
      </c>
    </row>
    <row r="34" spans="1:10" ht="33" customHeight="1" x14ac:dyDescent="0.25">
      <c r="A34" s="86" t="s">
        <v>328</v>
      </c>
      <c r="B34" s="307">
        <f>'A1 Exploitation'!D549</f>
        <v>0.95666666666666667</v>
      </c>
      <c r="C34" s="307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7">
        <f>'A2 Exploitation'!D549</f>
        <v>0.93092105263157898</v>
      </c>
      <c r="C35" s="307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7">
        <f>'A3 Exploitation'!D549</f>
        <v>0.92556634304207119</v>
      </c>
      <c r="C36" s="307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7">
        <f>'A4 Exploitation'!D549</f>
        <v>0</v>
      </c>
      <c r="C37" s="307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7">
        <f>'A5 Exploitation'!D549</f>
        <v>0</v>
      </c>
      <c r="C38" s="307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7">
        <f>'A6 Exploitation'!D549</f>
        <v>0</v>
      </c>
      <c r="C39" s="307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11" t="s">
        <v>335</v>
      </c>
      <c r="C42" s="311"/>
      <c r="D42" s="78"/>
      <c r="E42" s="78"/>
      <c r="F42" s="78"/>
      <c r="G42" s="78"/>
      <c r="H42" s="78"/>
      <c r="I42" s="78"/>
      <c r="J42" s="77" t="str">
        <f>D18</f>
        <v>Rue de Londres</v>
      </c>
    </row>
    <row r="43" spans="1:10" ht="33" customHeight="1" x14ac:dyDescent="0.25">
      <c r="A43" s="86" t="s">
        <v>328</v>
      </c>
      <c r="B43" s="307">
        <f>AVERAGE('A1 Exploitation'!D547, 'A1 Technique'!D197)</f>
        <v>1</v>
      </c>
      <c r="C43" s="307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7">
        <f>AVERAGE('A2 Exploitation'!D547, 'A2 Technique'!D197)</f>
        <v>0.80627705627705626</v>
      </c>
      <c r="C44" s="307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7">
        <f>AVERAGE('A3 Exploitation'!D547, 'A3 Technique'!D197)</f>
        <v>0.8214285714285714</v>
      </c>
      <c r="C45" s="307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7" t="e">
        <f>AVERAGE('A4 Exploitation'!D547, 'A4 Technique'!D197)</f>
        <v>#DIV/0!</v>
      </c>
      <c r="C46" s="307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7" t="e">
        <f>AVERAGE('A5 Exploitation'!D547, 'A5 Technique'!D197)</f>
        <v>#DIV/0!</v>
      </c>
      <c r="C47" s="307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7" t="e">
        <f>AVERAGE('A6 Exploitation'!D547, 'A6 Technique'!D197)</f>
        <v>#DIV/0!</v>
      </c>
      <c r="C48" s="307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8" t="s">
        <v>336</v>
      </c>
      <c r="C51" s="308"/>
      <c r="D51" s="78"/>
      <c r="E51" s="78"/>
      <c r="F51" s="78"/>
      <c r="G51" s="78"/>
      <c r="H51" s="78"/>
      <c r="I51" s="78"/>
      <c r="J51" s="77" t="str">
        <f>D18</f>
        <v>Rue de Londres</v>
      </c>
    </row>
    <row r="52" spans="1:10" ht="33" customHeight="1" x14ac:dyDescent="0.25">
      <c r="A52" s="86" t="s">
        <v>328</v>
      </c>
      <c r="B52" s="310">
        <f>'A1 Exploitation'!D46</f>
        <v>0.9642857142857143</v>
      </c>
      <c r="C52" s="310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10">
        <f>'A2 Exploitation'!D46</f>
        <v>1</v>
      </c>
      <c r="C53" s="310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10">
        <f>'A3 Exploitation'!D46</f>
        <v>0.65625</v>
      </c>
      <c r="C54" s="310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10">
        <f>'A4 Exploitation'!D46</f>
        <v>0</v>
      </c>
      <c r="C55" s="310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10">
        <f>'A5 Exploitation'!D46</f>
        <v>0</v>
      </c>
      <c r="C56" s="310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10">
        <f>'A6 Exploitation'!D46</f>
        <v>0</v>
      </c>
      <c r="C57" s="310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8" t="s">
        <v>337</v>
      </c>
      <c r="C60" s="308"/>
      <c r="D60" s="78"/>
      <c r="E60" s="78"/>
      <c r="F60" s="78"/>
      <c r="G60" s="78"/>
      <c r="H60" s="78"/>
      <c r="I60" s="78"/>
      <c r="J60" s="77" t="str">
        <f>D18</f>
        <v>Rue de Londres</v>
      </c>
    </row>
    <row r="61" spans="1:10" ht="33" customHeight="1" x14ac:dyDescent="0.25">
      <c r="A61" s="86" t="s">
        <v>328</v>
      </c>
      <c r="B61" s="307">
        <f>'A1 Exploitation'!D103</f>
        <v>0.95833333333333337</v>
      </c>
      <c r="C61" s="307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7">
        <f>'A2 Exploitation'!D103</f>
        <v>0.80303030303030298</v>
      </c>
      <c r="C62" s="307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7">
        <f>'A3 Exploitation'!D103</f>
        <v>0.97222222222222221</v>
      </c>
      <c r="C63" s="307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7">
        <f>'A4 Exploitation'!D103</f>
        <v>0</v>
      </c>
      <c r="C64" s="307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7">
        <f>'A5 Exploitation'!D103</f>
        <v>0</v>
      </c>
      <c r="C65" s="307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7">
        <f>'A6 Exploitation'!D103</f>
        <v>0</v>
      </c>
      <c r="C66" s="307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8" t="s">
        <v>338</v>
      </c>
      <c r="C69" s="308"/>
      <c r="D69" s="78"/>
      <c r="E69" s="78"/>
      <c r="F69" s="78"/>
      <c r="G69" s="78"/>
      <c r="H69" s="78"/>
      <c r="I69" s="78"/>
      <c r="J69" s="77" t="str">
        <f>D18</f>
        <v>Rue de Londres</v>
      </c>
    </row>
    <row r="70" spans="1:10" ht="33" customHeight="1" x14ac:dyDescent="0.25">
      <c r="A70" s="86" t="s">
        <v>328</v>
      </c>
      <c r="B70" s="307">
        <f>'A1 Exploitation'!D158</f>
        <v>0.98571428571428577</v>
      </c>
      <c r="C70" s="307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7">
        <f>'A2 Exploitation'!D158</f>
        <v>0.98571428571428577</v>
      </c>
      <c r="C71" s="307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7">
        <f>'A3 Exploitation'!D158</f>
        <v>0.86111111111111116</v>
      </c>
      <c r="C72" s="307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7">
        <f>'A4 Exploitation'!D158</f>
        <v>0</v>
      </c>
      <c r="C73" s="307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7">
        <f>'A5 Exploitation'!D158</f>
        <v>0</v>
      </c>
      <c r="C74" s="307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7">
        <f>'A6 Exploitation'!D158</f>
        <v>0</v>
      </c>
      <c r="C75" s="307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8" t="s">
        <v>339</v>
      </c>
      <c r="C78" s="308"/>
      <c r="D78" s="78"/>
      <c r="E78" s="78"/>
      <c r="F78" s="78"/>
      <c r="G78" s="78"/>
      <c r="H78" s="78"/>
      <c r="I78" s="78"/>
      <c r="J78" s="77" t="str">
        <f>D18</f>
        <v>Rue de Londres</v>
      </c>
    </row>
    <row r="79" spans="1:10" ht="33" customHeight="1" x14ac:dyDescent="0.25">
      <c r="A79" s="86" t="s">
        <v>328</v>
      </c>
      <c r="B79" s="307">
        <f>'A1 Exploitation'!D205</f>
        <v>0.967741935483871</v>
      </c>
      <c r="C79" s="307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7">
        <f>'A2 Exploitation'!D205</f>
        <v>0.91935483870967738</v>
      </c>
      <c r="C80" s="307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7">
        <f>'A3 Exploitation'!D205</f>
        <v>0.93548387096774188</v>
      </c>
      <c r="C81" s="307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7">
        <f>'A4 Exploitation'!D205</f>
        <v>0</v>
      </c>
      <c r="C82" s="307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7">
        <f>'A5 Exploitation'!D205</f>
        <v>0</v>
      </c>
      <c r="C83" s="307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7">
        <f>'A6 Exploitation'!D205</f>
        <v>0</v>
      </c>
      <c r="C84" s="307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8" t="s">
        <v>340</v>
      </c>
      <c r="C87" s="308"/>
      <c r="D87" s="78"/>
      <c r="E87" s="78"/>
      <c r="F87" s="78"/>
      <c r="G87" s="78"/>
      <c r="H87" s="78"/>
      <c r="I87" s="78"/>
      <c r="J87" s="77" t="str">
        <f>D18</f>
        <v>Rue de Londres</v>
      </c>
    </row>
    <row r="88" spans="1:10" ht="33" customHeight="1" x14ac:dyDescent="0.25">
      <c r="A88" s="86" t="s">
        <v>328</v>
      </c>
      <c r="B88" s="307">
        <f>'A1 Exploitation'!D266</f>
        <v>0.95</v>
      </c>
      <c r="C88" s="307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7">
        <f>'A2 Exploitation'!D266</f>
        <v>0.86585365853658536</v>
      </c>
      <c r="C89" s="307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7">
        <f>'A3 Exploitation'!D266</f>
        <v>0.81707317073170727</v>
      </c>
      <c r="C90" s="307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7">
        <f>'A4 Exploitation'!D266</f>
        <v>0</v>
      </c>
      <c r="C91" s="307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7">
        <f>'A5 Exploitation'!D266</f>
        <v>0</v>
      </c>
      <c r="C92" s="307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7">
        <f>'A6 Exploitation'!D266</f>
        <v>0</v>
      </c>
      <c r="C93" s="307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8" t="s">
        <v>341</v>
      </c>
      <c r="C96" s="308"/>
      <c r="D96" s="78"/>
      <c r="E96" s="78"/>
      <c r="F96" s="78"/>
      <c r="G96" s="78"/>
      <c r="H96" s="78"/>
      <c r="I96" s="78"/>
      <c r="J96" s="77" t="str">
        <f>D18</f>
        <v>Rue de Londres</v>
      </c>
    </row>
    <row r="97" spans="1:10" ht="33" customHeight="1" x14ac:dyDescent="0.25">
      <c r="A97" s="86" t="s">
        <v>328</v>
      </c>
      <c r="B97" s="307">
        <f>'A1 Exploitation'!D318</f>
        <v>0.98484848484848486</v>
      </c>
      <c r="C97" s="307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7">
        <f>'A2 Exploitation'!D318</f>
        <v>0.96969696969696972</v>
      </c>
      <c r="C98" s="307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7">
        <f>'A3 Exploitation'!D318</f>
        <v>1</v>
      </c>
      <c r="C99" s="307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7">
        <f>'A4 Exploitation'!D318</f>
        <v>0</v>
      </c>
      <c r="C100" s="307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7">
        <f>'A5 Exploitation'!D318</f>
        <v>0</v>
      </c>
      <c r="C101" s="307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7">
        <f>'A6 Exploitation'!D318</f>
        <v>0</v>
      </c>
      <c r="C102" s="307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8" t="s">
        <v>342</v>
      </c>
      <c r="C105" s="308"/>
      <c r="D105" s="78"/>
      <c r="E105" s="78"/>
      <c r="F105" s="78"/>
      <c r="G105" s="78"/>
      <c r="H105" s="78"/>
      <c r="I105" s="78"/>
      <c r="J105" s="77" t="str">
        <f>D18</f>
        <v>Rue de Londres</v>
      </c>
    </row>
    <row r="106" spans="1:10" ht="33" customHeight="1" x14ac:dyDescent="0.25">
      <c r="A106" s="86" t="s">
        <v>328</v>
      </c>
      <c r="B106" s="307">
        <f>'A1 Exploitation'!D358</f>
        <v>1</v>
      </c>
      <c r="C106" s="307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7">
        <f>'A2 Exploitation'!D358</f>
        <v>0.89583333333333337</v>
      </c>
      <c r="C107" s="307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7">
        <f>'A3 Exploitation'!D358</f>
        <v>1</v>
      </c>
      <c r="C108" s="307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7">
        <f>'A4 Exploitation'!D358</f>
        <v>0</v>
      </c>
      <c r="C109" s="307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7">
        <f>'A5 Exploitation'!D358</f>
        <v>0</v>
      </c>
      <c r="C110" s="307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7">
        <f>'A6 Exploitation'!D358</f>
        <v>0</v>
      </c>
      <c r="C111" s="307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8" t="s">
        <v>343</v>
      </c>
      <c r="C114" s="308"/>
      <c r="D114" s="78"/>
      <c r="E114" s="78"/>
      <c r="F114" s="78"/>
      <c r="G114" s="78"/>
      <c r="H114" s="78"/>
      <c r="I114" s="78"/>
      <c r="J114" s="77" t="str">
        <f>D18</f>
        <v>Rue de Londres</v>
      </c>
    </row>
    <row r="115" spans="1:10" ht="33" customHeight="1" x14ac:dyDescent="0.25">
      <c r="A115" s="86" t="s">
        <v>328</v>
      </c>
      <c r="B115" s="307">
        <f>'A1 Exploitation'!D391</f>
        <v>1</v>
      </c>
      <c r="C115" s="307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7">
        <f>'A2 Exploitation'!D391</f>
        <v>0.88235294117647056</v>
      </c>
      <c r="C116" s="307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7">
        <f>'A3 Exploitation'!D391</f>
        <v>0.97058823529411764</v>
      </c>
      <c r="C117" s="307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7">
        <f>'A4 Exploitation'!D391</f>
        <v>0</v>
      </c>
      <c r="C118" s="307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7">
        <f>'A5 Exploitation'!D391</f>
        <v>0</v>
      </c>
      <c r="C119" s="307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7">
        <f>'A6 Exploitation'!D391</f>
        <v>0</v>
      </c>
      <c r="C120" s="307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8" t="s">
        <v>344</v>
      </c>
      <c r="C123" s="308"/>
      <c r="D123" s="78"/>
      <c r="E123" s="78"/>
      <c r="F123" s="78"/>
      <c r="G123" s="78"/>
      <c r="H123" s="78"/>
      <c r="I123" s="78"/>
      <c r="J123" s="77" t="str">
        <f>D18</f>
        <v>Rue de Londres</v>
      </c>
    </row>
    <row r="124" spans="1:10" ht="33" customHeight="1" x14ac:dyDescent="0.25">
      <c r="A124" s="86" t="s">
        <v>328</v>
      </c>
      <c r="B124" s="307">
        <f>'A1 Exploitation'!D444</f>
        <v>0.75862068965517238</v>
      </c>
      <c r="C124" s="307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7">
        <f>'A2 Exploitation'!D444</f>
        <v>0.98275862068965514</v>
      </c>
      <c r="C125" s="307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7">
        <f>'A3 Exploitation'!D444</f>
        <v>0.98275862068965514</v>
      </c>
      <c r="C126" s="307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7">
        <f>'A4 Exploitation'!D444</f>
        <v>0</v>
      </c>
      <c r="C127" s="307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7">
        <f>'A5 Exploitation'!D444</f>
        <v>0</v>
      </c>
      <c r="C128" s="307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7">
        <f>'A6 Exploitation'!D444</f>
        <v>0</v>
      </c>
      <c r="C129" s="307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8" t="s">
        <v>345</v>
      </c>
      <c r="C132" s="308"/>
      <c r="D132" s="78"/>
      <c r="E132" s="78"/>
      <c r="F132" s="78"/>
      <c r="G132" s="78"/>
      <c r="H132" s="78"/>
      <c r="I132" s="78"/>
      <c r="J132" s="77" t="str">
        <f>D18</f>
        <v>Rue de Londres</v>
      </c>
    </row>
    <row r="133" spans="1:10" ht="33" customHeight="1" x14ac:dyDescent="0.25">
      <c r="A133" s="86" t="s">
        <v>328</v>
      </c>
      <c r="B133" s="307">
        <f>'A1 Exploitation'!D481</f>
        <v>1</v>
      </c>
      <c r="C133" s="307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7">
        <f>'A2 Exploitation'!D481</f>
        <v>1</v>
      </c>
      <c r="C134" s="307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7">
        <f>'A3 Exploitation'!D481</f>
        <v>1</v>
      </c>
      <c r="C135" s="307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7">
        <f>'A4 Exploitation'!D481</f>
        <v>0</v>
      </c>
      <c r="C136" s="307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7">
        <f>'A5 Exploitation'!D481</f>
        <v>0</v>
      </c>
      <c r="C137" s="307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7">
        <f>'A6 Exploitation'!D481</f>
        <v>0</v>
      </c>
      <c r="C138" s="307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8" t="s">
        <v>346</v>
      </c>
      <c r="C141" s="308"/>
      <c r="D141" s="78"/>
      <c r="E141" s="78"/>
      <c r="F141" s="78"/>
      <c r="G141" s="78"/>
      <c r="H141" s="78"/>
      <c r="I141" s="78"/>
      <c r="J141" s="77" t="str">
        <f>D18</f>
        <v>Rue de Londres</v>
      </c>
    </row>
    <row r="142" spans="1:10" ht="33" customHeight="1" x14ac:dyDescent="0.25">
      <c r="A142" s="86" t="s">
        <v>328</v>
      </c>
      <c r="B142" s="307">
        <f>'A1 Exploitation'!D503</f>
        <v>1</v>
      </c>
      <c r="C142" s="307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7">
        <f>'A2 Exploitation'!D503</f>
        <v>1</v>
      </c>
      <c r="C143" s="307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7">
        <f>'A3 Exploitation'!D503</f>
        <v>1</v>
      </c>
      <c r="C144" s="307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7">
        <f>'A4 Exploitation'!D503</f>
        <v>0</v>
      </c>
      <c r="C145" s="307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7">
        <f>'A5 Exploitation'!D503</f>
        <v>0</v>
      </c>
      <c r="C146" s="307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7">
        <f>'A6 Exploitation'!D503</f>
        <v>0</v>
      </c>
      <c r="C147" s="307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8" t="s">
        <v>347</v>
      </c>
      <c r="C150" s="308"/>
      <c r="D150" s="78"/>
      <c r="E150" s="78"/>
      <c r="F150" s="78"/>
      <c r="G150" s="78"/>
      <c r="H150" s="78"/>
      <c r="I150" s="78"/>
      <c r="J150" s="77" t="str">
        <f>D18</f>
        <v>Rue de Londres</v>
      </c>
    </row>
    <row r="151" spans="1:10" ht="33" customHeight="1" x14ac:dyDescent="0.25">
      <c r="A151" s="86" t="s">
        <v>328</v>
      </c>
      <c r="B151" s="307">
        <f>'A1 Exploitation'!D514</f>
        <v>1</v>
      </c>
      <c r="C151" s="307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7">
        <f>'A2 Exploitation'!D514</f>
        <v>1</v>
      </c>
      <c r="C152" s="307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7">
        <f>'A3 Exploitation'!D514</f>
        <v>0.75</v>
      </c>
      <c r="C153" s="307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7">
        <f>'A4 Exploitation'!D514</f>
        <v>0</v>
      </c>
      <c r="C154" s="307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7">
        <f>'A5 Exploitation'!D514</f>
        <v>0</v>
      </c>
      <c r="C155" s="307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7">
        <f>'A6 Exploitation'!D514</f>
        <v>0</v>
      </c>
      <c r="C156" s="307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9"/>
      <c r="C159" s="309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8" t="s">
        <v>348</v>
      </c>
      <c r="C160" s="308"/>
      <c r="D160" s="78"/>
      <c r="E160" s="78"/>
      <c r="F160" s="78"/>
      <c r="G160" s="78"/>
      <c r="H160" s="78"/>
      <c r="I160" s="78"/>
      <c r="J160" s="77" t="str">
        <f>D18</f>
        <v>Rue de Londres</v>
      </c>
    </row>
    <row r="161" spans="1:10" ht="33" customHeight="1" x14ac:dyDescent="0.25">
      <c r="A161" s="86" t="s">
        <v>328</v>
      </c>
      <c r="B161" s="307">
        <f>'A1 Exploitation'!D534</f>
        <v>1</v>
      </c>
      <c r="C161" s="307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7">
        <f>'A2 Exploitation'!D534</f>
        <v>1</v>
      </c>
      <c r="C162" s="307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7">
        <f>'A3 Exploitation'!D534</f>
        <v>1</v>
      </c>
      <c r="C163" s="307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7">
        <f>'A4 Exploitation'!D534</f>
        <v>0</v>
      </c>
      <c r="C164" s="307"/>
    </row>
    <row r="165" spans="1:10" ht="33" customHeight="1" x14ac:dyDescent="0.25">
      <c r="A165" s="85" t="s">
        <v>332</v>
      </c>
      <c r="B165" s="307">
        <f>'A5 Exploitation'!D534</f>
        <v>0</v>
      </c>
      <c r="C165" s="307"/>
    </row>
    <row r="166" spans="1:10" ht="18" x14ac:dyDescent="0.25">
      <c r="A166" s="85" t="s">
        <v>333</v>
      </c>
      <c r="B166" s="307">
        <f>'A6 Exploitation'!D534</f>
        <v>0</v>
      </c>
      <c r="C166" s="307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8" t="s">
        <v>349</v>
      </c>
      <c r="C169" s="308"/>
      <c r="J169" s="77" t="str">
        <f>D18</f>
        <v>Rue de Londres</v>
      </c>
    </row>
    <row r="170" spans="1:10" ht="33" customHeight="1" x14ac:dyDescent="0.25">
      <c r="A170" s="86" t="s">
        <v>328</v>
      </c>
      <c r="B170" s="307">
        <f>'A1 Exploitation'!D545</f>
        <v>1</v>
      </c>
      <c r="C170" s="307"/>
    </row>
    <row r="171" spans="1:10" ht="33" customHeight="1" x14ac:dyDescent="0.25">
      <c r="A171" s="85" t="s">
        <v>329</v>
      </c>
      <c r="B171" s="307">
        <f>'A2 Exploitation'!D545</f>
        <v>1</v>
      </c>
      <c r="C171" s="307"/>
    </row>
    <row r="172" spans="1:10" ht="33" customHeight="1" x14ac:dyDescent="0.25">
      <c r="A172" s="86" t="s">
        <v>330</v>
      </c>
      <c r="B172" s="307">
        <f>'A3 Exploitation'!D545</f>
        <v>1</v>
      </c>
      <c r="C172" s="307"/>
    </row>
    <row r="173" spans="1:10" ht="33" customHeight="1" x14ac:dyDescent="0.25">
      <c r="A173" s="86" t="s">
        <v>331</v>
      </c>
      <c r="B173" s="307">
        <f>'A4 Exploitation'!D545</f>
        <v>0</v>
      </c>
      <c r="C173" s="307"/>
    </row>
    <row r="174" spans="1:10" ht="33" customHeight="1" x14ac:dyDescent="0.25">
      <c r="A174" s="85" t="s">
        <v>332</v>
      </c>
      <c r="B174" s="307">
        <f>'A5 Exploitation'!D545</f>
        <v>0</v>
      </c>
      <c r="C174" s="307"/>
    </row>
    <row r="175" spans="1:10" ht="18" x14ac:dyDescent="0.25">
      <c r="A175" s="85" t="s">
        <v>333</v>
      </c>
      <c r="B175" s="307">
        <f>'A6 Exploitation'!D545</f>
        <v>0</v>
      </c>
      <c r="C175" s="307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8" t="s">
        <v>350</v>
      </c>
      <c r="C178" s="308"/>
      <c r="J178" s="77" t="str">
        <f>D18</f>
        <v>Rue de Londres</v>
      </c>
    </row>
    <row r="179" spans="1:10" ht="33" customHeight="1" x14ac:dyDescent="0.25">
      <c r="A179" s="86" t="s">
        <v>328</v>
      </c>
      <c r="B179" s="307">
        <f>'A1 Technique'!D199</f>
        <v>0.93478260869565222</v>
      </c>
      <c r="C179" s="307"/>
    </row>
    <row r="180" spans="1:10" ht="33" customHeight="1" x14ac:dyDescent="0.25">
      <c r="A180" s="85" t="s">
        <v>329</v>
      </c>
      <c r="B180" s="307">
        <f>'A2 Technique'!D199</f>
        <v>0.96875</v>
      </c>
      <c r="C180" s="307"/>
    </row>
    <row r="181" spans="1:10" ht="33" customHeight="1" x14ac:dyDescent="0.25">
      <c r="A181" s="86" t="s">
        <v>330</v>
      </c>
      <c r="B181" s="307">
        <f>'A3 Technique'!D199</f>
        <v>0.92543859649122806</v>
      </c>
      <c r="C181" s="307"/>
    </row>
    <row r="182" spans="1:10" ht="33" customHeight="1" x14ac:dyDescent="0.25">
      <c r="A182" s="86" t="s">
        <v>331</v>
      </c>
      <c r="B182" s="307">
        <f>'A4 Technique'!D199</f>
        <v>0</v>
      </c>
      <c r="C182" s="307"/>
    </row>
    <row r="183" spans="1:10" ht="33" customHeight="1" x14ac:dyDescent="0.25">
      <c r="A183" s="85" t="s">
        <v>332</v>
      </c>
      <c r="B183" s="307">
        <f>'A5 Technique'!D199</f>
        <v>0</v>
      </c>
      <c r="C183" s="307"/>
    </row>
    <row r="184" spans="1:10" ht="18" x14ac:dyDescent="0.25">
      <c r="A184" s="85" t="s">
        <v>333</v>
      </c>
      <c r="B184" s="307">
        <f>'A6 Technique'!D199</f>
        <v>0</v>
      </c>
      <c r="C184" s="30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19" zoomScale="60" workbookViewId="0">
      <selection activeCell="F436" sqref="F43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Rue de Londres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/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/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/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8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8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6Wbv0GQuIfdZybC1Di30iGX7qFRUrSXs3fONHIQoc9Wwo7k/AynaLGgp6P5cf2yWehnvSX2cM5Rpy8xswNDU/g==" saltValue="2qG/CLcqIo0YfJnDM6zbu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'A5 Exploitation'!A8:F8</f>
        <v>Rue de Londres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>
        <f>'A5 Exploitation'!B9:F9</f>
        <v>0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>
        <f>'A5 Exploitation'!B10:F10</f>
        <v>0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'A5 Exploitation'!B11:F11</f>
        <v>0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8">
        <f>SUM(B17:C21)</f>
        <v>0</v>
      </c>
    </row>
    <row r="23" spans="1:7" x14ac:dyDescent="0.3">
      <c r="A23" s="341" t="s">
        <v>295</v>
      </c>
      <c r="B23" s="342"/>
      <c r="C23" s="34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57">
        <f>SUM(B26:C32)</f>
        <v>0</v>
      </c>
    </row>
    <row r="34" spans="1:7" x14ac:dyDescent="0.3">
      <c r="A34" s="341" t="s">
        <v>295</v>
      </c>
      <c r="B34" s="342"/>
      <c r="C34" s="34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57">
        <f>SUM(B37:C41)</f>
        <v>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57">
        <f>SUM(B46:C51)</f>
        <v>0</v>
      </c>
    </row>
    <row r="53" spans="1:7" x14ac:dyDescent="0.3">
      <c r="A53" s="341" t="s">
        <v>295</v>
      </c>
      <c r="B53" s="342"/>
      <c r="C53" s="34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57">
        <f>SUM(B56:C62)</f>
        <v>0</v>
      </c>
    </row>
    <row r="64" spans="1:7" x14ac:dyDescent="0.3">
      <c r="A64" s="341" t="s">
        <v>295</v>
      </c>
      <c r="B64" s="342"/>
      <c r="C64" s="34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57">
        <f>SUM(B67:C83)</f>
        <v>0</v>
      </c>
    </row>
    <row r="85" spans="1:7" x14ac:dyDescent="0.3">
      <c r="A85" s="341" t="s">
        <v>295</v>
      </c>
      <c r="B85" s="342"/>
      <c r="C85" s="34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57">
        <f>SUM(B88:C101)</f>
        <v>0</v>
      </c>
    </row>
    <row r="103" spans="1:7" x14ac:dyDescent="0.3">
      <c r="A103" s="341" t="s">
        <v>295</v>
      </c>
      <c r="B103" s="342"/>
      <c r="C103" s="34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57">
        <f>SUM(B122:C132)</f>
        <v>0</v>
      </c>
    </row>
    <row r="134" spans="1:7" x14ac:dyDescent="0.3">
      <c r="A134" s="341" t="s">
        <v>295</v>
      </c>
      <c r="B134" s="342"/>
      <c r="C134" s="34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57">
        <f>SUM(B137:C148)</f>
        <v>0</v>
      </c>
    </row>
    <row r="150" spans="1:7" x14ac:dyDescent="0.3">
      <c r="A150" s="341" t="s">
        <v>295</v>
      </c>
      <c r="B150" s="342"/>
      <c r="C150" s="34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8">
        <f>SUM(B153:C160)</f>
        <v>0</v>
      </c>
    </row>
    <row r="162" spans="1:7" x14ac:dyDescent="0.3">
      <c r="A162" s="341" t="s">
        <v>295</v>
      </c>
      <c r="B162" s="342"/>
      <c r="C162" s="34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57">
        <f>SUM(B165:C168)</f>
        <v>0</v>
      </c>
    </row>
    <row r="170" spans="1:7" x14ac:dyDescent="0.3">
      <c r="A170" s="341" t="s">
        <v>295</v>
      </c>
      <c r="B170" s="342"/>
      <c r="C170" s="34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57">
        <f>SUM(B173:C176)</f>
        <v>0</v>
      </c>
    </row>
    <row r="178" spans="1:7" x14ac:dyDescent="0.3">
      <c r="A178" s="341" t="s">
        <v>295</v>
      </c>
      <c r="B178" s="342"/>
      <c r="C178" s="34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57">
        <f>SUM(B181:C185)</f>
        <v>0</v>
      </c>
    </row>
    <row r="187" spans="1:7" x14ac:dyDescent="0.3">
      <c r="A187" s="341" t="s">
        <v>295</v>
      </c>
      <c r="B187" s="342"/>
      <c r="C187" s="34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0</v>
      </c>
    </row>
    <row r="195" spans="1:6" x14ac:dyDescent="0.3">
      <c r="A195" s="341" t="s">
        <v>295</v>
      </c>
      <c r="B195" s="342"/>
      <c r="C195" s="34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COUNTIF('A4 Technique'!F17:F193,"ok")</f>
        <v>0</v>
      </c>
      <c r="F197" s="287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26" sqref="D2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Rue de Londres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/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/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/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tr">
        <f>IF(D41=1, 2, IF(AND(D41&lt;1,D41&gt;0), 1, "0"))</f>
        <v>0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 t="str">
        <f>IF(D99=1, 2, IF(AND(D99&lt;1,D99&gt;0), 1, "0"))</f>
        <v>0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tr">
        <f>IF(D153=1, 2, IF(AND(D153&lt;1,D153&gt;0), 1, "0"))</f>
        <v>0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tr">
        <f>IF(D200=1, 2, IF(AND(D200&lt;1,D200&gt;0), 1, "0"))</f>
        <v>0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tr">
        <f>IF(D261=1, 2, IF(AND(D261&lt;1,D261&gt;0), 1, "0"))</f>
        <v>0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tr">
        <f>IF(D313=1, 2, IF(AND(D313&lt;1,D313&gt;0), 1, "0"))</f>
        <v>0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 t="str">
        <f>IF(D353=1, 2, IF(AND(D353&lt;1,D353&gt;0), 1, "0"))</f>
        <v>0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tr">
        <f>IF(D386=1, 2, IF(AND(D386&lt;1,D386&gt;0), 1, "0"))</f>
        <v>0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tr">
        <f>IF(D439=1, 2, IF(AND(D439&lt;1,D439&gt;0), 1, "0"))</f>
        <v>0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tr">
        <f>IF(D476=1, 2, IF(AND(D476&lt;1,D476&gt;0), 1, "0"))</f>
        <v>0</v>
      </c>
      <c r="C476" s="140"/>
      <c r="D476" s="251" t="str">
        <f>IFERROR(E475/F475,"N.A")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tr">
        <f>IF(D498=1, 2, IF(AND(D498&lt;1,D498&gt;0), 1, "0"))</f>
        <v>0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tr">
        <f>IF(D512=1, 2, IF(AND(D512&lt;1,D512&gt;0), 1, "0"))</f>
        <v>0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tr">
        <f>IF(D532=1, 2, IF(AND(D532&lt;1,D532&gt;0), 1, "0"))</f>
        <v>0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tr">
        <f>IF(D543=1, 2, IF(AND(D543&lt;1,D543&gt;0), 1, "0"))</f>
        <v>0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Technique'!F540:F542)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snDhIHDeZAjkwRG5lN5gmIXlMGJG3UnjrdfpLAR9/PhMg5qeeh+Ob3U8pjEZL1UuaAI8jjtPeGR9CwSw0X7lqQ==" saltValue="VaoVk77KT7TkK5x4qHGzq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D197" sqref="D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'A6 Exploitation'!A8:F8</f>
        <v>Rue de Londres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>
        <f>'A6 Exploitation'!B9:F9</f>
        <v>0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>
        <f>'A6 Exploitation'!B10:F10</f>
        <v>0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'A6 Exploitation'!B11:F11</f>
        <v>0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8">
        <f>SUM(B17:C21)</f>
        <v>0</v>
      </c>
    </row>
    <row r="23" spans="1:7" x14ac:dyDescent="0.3">
      <c r="A23" s="341" t="s">
        <v>295</v>
      </c>
      <c r="B23" s="342"/>
      <c r="C23" s="34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57">
        <f>SUM(B26:C32)</f>
        <v>0</v>
      </c>
    </row>
    <row r="34" spans="1:7" x14ac:dyDescent="0.3">
      <c r="A34" s="341" t="s">
        <v>295</v>
      </c>
      <c r="B34" s="342"/>
      <c r="C34" s="34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57">
        <f>SUM(B37:C41)</f>
        <v>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57">
        <f>SUM(B46:C51)</f>
        <v>0</v>
      </c>
    </row>
    <row r="53" spans="1:7" x14ac:dyDescent="0.3">
      <c r="A53" s="341" t="s">
        <v>295</v>
      </c>
      <c r="B53" s="342"/>
      <c r="C53" s="34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57">
        <f>SUM(B56:C62)</f>
        <v>0</v>
      </c>
    </row>
    <row r="64" spans="1:7" x14ac:dyDescent="0.3">
      <c r="A64" s="341" t="s">
        <v>295</v>
      </c>
      <c r="B64" s="342"/>
      <c r="C64" s="34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57">
        <f>SUM(B67:C83)</f>
        <v>0</v>
      </c>
    </row>
    <row r="85" spans="1:7" x14ac:dyDescent="0.3">
      <c r="A85" s="341" t="s">
        <v>295</v>
      </c>
      <c r="B85" s="342"/>
      <c r="C85" s="34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57">
        <f>SUM(B88:C101)</f>
        <v>0</v>
      </c>
    </row>
    <row r="103" spans="1:7" x14ac:dyDescent="0.3">
      <c r="A103" s="341" t="s">
        <v>295</v>
      </c>
      <c r="B103" s="342"/>
      <c r="C103" s="34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57">
        <f>SUM(B122:C132)</f>
        <v>0</v>
      </c>
    </row>
    <row r="134" spans="1:7" x14ac:dyDescent="0.3">
      <c r="A134" s="341" t="s">
        <v>295</v>
      </c>
      <c r="B134" s="342"/>
      <c r="C134" s="34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57">
        <f>SUM(B137:C148)</f>
        <v>0</v>
      </c>
    </row>
    <row r="150" spans="1:7" x14ac:dyDescent="0.3">
      <c r="A150" s="341" t="s">
        <v>295</v>
      </c>
      <c r="B150" s="342"/>
      <c r="C150" s="34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8">
        <f>SUM(B153:C160)</f>
        <v>0</v>
      </c>
    </row>
    <row r="162" spans="1:7" x14ac:dyDescent="0.3">
      <c r="A162" s="341" t="s">
        <v>295</v>
      </c>
      <c r="B162" s="342"/>
      <c r="C162" s="34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57">
        <f>SUM(B165:C168)</f>
        <v>0</v>
      </c>
    </row>
    <row r="170" spans="1:7" x14ac:dyDescent="0.3">
      <c r="A170" s="341" t="s">
        <v>295</v>
      </c>
      <c r="B170" s="342"/>
      <c r="C170" s="34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57">
        <f>SUM(B173:C176)</f>
        <v>0</v>
      </c>
    </row>
    <row r="178" spans="1:7" x14ac:dyDescent="0.3">
      <c r="A178" s="341" t="s">
        <v>295</v>
      </c>
      <c r="B178" s="342"/>
      <c r="C178" s="34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57">
        <f>SUM(B181:C185)</f>
        <v>0</v>
      </c>
    </row>
    <row r="187" spans="1:7" x14ac:dyDescent="0.3">
      <c r="A187" s="341" t="s">
        <v>295</v>
      </c>
      <c r="B187" s="342"/>
      <c r="C187" s="34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0</v>
      </c>
    </row>
    <row r="195" spans="1:6" x14ac:dyDescent="0.3">
      <c r="A195" s="341" t="s">
        <v>295</v>
      </c>
      <c r="B195" s="342"/>
      <c r="C195" s="34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E197*100/F197</f>
        <v>#DIV/0!</v>
      </c>
      <c r="E197" s="286">
        <f>COUNTIF('A5 Technique'!F17:F193,"ok")</f>
        <v>0</v>
      </c>
      <c r="F197" s="287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Pb3oBfzRbH9nxoW4+HgscivNOwl5KP/zhzeurB+csoWKEJRB2f1w+u4WiYFEA1AZShASdy6Jayjn79AFGjoVqw==" saltValue="HXNK9nJ9X9WrNsnXpT8Vcg==" spinCount="100000" sheet="1" formatCell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239" zoomScale="80" zoomScaleSheetLayoutView="80" workbookViewId="0">
      <selection activeCell="D561" sqref="D561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Rue de Londres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 t="s">
        <v>408</v>
      </c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 t="s">
        <v>409</v>
      </c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>
        <v>43161</v>
      </c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0.95666666666666667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43161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1</v>
      </c>
      <c r="C34" s="290" t="str">
        <f>IF(B34=0, -5, "0")</f>
        <v>0</v>
      </c>
      <c r="D34" s="137" t="s">
        <v>417</v>
      </c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130" t="s">
        <v>32</v>
      </c>
      <c r="C41" s="130"/>
      <c r="D41" s="251"/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21</v>
      </c>
    </row>
    <row r="43" spans="1:7" x14ac:dyDescent="0.3">
      <c r="A43" s="5" t="s">
        <v>35</v>
      </c>
      <c r="B43" s="132"/>
      <c r="C43" s="133"/>
      <c r="D43" s="134">
        <f>D42/(COUNT(B29:C37,B39:C41)*2)</f>
        <v>0.95454545454545459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27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0.9642857142857143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43161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95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3" x14ac:dyDescent="0.3">
      <c r="A69" s="209" t="s">
        <v>380</v>
      </c>
      <c r="B69" s="130">
        <v>1</v>
      </c>
      <c r="C69" s="150" t="str">
        <f>IF(B69=0, -5, "0")</f>
        <v>0</v>
      </c>
      <c r="D69" s="95" t="s">
        <v>413</v>
      </c>
      <c r="E69" s="94"/>
      <c r="F69" s="204" t="s">
        <v>356</v>
      </c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66" x14ac:dyDescent="0.3">
      <c r="A76" s="70" t="s">
        <v>156</v>
      </c>
      <c r="B76" s="130">
        <v>1</v>
      </c>
      <c r="C76" s="131"/>
      <c r="D76" s="138" t="s">
        <v>412</v>
      </c>
      <c r="E76" s="106"/>
      <c r="F76" s="204" t="s">
        <v>357</v>
      </c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32</v>
      </c>
    </row>
    <row r="85" spans="1:7" x14ac:dyDescent="0.3">
      <c r="A85" s="5" t="s">
        <v>35</v>
      </c>
      <c r="B85" s="132"/>
      <c r="C85" s="133"/>
      <c r="D85" s="134">
        <f>D84/(COUNT(B65:C83)*2)</f>
        <v>0.94117647058823528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ht="49.5" x14ac:dyDescent="0.3">
      <c r="A92" s="70" t="s">
        <v>384</v>
      </c>
      <c r="B92" s="130">
        <v>1</v>
      </c>
      <c r="C92" s="218"/>
      <c r="D92" s="147" t="s">
        <v>411</v>
      </c>
      <c r="E92" s="106"/>
      <c r="F92" s="204" t="s">
        <v>356</v>
      </c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69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0.95833333333333337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43161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36</v>
      </c>
    </row>
    <row r="140" spans="1:7" x14ac:dyDescent="0.3">
      <c r="A140" s="5" t="s">
        <v>35</v>
      </c>
      <c r="B140" s="132"/>
      <c r="C140" s="133"/>
      <c r="D140" s="134">
        <f>D139/(COUNT(B121:C138)*2)</f>
        <v>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ht="33" x14ac:dyDescent="0.3">
      <c r="A146" s="191" t="s">
        <v>136</v>
      </c>
      <c r="B146" s="130">
        <v>1</v>
      </c>
      <c r="C146" s="150"/>
      <c r="D146" s="223" t="s">
        <v>414</v>
      </c>
      <c r="E146" s="94"/>
      <c r="F146" s="204" t="s">
        <v>356</v>
      </c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>
        <v>2</v>
      </c>
      <c r="C153" s="140"/>
      <c r="D153" s="251">
        <v>1</v>
      </c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19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0.95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43161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2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50.25" x14ac:dyDescent="0.35">
      <c r="A181" s="260" t="s">
        <v>375</v>
      </c>
      <c r="B181" s="130">
        <v>1</v>
      </c>
      <c r="C181" s="136" t="str">
        <f>IF(B181=0, -10, "0")</f>
        <v>0</v>
      </c>
      <c r="D181" s="220" t="s">
        <v>418</v>
      </c>
      <c r="E181" s="106"/>
      <c r="F181" s="204" t="s">
        <v>356</v>
      </c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53.25" customHeight="1" x14ac:dyDescent="0.35">
      <c r="A186" s="266" t="s">
        <v>186</v>
      </c>
      <c r="B186" s="130">
        <v>1</v>
      </c>
      <c r="C186" s="136" t="str">
        <f>IF(B186=0, -10, "0")</f>
        <v>0</v>
      </c>
      <c r="D186" s="292" t="s">
        <v>419</v>
      </c>
      <c r="E186" s="94"/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>
        <v>2</v>
      </c>
      <c r="C200" s="130"/>
      <c r="D200" s="251">
        <v>1</v>
      </c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46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0.95833333333333337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60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0.967741935483871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43161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ht="66" x14ac:dyDescent="0.3">
      <c r="A215" s="7" t="s">
        <v>141</v>
      </c>
      <c r="B215" s="130">
        <v>1</v>
      </c>
      <c r="C215" s="130"/>
      <c r="D215" s="95" t="s">
        <v>423</v>
      </c>
      <c r="E215" s="94"/>
      <c r="F215" s="204" t="s">
        <v>356</v>
      </c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19</v>
      </c>
    </row>
    <row r="223" spans="1:7" x14ac:dyDescent="0.3">
      <c r="A223" s="5" t="s">
        <v>35</v>
      </c>
      <c r="B223" s="132"/>
      <c r="C223" s="133"/>
      <c r="D223" s="134">
        <f>D222/(COUNT(B212:C221)*2)</f>
        <v>0.95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ht="33" x14ac:dyDescent="0.3">
      <c r="A226" s="70" t="s">
        <v>364</v>
      </c>
      <c r="B226" s="130">
        <v>1</v>
      </c>
      <c r="C226" s="130"/>
      <c r="D226" s="95" t="s">
        <v>421</v>
      </c>
      <c r="E226" s="106"/>
      <c r="F226" s="204" t="s">
        <v>356</v>
      </c>
      <c r="G226" s="127"/>
    </row>
    <row r="227" spans="1:7" ht="30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2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1</v>
      </c>
      <c r="C238" s="150" t="str">
        <f>IF(B238=0, -5, "0")</f>
        <v>0</v>
      </c>
      <c r="D238" s="292" t="s">
        <v>422</v>
      </c>
      <c r="E238" s="94"/>
      <c r="F238" s="204" t="s">
        <v>356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32</v>
      </c>
    </row>
    <row r="245" spans="1:7" x14ac:dyDescent="0.3">
      <c r="A245" s="5" t="s">
        <v>35</v>
      </c>
      <c r="B245" s="132"/>
      <c r="C245" s="133"/>
      <c r="D245" s="134">
        <f>D244/(COUNT(B226:C243)*2)</f>
        <v>0.94117647058823528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ht="33" x14ac:dyDescent="0.3">
      <c r="A253" s="4" t="s">
        <v>224</v>
      </c>
      <c r="B253" s="130">
        <v>1</v>
      </c>
      <c r="C253" s="130"/>
      <c r="D253" s="129" t="s">
        <v>424</v>
      </c>
      <c r="E253" s="94"/>
      <c r="F253" s="204" t="s">
        <v>356</v>
      </c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v>2</v>
      </c>
      <c r="C261" s="140"/>
      <c r="D261" s="251">
        <v>1</v>
      </c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0.96153846153846156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76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0.95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43161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x14ac:dyDescent="0.3">
      <c r="A274" s="7" t="s">
        <v>135</v>
      </c>
      <c r="B274" s="130">
        <v>2</v>
      </c>
      <c r="C274" s="130"/>
      <c r="D274" s="138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ht="49.5" x14ac:dyDescent="0.3">
      <c r="A312" s="219" t="s">
        <v>392</v>
      </c>
      <c r="B312" s="130">
        <v>1</v>
      </c>
      <c r="C312" s="213"/>
      <c r="D312" s="165" t="s">
        <v>426</v>
      </c>
      <c r="E312" s="106"/>
      <c r="F312" s="204" t="s">
        <v>356</v>
      </c>
      <c r="G312" s="214"/>
    </row>
    <row r="313" spans="1:7" s="16" customFormat="1" ht="45" x14ac:dyDescent="0.3">
      <c r="A313" s="56" t="s">
        <v>249</v>
      </c>
      <c r="B313" s="280">
        <v>2</v>
      </c>
      <c r="C313" s="140"/>
      <c r="D313" s="251">
        <v>1</v>
      </c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43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0.97727272727272729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65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0.98484848484848486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43161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 t="s">
        <v>356</v>
      </c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13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43161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 t="s">
        <v>356</v>
      </c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410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130" t="s">
        <v>32</v>
      </c>
      <c r="C386" s="130"/>
      <c r="D386" s="251"/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16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32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43161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294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50.25" x14ac:dyDescent="0.35">
      <c r="A432" s="261" t="s">
        <v>107</v>
      </c>
      <c r="B432" s="130">
        <v>0</v>
      </c>
      <c r="C432" s="136">
        <f>IF(B432=0, -10, IF(B432=1, -5, "0"))</f>
        <v>-10</v>
      </c>
      <c r="D432" s="129" t="s">
        <v>432</v>
      </c>
      <c r="E432" s="94" t="s">
        <v>433</v>
      </c>
      <c r="F432" s="204" t="s">
        <v>356</v>
      </c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130" t="s">
        <v>32</v>
      </c>
      <c r="C439" s="130"/>
      <c r="D439" s="251"/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4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0.22222222222222221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44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0.75862068965517238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43161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 t="s">
        <v>356</v>
      </c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28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43161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130" t="s">
        <v>32</v>
      </c>
      <c r="C498" s="213"/>
      <c r="D498" s="251"/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4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43161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130" t="s">
        <v>32</v>
      </c>
      <c r="C512" s="140"/>
      <c r="D512" s="251"/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43161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3" x14ac:dyDescent="0.3">
      <c r="A522" s="4" t="s">
        <v>47</v>
      </c>
      <c r="B522" s="130">
        <v>2</v>
      </c>
      <c r="C522" s="130"/>
      <c r="D522" s="95" t="s">
        <v>441</v>
      </c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 t="s">
        <v>32</v>
      </c>
      <c r="C532" s="140"/>
      <c r="D532" s="251"/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43161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130" t="s">
        <v>32</v>
      </c>
      <c r="C543" s="130"/>
      <c r="D543" s="251"/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574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0.95666666666666667</v>
      </c>
    </row>
  </sheetData>
  <sheetProtection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1 B110:B116 B121:B138 B143:B147 B95:B99 B165:B171 B176:B194 B149:B153 B212:B221 B226:B243 B248:B255 B196:B200 B273:B284 B289:B307 B257:B260 B325:B332 B337:B348 B309:B312 B365:B372 B377:B382 B350:B353 B398:B405 B410:B416 B421:B425 B430:B434 B384:B386 B451:B456 B461:B470 B436:B439 B488:B492 B472:B476 B496:B498 B509:B512 B540:B543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313 B261"/>
  </dataValidations>
  <pageMargins left="0.7" right="0.7" top="0.75" bottom="0.75" header="0.3" footer="0.3"/>
  <pageSetup paperSize="9" scale="41" orientation="portrait" r:id="rId1"/>
  <rowBreaks count="3" manualBreakCount="3">
    <brk id="85" max="6" man="1"/>
    <brk id="174" max="6" man="1"/>
    <brk id="267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38" zoomScale="80" zoomScaleNormal="90" zoomScaleSheetLayoutView="80" workbookViewId="0">
      <selection activeCell="B139" sqref="B139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'A1 Exploitation'!A8:F8</f>
        <v>Rue de Londres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 t="str">
        <f>'A1 Exploitation'!B9:F9</f>
        <v>Dr Hend KAMOUN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 t="str">
        <f>'A1 Exploitation'!B10:F10</f>
        <v>Chefs rayons et directeur magasin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'A1 Exploitation'!B11:F11</f>
        <v>43161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0.93478260869565222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0">
        <f>SUM(B17:C21)</f>
        <v>10</v>
      </c>
    </row>
    <row r="23" spans="1:7" x14ac:dyDescent="0.3">
      <c r="A23" s="341" t="s">
        <v>295</v>
      </c>
      <c r="B23" s="342"/>
      <c r="C23" s="343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 t="s">
        <v>32</v>
      </c>
      <c r="C28" s="94"/>
      <c r="D28" s="95"/>
      <c r="E28" s="94"/>
      <c r="F28" s="94"/>
    </row>
    <row r="29" spans="1:7" ht="49.5" x14ac:dyDescent="0.3">
      <c r="A29" s="17" t="s">
        <v>280</v>
      </c>
      <c r="B29" s="94">
        <v>1</v>
      </c>
      <c r="C29" s="94"/>
      <c r="D29" s="95" t="s">
        <v>429</v>
      </c>
      <c r="E29" s="94"/>
      <c r="F29" s="94" t="s">
        <v>356</v>
      </c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48">
        <f>SUM(B26:C32)</f>
        <v>11</v>
      </c>
    </row>
    <row r="34" spans="1:7" x14ac:dyDescent="0.3">
      <c r="A34" s="341" t="s">
        <v>295</v>
      </c>
      <c r="B34" s="342"/>
      <c r="C34" s="343"/>
      <c r="D34" s="33">
        <f>D33/(COUNT(B26:C32)*2)</f>
        <v>0.91666666666666663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48">
        <f>SUM(B37:C41)</f>
        <v>10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1</v>
      </c>
      <c r="C46" s="94"/>
      <c r="D46" s="98" t="s">
        <v>431</v>
      </c>
      <c r="E46" s="94"/>
      <c r="F46" s="94" t="s">
        <v>357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ht="33" x14ac:dyDescent="0.3">
      <c r="A48" s="17" t="s">
        <v>231</v>
      </c>
      <c r="B48" s="94">
        <v>1</v>
      </c>
      <c r="C48" s="94"/>
      <c r="D48" s="95" t="s">
        <v>430</v>
      </c>
      <c r="E48" s="94"/>
      <c r="F48" s="94" t="s">
        <v>356</v>
      </c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297">
        <v>0.42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48">
        <f>SUM(B46:C51)</f>
        <v>10</v>
      </c>
    </row>
    <row r="53" spans="1:7" x14ac:dyDescent="0.3">
      <c r="A53" s="341" t="s">
        <v>295</v>
      </c>
      <c r="B53" s="342"/>
      <c r="C53" s="343"/>
      <c r="D53" s="33">
        <f>D52/(COUNT(B46:C51)*2)</f>
        <v>0.83333333333333337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 t="s">
        <v>435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36" x14ac:dyDescent="0.35">
      <c r="A60" s="43" t="s">
        <v>221</v>
      </c>
      <c r="B60" s="94">
        <v>1</v>
      </c>
      <c r="C60" s="120" t="str">
        <f>IF(B60=0, -5, "0")</f>
        <v>0</v>
      </c>
      <c r="D60" s="95" t="s">
        <v>434</v>
      </c>
      <c r="E60" s="94"/>
      <c r="F60" s="94" t="s">
        <v>356</v>
      </c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48">
        <f>SUM(B56:C62)</f>
        <v>13</v>
      </c>
    </row>
    <row r="64" spans="1:7" x14ac:dyDescent="0.3">
      <c r="A64" s="341" t="s">
        <v>295</v>
      </c>
      <c r="B64" s="342"/>
      <c r="C64" s="343"/>
      <c r="D64" s="33">
        <f>D63/(COUNT(B56:C62)*2)</f>
        <v>0.9285714285714286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1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48">
        <f>SUM(B67:C83)</f>
        <v>27</v>
      </c>
    </row>
    <row r="85" spans="1:7" x14ac:dyDescent="0.3">
      <c r="A85" s="341" t="s">
        <v>295</v>
      </c>
      <c r="B85" s="342"/>
      <c r="C85" s="343"/>
      <c r="D85" s="33">
        <f>D84/(COUNT(B67:C83)*2)</f>
        <v>0.9642857142857143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44.25" customHeight="1" x14ac:dyDescent="0.4">
      <c r="A88" s="50" t="s">
        <v>273</v>
      </c>
      <c r="B88" s="110">
        <v>1</v>
      </c>
      <c r="C88" s="101"/>
      <c r="D88" s="102" t="s">
        <v>415</v>
      </c>
      <c r="E88" s="95"/>
      <c r="F88" s="94" t="s">
        <v>356</v>
      </c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2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50.25" x14ac:dyDescent="0.35">
      <c r="A99" s="46" t="s">
        <v>193</v>
      </c>
      <c r="B99" s="110">
        <v>1</v>
      </c>
      <c r="C99" s="120" t="str">
        <f>IF(B99=0, -5, "0")</f>
        <v>0</v>
      </c>
      <c r="D99" s="95" t="s">
        <v>416</v>
      </c>
      <c r="E99" s="94"/>
      <c r="F99" s="94" t="s">
        <v>356</v>
      </c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48">
        <f>SUM(B88:C101)</f>
        <v>26</v>
      </c>
    </row>
    <row r="103" spans="1:7" x14ac:dyDescent="0.3">
      <c r="A103" s="341" t="s">
        <v>295</v>
      </c>
      <c r="B103" s="342"/>
      <c r="C103" s="343"/>
      <c r="D103" s="33">
        <f>D102/(COUNT(B88:C101)*2)</f>
        <v>0.9285714285714286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420</v>
      </c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48">
        <f>SUM(B107:C117)</f>
        <v>22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1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31.5" x14ac:dyDescent="0.35">
      <c r="A132" s="45" t="s">
        <v>317</v>
      </c>
      <c r="B132" s="111">
        <v>2</v>
      </c>
      <c r="C132" s="120" t="str">
        <f>IF(B132=0, -5, "0")</f>
        <v>0</v>
      </c>
      <c r="D132" s="107" t="s">
        <v>425</v>
      </c>
      <c r="E132" s="102"/>
      <c r="F132" s="94"/>
    </row>
    <row r="133" spans="1:7" x14ac:dyDescent="0.3">
      <c r="A133" s="341" t="s">
        <v>36</v>
      </c>
      <c r="B133" s="342"/>
      <c r="C133" s="343"/>
      <c r="D133" s="248">
        <f>SUM(B122:C132)</f>
        <v>21</v>
      </c>
    </row>
    <row r="134" spans="1:7" x14ac:dyDescent="0.3">
      <c r="A134" s="341" t="s">
        <v>295</v>
      </c>
      <c r="B134" s="342"/>
      <c r="C134" s="343"/>
      <c r="D134" s="32">
        <f>D133/(COUNT(B122:C132)*2)</f>
        <v>0.95454545454545459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1</v>
      </c>
      <c r="C139" s="95"/>
      <c r="D139" s="103"/>
      <c r="E139" s="94"/>
      <c r="F139" s="94"/>
    </row>
    <row r="140" spans="1:7" x14ac:dyDescent="0.3">
      <c r="A140" s="52" t="s">
        <v>278</v>
      </c>
      <c r="B140" s="110">
        <v>1</v>
      </c>
      <c r="C140" s="95"/>
      <c r="D140" s="293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12"/>
      <c r="E142" s="94"/>
      <c r="F142" s="94"/>
    </row>
    <row r="143" spans="1:7" ht="30.75" x14ac:dyDescent="0.3">
      <c r="A143" s="23" t="s">
        <v>304</v>
      </c>
      <c r="B143" s="110">
        <v>1</v>
      </c>
      <c r="C143" s="122"/>
      <c r="D143" s="98" t="s">
        <v>427</v>
      </c>
      <c r="E143" s="94"/>
      <c r="F143" s="94" t="s">
        <v>356</v>
      </c>
    </row>
    <row r="144" spans="1:7" ht="33.75" x14ac:dyDescent="0.35">
      <c r="A144" s="40" t="s">
        <v>237</v>
      </c>
      <c r="B144" s="110">
        <v>2</v>
      </c>
      <c r="C144" s="120" t="str">
        <f>IF(B144=0, -5, "0")</f>
        <v>0</v>
      </c>
      <c r="D144" s="129" t="s">
        <v>437</v>
      </c>
      <c r="E144" s="94"/>
      <c r="F144" s="94"/>
    </row>
    <row r="145" spans="1:7" ht="33.75" x14ac:dyDescent="0.35">
      <c r="A145" s="40" t="s">
        <v>195</v>
      </c>
      <c r="B145" s="110">
        <v>2</v>
      </c>
      <c r="C145" s="120" t="str">
        <f>IF(B145=0, -5, "0")</f>
        <v>0</v>
      </c>
      <c r="D145" s="129" t="s">
        <v>436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48">
        <f>SUM(B137:C148)</f>
        <v>21</v>
      </c>
    </row>
    <row r="150" spans="1:7" x14ac:dyDescent="0.3">
      <c r="A150" s="341" t="s">
        <v>295</v>
      </c>
      <c r="B150" s="342"/>
      <c r="C150" s="343"/>
      <c r="D150" s="33">
        <f>D149/(COUNT(B137:C148)*2)</f>
        <v>0.875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83.25" x14ac:dyDescent="0.35">
      <c r="A155" s="40" t="s">
        <v>306</v>
      </c>
      <c r="B155" s="94">
        <v>1</v>
      </c>
      <c r="C155" s="120" t="str">
        <f>IF(B155=0, -5, "0")</f>
        <v>0</v>
      </c>
      <c r="D155" s="116" t="s">
        <v>438</v>
      </c>
      <c r="E155" s="94"/>
      <c r="F155" s="94" t="s">
        <v>357</v>
      </c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0">
        <f>SUM(B153:C160)</f>
        <v>15</v>
      </c>
    </row>
    <row r="162" spans="1:7" x14ac:dyDescent="0.3">
      <c r="A162" s="341" t="s">
        <v>295</v>
      </c>
      <c r="B162" s="342"/>
      <c r="C162" s="343"/>
      <c r="D162" s="33">
        <f>D161/(COUNT(B153:C160)*2)</f>
        <v>0.9375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33.75" x14ac:dyDescent="0.35">
      <c r="A165" s="40" t="s">
        <v>286</v>
      </c>
      <c r="B165" s="94">
        <v>1</v>
      </c>
      <c r="C165" s="120" t="str">
        <f>IF(B165=0, -5, "0")</f>
        <v>0</v>
      </c>
      <c r="D165" s="116" t="s">
        <v>428</v>
      </c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48">
        <f>SUM(B165:C168)</f>
        <v>7</v>
      </c>
    </row>
    <row r="170" spans="1:7" x14ac:dyDescent="0.3">
      <c r="A170" s="341" t="s">
        <v>295</v>
      </c>
      <c r="B170" s="342"/>
      <c r="C170" s="343"/>
      <c r="D170" s="33">
        <f>D169/(COUNT(B165:C168)*2)</f>
        <v>0.875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1</v>
      </c>
      <c r="C173" s="94"/>
      <c r="D173" s="119" t="s">
        <v>440</v>
      </c>
      <c r="E173" s="94"/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48">
        <f>SUM(B173:C176)</f>
        <v>7</v>
      </c>
    </row>
    <row r="178" spans="1:7" x14ac:dyDescent="0.3">
      <c r="A178" s="341" t="s">
        <v>295</v>
      </c>
      <c r="B178" s="342"/>
      <c r="C178" s="343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1</v>
      </c>
      <c r="C181" s="94"/>
      <c r="D181" s="119" t="s">
        <v>439</v>
      </c>
      <c r="E181" s="95"/>
      <c r="F181" s="94" t="s">
        <v>357</v>
      </c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48">
        <f>SUM(B181:C185)</f>
        <v>9</v>
      </c>
    </row>
    <row r="187" spans="1:7" x14ac:dyDescent="0.3">
      <c r="A187" s="341" t="s">
        <v>295</v>
      </c>
      <c r="B187" s="342"/>
      <c r="C187" s="343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>
        <v>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6</v>
      </c>
    </row>
    <row r="195" spans="1:6" x14ac:dyDescent="0.3">
      <c r="A195" s="341" t="s">
        <v>295</v>
      </c>
      <c r="B195" s="342"/>
      <c r="C195" s="343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5"/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215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0.93478260869565222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7" orientation="portrait" r:id="rId1"/>
  <rowBreaks count="2" manualBreakCount="2">
    <brk id="76" max="5" man="1"/>
    <brk id="151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31" zoomScale="80" zoomScaleSheetLayoutView="80" workbookViewId="0">
      <selection activeCell="F35" sqref="F35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Rue de Londres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 t="s">
        <v>442</v>
      </c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 t="s">
        <v>443</v>
      </c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>
        <v>43271</v>
      </c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0.93092105263157898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43271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0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 t="s">
        <v>356</v>
      </c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24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43271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14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32" x14ac:dyDescent="0.3">
      <c r="A74" s="209" t="s">
        <v>393</v>
      </c>
      <c r="B74" s="130">
        <v>0</v>
      </c>
      <c r="C74" s="150">
        <f>IF(B74=0, -5, "0")</f>
        <v>-5</v>
      </c>
      <c r="D74" s="298" t="s">
        <v>444</v>
      </c>
      <c r="E74" s="116" t="s">
        <v>445</v>
      </c>
      <c r="F74" s="204" t="s">
        <v>356</v>
      </c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66" x14ac:dyDescent="0.3">
      <c r="A76" s="70" t="s">
        <v>156</v>
      </c>
      <c r="B76" s="130">
        <v>1</v>
      </c>
      <c r="C76" s="131"/>
      <c r="D76" s="138" t="s">
        <v>478</v>
      </c>
      <c r="E76" s="106"/>
      <c r="F76" s="204" t="s">
        <v>356</v>
      </c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20</v>
      </c>
    </row>
    <row r="85" spans="1:7" x14ac:dyDescent="0.3">
      <c r="A85" s="5" t="s">
        <v>35</v>
      </c>
      <c r="B85" s="132"/>
      <c r="C85" s="133"/>
      <c r="D85" s="134">
        <f>D84/(COUNT(B65:C83)*2)</f>
        <v>0.66666666666666663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49.5" x14ac:dyDescent="0.3">
      <c r="A88" s="4" t="s">
        <v>96</v>
      </c>
      <c r="B88" s="130">
        <v>1</v>
      </c>
      <c r="C88" s="130"/>
      <c r="D88" s="137" t="s">
        <v>446</v>
      </c>
      <c r="E88" s="94"/>
      <c r="F88" s="204" t="s">
        <v>356</v>
      </c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52.5" customHeight="1" x14ac:dyDescent="0.3">
      <c r="A98" s="219" t="s">
        <v>392</v>
      </c>
      <c r="B98" s="130">
        <v>1</v>
      </c>
      <c r="C98" s="213"/>
      <c r="D98" s="223" t="s">
        <v>447</v>
      </c>
      <c r="E98" s="116"/>
      <c r="F98" s="204" t="s">
        <v>356</v>
      </c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1</v>
      </c>
      <c r="C99" s="213"/>
      <c r="D99" s="281">
        <f>IFERROR(E99/F99,"N.A")</f>
        <v>0.66666666666666663</v>
      </c>
      <c r="E99" s="282">
        <f>COUNTIF('A1 Exploitation'!F53:F98,"ok")</f>
        <v>2</v>
      </c>
      <c r="F99" s="283">
        <f>COUNTA('A1 Exploitation'!F53:F98)</f>
        <v>3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19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0.86363636363636365</v>
      </c>
    </row>
    <row r="102" spans="1:7" ht="18" x14ac:dyDescent="0.35">
      <c r="A102" s="42" t="s">
        <v>61</v>
      </c>
      <c r="B102" s="152"/>
      <c r="C102" s="153"/>
      <c r="D102" s="143">
        <f>SUM(D84,D100,D61)</f>
        <v>53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0.80303030303030298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43271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2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33" x14ac:dyDescent="0.3">
      <c r="A130" s="70" t="s">
        <v>240</v>
      </c>
      <c r="B130" s="130">
        <v>1</v>
      </c>
      <c r="C130" s="131"/>
      <c r="D130" s="138" t="s">
        <v>448</v>
      </c>
      <c r="E130" s="106"/>
      <c r="F130" s="204" t="s">
        <v>356</v>
      </c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>
        <v>2</v>
      </c>
      <c r="C132" s="150" t="str">
        <f>IF(B132=0, -5, "0")</f>
        <v>0</v>
      </c>
      <c r="D132" s="298" t="s">
        <v>449</v>
      </c>
      <c r="E132" s="95"/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35</v>
      </c>
    </row>
    <row r="140" spans="1:7" x14ac:dyDescent="0.3">
      <c r="A140" s="5" t="s">
        <v>35</v>
      </c>
      <c r="B140" s="132"/>
      <c r="C140" s="133"/>
      <c r="D140" s="134">
        <f>D139/(COUNT(B121:C138)*2)</f>
        <v>0.97222222222222221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COUNTIF('A1 Exploitation'!F110:F152,"ok")</f>
        <v>1</v>
      </c>
      <c r="F153" s="283">
        <f>COUNTA('A1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69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0.98571428571428577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43271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0" x14ac:dyDescent="0.3">
      <c r="A176" s="4" t="s">
        <v>93</v>
      </c>
      <c r="B176" s="130">
        <v>0</v>
      </c>
      <c r="C176" s="130"/>
      <c r="D176" s="4" t="s">
        <v>479</v>
      </c>
      <c r="E176" s="94" t="s">
        <v>480</v>
      </c>
      <c r="F176" s="204" t="s">
        <v>357</v>
      </c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2</v>
      </c>
      <c r="C185" s="130"/>
      <c r="D185" s="139"/>
      <c r="E185" s="94"/>
      <c r="F185" s="204"/>
    </row>
    <row r="186" spans="1:7" ht="38.25" customHeight="1" x14ac:dyDescent="0.35">
      <c r="A186" s="266" t="s">
        <v>186</v>
      </c>
      <c r="B186" s="130">
        <v>1</v>
      </c>
      <c r="C186" s="136" t="str">
        <f>IF(B186=0, -10, "0")</f>
        <v>0</v>
      </c>
      <c r="D186" s="292" t="s">
        <v>450</v>
      </c>
      <c r="E186" s="94"/>
      <c r="F186" s="204" t="s">
        <v>356</v>
      </c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 t="s">
        <v>451</v>
      </c>
      <c r="E188" s="95" t="s">
        <v>481</v>
      </c>
      <c r="F188" s="204" t="s">
        <v>356</v>
      </c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2</v>
      </c>
      <c r="C200" s="130"/>
      <c r="D200" s="281">
        <f>IFERROR(E200/F200,"N.A")</f>
        <v>1</v>
      </c>
      <c r="E200" s="282">
        <f>COUNTIF('A1 Exploitation'!F165:F199,"ok")</f>
        <v>2</v>
      </c>
      <c r="F200" s="283">
        <f>COUNTA('A1 Exploitation'!F165:F199)</f>
        <v>2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43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0.89583333333333337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57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0.91935483870967738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43271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1</v>
      </c>
      <c r="C228" s="136"/>
      <c r="D228" s="4" t="s">
        <v>452</v>
      </c>
      <c r="E228" s="94"/>
      <c r="F228" s="204" t="s">
        <v>357</v>
      </c>
    </row>
    <row r="229" spans="1:7" ht="30" x14ac:dyDescent="0.3">
      <c r="A229" s="70" t="s">
        <v>160</v>
      </c>
      <c r="B229" s="130">
        <v>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2</v>
      </c>
      <c r="C232" s="131"/>
      <c r="D232" s="157"/>
      <c r="E232" s="95"/>
      <c r="F232" s="204"/>
    </row>
    <row r="233" spans="1:7" ht="33" x14ac:dyDescent="0.3">
      <c r="A233" s="70" t="s">
        <v>251</v>
      </c>
      <c r="B233" s="130">
        <v>1</v>
      </c>
      <c r="C233" s="130"/>
      <c r="D233" s="157" t="s">
        <v>453</v>
      </c>
      <c r="E233" s="94"/>
      <c r="F233" s="204" t="s">
        <v>357</v>
      </c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33" x14ac:dyDescent="0.3">
      <c r="A238" s="209" t="s">
        <v>66</v>
      </c>
      <c r="B238" s="130">
        <v>0</v>
      </c>
      <c r="C238" s="150">
        <f>IF(B238=0, -5, "0")</f>
        <v>-5</v>
      </c>
      <c r="D238" s="292" t="s">
        <v>454</v>
      </c>
      <c r="E238" s="94" t="s">
        <v>455</v>
      </c>
      <c r="F238" s="204" t="s">
        <v>356</v>
      </c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25</v>
      </c>
    </row>
    <row r="245" spans="1:7" x14ac:dyDescent="0.3">
      <c r="A245" s="5" t="s">
        <v>35</v>
      </c>
      <c r="B245" s="132"/>
      <c r="C245" s="133"/>
      <c r="D245" s="134">
        <f>D244/(COUNT(B226:C243)*2)</f>
        <v>0.69444444444444442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2</v>
      </c>
      <c r="C261" s="140"/>
      <c r="D261" s="281">
        <f>IFERROR(E261/F261,"N.A")</f>
        <v>1</v>
      </c>
      <c r="E261" s="282">
        <f>COUNTIF('A1 Exploitation'!F212:F260,"ok")</f>
        <v>4</v>
      </c>
      <c r="F261" s="283">
        <f>COUNTA('A1 Exploitation'!F212:F260)</f>
        <v>4</v>
      </c>
    </row>
    <row r="262" spans="1:7" x14ac:dyDescent="0.3">
      <c r="A262" s="5" t="s">
        <v>36</v>
      </c>
      <c r="B262" s="5"/>
      <c r="C262" s="5"/>
      <c r="D262" s="5">
        <f>SUM(B248:C255,B257:C261)</f>
        <v>26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1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71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0.86585365853658536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43271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ht="33" x14ac:dyDescent="0.3">
      <c r="A293" s="70" t="s">
        <v>136</v>
      </c>
      <c r="B293" s="130">
        <v>0</v>
      </c>
      <c r="C293" s="130"/>
      <c r="D293" s="70" t="s">
        <v>456</v>
      </c>
      <c r="E293" s="116" t="s">
        <v>457</v>
      </c>
      <c r="F293" s="204" t="s">
        <v>356</v>
      </c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COUNTIF('A1 Exploitation'!F273:F312,"ok")</f>
        <v>1</v>
      </c>
      <c r="F313" s="283">
        <f>COUNTA('A1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42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0.95454545454545459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64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0.96969696969696972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43271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ht="49.5" x14ac:dyDescent="0.3">
      <c r="A338" s="70" t="s">
        <v>320</v>
      </c>
      <c r="B338" s="130">
        <v>0</v>
      </c>
      <c r="C338" s="130"/>
      <c r="D338" s="95" t="s">
        <v>482</v>
      </c>
      <c r="E338" s="95" t="s">
        <v>483</v>
      </c>
      <c r="F338" s="204" t="s">
        <v>356</v>
      </c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41.25" customHeight="1" x14ac:dyDescent="0.3">
      <c r="A350" s="55" t="s">
        <v>361</v>
      </c>
      <c r="B350" s="130">
        <v>0</v>
      </c>
      <c r="C350" s="227"/>
      <c r="D350" s="55" t="s">
        <v>458</v>
      </c>
      <c r="E350" s="55" t="s">
        <v>459</v>
      </c>
      <c r="F350" s="204" t="s">
        <v>356</v>
      </c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ht="33" x14ac:dyDescent="0.3">
      <c r="A352" s="219" t="s">
        <v>392</v>
      </c>
      <c r="B352" s="130">
        <v>1</v>
      </c>
      <c r="C352" s="131"/>
      <c r="D352" s="116" t="s">
        <v>460</v>
      </c>
      <c r="E352" s="106"/>
      <c r="F352" s="204" t="s">
        <v>356</v>
      </c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COUNTIF('A1 Exploitation'!F325:F352,"ok")</f>
        <v>1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27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0.84375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43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0.89583333333333337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43271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 t="s">
        <v>458</v>
      </c>
      <c r="E384" s="94" t="s">
        <v>461</v>
      </c>
      <c r="F384" s="204" t="s">
        <v>356</v>
      </c>
      <c r="G384" s="127"/>
    </row>
    <row r="385" spans="1:7" ht="56.25" customHeight="1" x14ac:dyDescent="0.3">
      <c r="A385" s="10" t="s">
        <v>391</v>
      </c>
      <c r="B385" s="130">
        <v>0</v>
      </c>
      <c r="C385" s="130"/>
      <c r="D385" s="113" t="s">
        <v>462</v>
      </c>
      <c r="E385" s="95" t="s">
        <v>463</v>
      </c>
      <c r="F385" s="204" t="s">
        <v>356</v>
      </c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14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0.77777777777777779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0.88235294117647056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43271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33.75" customHeight="1" x14ac:dyDescent="0.3">
      <c r="A414" s="8" t="s">
        <v>104</v>
      </c>
      <c r="B414" s="130">
        <v>1</v>
      </c>
      <c r="C414" s="130"/>
      <c r="D414" s="236" t="s">
        <v>464</v>
      </c>
      <c r="E414" s="94"/>
      <c r="F414" s="204" t="s">
        <v>356</v>
      </c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13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0.9285714285714286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COUNTIF('A1 Exploitation'!F398:F438,"ok")</f>
        <v>1</v>
      </c>
      <c r="F439" s="283">
        <f>COUNTA('A1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18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1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43271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 t="s">
        <v>356</v>
      </c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COUNTIF('A1 Exploitation'!F451:F475,"ok")</f>
        <v>1</v>
      </c>
      <c r="F476" s="283">
        <f>COUNTA('A1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43271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.75" customHeight="1" x14ac:dyDescent="0.3">
      <c r="A488" s="4" t="s">
        <v>263</v>
      </c>
      <c r="B488" s="130">
        <v>2</v>
      </c>
      <c r="C488" s="130"/>
      <c r="D488" s="95"/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COUNTIF('A1 Exploitation'!F488:F497,"ok")</f>
        <v>2</v>
      </c>
      <c r="F498" s="283">
        <f>COUNTA('A1 Exploitation'!F488:F497)</f>
        <v>2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43271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58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"0"))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43271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58"/>
      <c r="E519" s="317"/>
      <c r="F519" s="317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 t="s">
        <v>356</v>
      </c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 t="s">
        <v>465</v>
      </c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 t="s">
        <v>32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COUNTIF('A1 Exploitation'!F520:F531,"ok")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43271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58"/>
      <c r="E539" s="317"/>
      <c r="F539" s="31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 t="s">
        <v>356</v>
      </c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COUNTIF('A1 Exploitation'!F540:F542,"ok")</f>
        <v>1</v>
      </c>
      <c r="F543" s="283">
        <f>COUNTA('A1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0.97619047619047616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566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0.93092105263157898</v>
      </c>
    </row>
  </sheetData>
  <sheetProtection algorithmName="SHA-512" hashValue="qzb91EFy3EHai6yNcWCNkrAyFM0hkTeyHdjCQuA1Gc4Q5nkvWfBuI2b7l59O7TSAxeH/hTqQ8ufQphGjlihppA==" saltValue="fkdRoQXcUPWH7WXNYyPrfw==" spinCount="100000" sheet="1" objects="1" scenarios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540:B542 B226:B243 B248:B255 B196:B199 B212:B221 B289:B307 B257:B260 B273:B284 B337:B348 B309:B312 B325:B332 B365:B372 B350:B352 B377:B382 B398:B405 B410:B416 B421:B425 B384:B385 B430:B434 B451:B456 B436:B438 B461:B470 B472:B475 B496:B497 B509:B511 B488:B49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7" orientation="portrait" r:id="rId1"/>
  <rowBreaks count="5" manualBreakCount="5">
    <brk id="86" max="6" man="1"/>
    <brk id="174" max="6" man="1"/>
    <brk id="267" max="6" man="1"/>
    <brk id="359" max="6" man="1"/>
    <brk id="459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5" zoomScale="80" zoomScaleNormal="90" zoomScaleSheetLayoutView="80" workbookViewId="0">
      <selection activeCell="B190" sqref="B190:B193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'A2 Exploitation'!A8:F8</f>
        <v>Rue de Londres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 t="str">
        <f>'A2 Exploitation'!B9:F9</f>
        <v>M Dhia Mechlaoui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 t="str">
        <f>'A2 Exploitation'!B10:F10</f>
        <v>Direteur magasin et Chef rayons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'A2 Exploitation'!B11:F11</f>
        <v>43271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0.96875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2</v>
      </c>
      <c r="C17" s="94"/>
      <c r="D17" s="95"/>
      <c r="E17" s="94"/>
      <c r="F17" s="94" t="s">
        <v>356</v>
      </c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2</v>
      </c>
      <c r="C19" s="94"/>
      <c r="D19" s="95"/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50">
        <f>SUM(B17:C21)</f>
        <v>10</v>
      </c>
    </row>
    <row r="23" spans="1:7" x14ac:dyDescent="0.3">
      <c r="A23" s="341" t="s">
        <v>295</v>
      </c>
      <c r="B23" s="342"/>
      <c r="C23" s="343"/>
      <c r="D23" s="33">
        <f>D22/(COUNT(B17:C21)*2)</f>
        <v>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 t="s">
        <v>356</v>
      </c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48">
        <f>SUM(B26:C32)</f>
        <v>14</v>
      </c>
    </row>
    <row r="34" spans="1:7" x14ac:dyDescent="0.3">
      <c r="A34" s="341" t="s">
        <v>295</v>
      </c>
      <c r="B34" s="342"/>
      <c r="C34" s="343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 t="s">
        <v>356</v>
      </c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48">
        <f>SUM(B37:C41)</f>
        <v>10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1</v>
      </c>
      <c r="C46" s="94"/>
      <c r="D46" s="98" t="s">
        <v>484</v>
      </c>
      <c r="E46" s="94"/>
      <c r="F46" s="94" t="s">
        <v>357</v>
      </c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299">
        <v>0.55000000000000004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48">
        <f>SUM(B46:C51)</f>
        <v>11</v>
      </c>
    </row>
    <row r="53" spans="1:7" x14ac:dyDescent="0.3">
      <c r="A53" s="341" t="s">
        <v>295</v>
      </c>
      <c r="B53" s="342"/>
      <c r="C53" s="343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105.75" customHeight="1" x14ac:dyDescent="0.35">
      <c r="A60" s="43" t="s">
        <v>221</v>
      </c>
      <c r="B60" s="94">
        <v>2</v>
      </c>
      <c r="C60" s="120" t="str">
        <f>IF(B60=0, -5, "0")</f>
        <v>0</v>
      </c>
      <c r="D60" s="95" t="s">
        <v>466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48">
        <f>SUM(B56:C62)</f>
        <v>14</v>
      </c>
    </row>
    <row r="64" spans="1:7" x14ac:dyDescent="0.3">
      <c r="A64" s="341" t="s">
        <v>295</v>
      </c>
      <c r="B64" s="342"/>
      <c r="C64" s="343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2</v>
      </c>
      <c r="C67" s="101"/>
      <c r="D67" s="102"/>
      <c r="E67" s="102"/>
      <c r="F67" s="94" t="s">
        <v>356</v>
      </c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>
        <v>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107" t="s">
        <v>467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48">
        <f>SUM(B67:C83)</f>
        <v>26</v>
      </c>
    </row>
    <row r="85" spans="1:7" x14ac:dyDescent="0.3">
      <c r="A85" s="341" t="s">
        <v>295</v>
      </c>
      <c r="B85" s="342"/>
      <c r="C85" s="343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 t="s">
        <v>468</v>
      </c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300" t="s">
        <v>469</v>
      </c>
      <c r="E95" s="94"/>
      <c r="F95" s="94" t="s">
        <v>357</v>
      </c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107" t="s">
        <v>470</v>
      </c>
      <c r="E99" s="94"/>
      <c r="F99" s="94"/>
    </row>
    <row r="100" spans="1:7" ht="33.75" x14ac:dyDescent="0.35">
      <c r="A100" s="45" t="s">
        <v>297</v>
      </c>
      <c r="B100" s="110">
        <v>2</v>
      </c>
      <c r="C100" s="120" t="str">
        <f>IF(B100=0, -5, "0")</f>
        <v>0</v>
      </c>
      <c r="D100" s="95" t="s">
        <v>471</v>
      </c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48">
        <f>SUM(B88:C101)</f>
        <v>27</v>
      </c>
    </row>
    <row r="103" spans="1:7" x14ac:dyDescent="0.3">
      <c r="A103" s="341" t="s">
        <v>295</v>
      </c>
      <c r="B103" s="342"/>
      <c r="C103" s="343"/>
      <c r="D103" s="33">
        <f>D102/(COUNT(B88:C101)*2)</f>
        <v>0.9642857142857143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 t="s">
        <v>356</v>
      </c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>
        <v>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48">
        <f>SUM(B107:C117)</f>
        <v>20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 t="s">
        <v>356</v>
      </c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>
        <v>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107" t="s">
        <v>472</v>
      </c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48">
        <f>SUM(B122:C132)</f>
        <v>22</v>
      </c>
    </row>
    <row r="134" spans="1:7" x14ac:dyDescent="0.3">
      <c r="A134" s="341" t="s">
        <v>295</v>
      </c>
      <c r="B134" s="342"/>
      <c r="C134" s="343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 t="s">
        <v>356</v>
      </c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>
        <v>1</v>
      </c>
      <c r="C144" s="120" t="str">
        <f>IF(B144=0, -5, "0")</f>
        <v>0</v>
      </c>
      <c r="D144" s="23" t="s">
        <v>473</v>
      </c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23" t="s">
        <v>474</v>
      </c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48">
        <f>SUM(B137:C148)</f>
        <v>21</v>
      </c>
    </row>
    <row r="150" spans="1:7" x14ac:dyDescent="0.3">
      <c r="A150" s="341" t="s">
        <v>295</v>
      </c>
      <c r="B150" s="342"/>
      <c r="C150" s="343"/>
      <c r="D150" s="33">
        <f>D149/(COUNT(B137:C148)*2)</f>
        <v>0.95454545454545459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 t="s">
        <v>356</v>
      </c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50">
        <f>SUM(B153:C160)</f>
        <v>16</v>
      </c>
    </row>
    <row r="162" spans="1:7" x14ac:dyDescent="0.3">
      <c r="A162" s="341" t="s">
        <v>295</v>
      </c>
      <c r="B162" s="342"/>
      <c r="C162" s="343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 t="s">
        <v>356</v>
      </c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48">
        <f>SUM(B165:C168)</f>
        <v>8</v>
      </c>
    </row>
    <row r="170" spans="1:7" x14ac:dyDescent="0.3">
      <c r="A170" s="341" t="s">
        <v>295</v>
      </c>
      <c r="B170" s="342"/>
      <c r="C170" s="343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ht="49.5" x14ac:dyDescent="0.3">
      <c r="A173" s="20" t="s">
        <v>180</v>
      </c>
      <c r="B173" s="94">
        <v>0</v>
      </c>
      <c r="C173" s="94"/>
      <c r="D173" s="95" t="s">
        <v>476</v>
      </c>
      <c r="E173" s="95" t="s">
        <v>477</v>
      </c>
      <c r="F173" s="94" t="s">
        <v>357</v>
      </c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48">
        <f>SUM(B173:C176)</f>
        <v>6</v>
      </c>
    </row>
    <row r="178" spans="1:7" x14ac:dyDescent="0.3">
      <c r="A178" s="341" t="s">
        <v>295</v>
      </c>
      <c r="B178" s="342"/>
      <c r="C178" s="343"/>
      <c r="D178" s="33">
        <f>D177/(COUNT(B173:C176)*2)</f>
        <v>0.75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ht="33" x14ac:dyDescent="0.3">
      <c r="A181" s="44" t="s">
        <v>315</v>
      </c>
      <c r="B181" s="94">
        <v>1</v>
      </c>
      <c r="C181" s="94"/>
      <c r="D181" s="95" t="s">
        <v>475</v>
      </c>
      <c r="E181" s="95"/>
      <c r="F181" s="94" t="s">
        <v>357</v>
      </c>
    </row>
    <row r="182" spans="1:7" ht="33" x14ac:dyDescent="0.3">
      <c r="A182" s="52" t="s">
        <v>220</v>
      </c>
      <c r="B182" s="94">
        <v>1</v>
      </c>
      <c r="C182" s="94"/>
      <c r="D182" s="95" t="s">
        <v>485</v>
      </c>
      <c r="E182" s="69"/>
      <c r="F182" s="94" t="s">
        <v>356</v>
      </c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48">
        <f>SUM(B181:C185)</f>
        <v>8</v>
      </c>
    </row>
    <row r="187" spans="1:7" x14ac:dyDescent="0.3">
      <c r="A187" s="341" t="s">
        <v>295</v>
      </c>
      <c r="B187" s="342"/>
      <c r="C187" s="343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4</v>
      </c>
    </row>
    <row r="195" spans="1:6" x14ac:dyDescent="0.3">
      <c r="A195" s="341" t="s">
        <v>295</v>
      </c>
      <c r="B195" s="342"/>
      <c r="C195" s="343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6">
        <f>E197/F197</f>
        <v>0.63636363636363635</v>
      </c>
      <c r="E197" s="301">
        <f>COUNTIF('A1 Technique'!F17:F193,"ok")</f>
        <v>7</v>
      </c>
      <c r="F197" s="301">
        <f>COUNTA('A1 Technique'!F17:F193)</f>
        <v>11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217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0.96875</v>
      </c>
    </row>
  </sheetData>
  <sheetProtection algorithmName="SHA-512" hashValue="rNHNFYQ426KX0jliOOg3jL8N/t17KBRg+DYklFEtza5/Ttypxhx70Xxj0xlGdHkjjqg8rnPt1PbOUKJUXriTCA==" saltValue="qw/S66ulcqfKEyTpu8mwXg==" spinCount="100000" sheet="1" objects="1" scenarios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6" max="5" man="1"/>
    <brk id="171" max="5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99" zoomScaleSheetLayoutView="100" workbookViewId="0">
      <selection activeCell="E512" sqref="E512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Rue de Londres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 t="s">
        <v>487</v>
      </c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 t="s">
        <v>443</v>
      </c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>
        <v>43340</v>
      </c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0.92556634304207119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43340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0</v>
      </c>
      <c r="C34" s="218">
        <f>IF(B34=0, -5, "0")</f>
        <v>-5</v>
      </c>
      <c r="D34" s="113" t="s">
        <v>526</v>
      </c>
      <c r="E34" s="113" t="s">
        <v>527</v>
      </c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77.25" customHeight="1" x14ac:dyDescent="0.3">
      <c r="A40" s="70" t="s">
        <v>381</v>
      </c>
      <c r="B40" s="130">
        <v>0</v>
      </c>
      <c r="C40" s="130"/>
      <c r="D40" s="113" t="s">
        <v>488</v>
      </c>
      <c r="E40" s="113" t="s">
        <v>528</v>
      </c>
      <c r="F40" s="204"/>
    </row>
    <row r="41" spans="1:7" ht="45" x14ac:dyDescent="0.3">
      <c r="A41" s="4" t="s">
        <v>249</v>
      </c>
      <c r="B41" s="280">
        <f>IF(D41=1, 2, IF(AND(D41&lt;1,D41&gt;0), 1, "0"))</f>
        <v>2</v>
      </c>
      <c r="C41" s="130"/>
      <c r="D41" s="281">
        <f>IFERROR(E41/F41,"N.A")</f>
        <v>1</v>
      </c>
      <c r="E41" s="282">
        <f>COUNTIF('A2 Exploitation'!F21:F40,"ok")</f>
        <v>1</v>
      </c>
      <c r="F41" s="283">
        <f>COUNTA('A2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15</v>
      </c>
    </row>
    <row r="43" spans="1:7" x14ac:dyDescent="0.3">
      <c r="A43" s="5" t="s">
        <v>35</v>
      </c>
      <c r="B43" s="132"/>
      <c r="C43" s="133"/>
      <c r="D43" s="134">
        <f>D42/(COUNT(B29:C37,B39:C41)*2)</f>
        <v>0.57692307692307687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21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0.65625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43340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ht="119.25" customHeight="1" x14ac:dyDescent="0.3">
      <c r="A74" s="209" t="s">
        <v>393</v>
      </c>
      <c r="B74" s="130">
        <v>1</v>
      </c>
      <c r="C74" s="150" t="str">
        <f>IF(B74=0, -5, "0")</f>
        <v>0</v>
      </c>
      <c r="D74" s="303" t="s">
        <v>494</v>
      </c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ht="87.75" customHeight="1" x14ac:dyDescent="0.3">
      <c r="A76" s="70" t="s">
        <v>156</v>
      </c>
      <c r="B76" s="130">
        <v>2</v>
      </c>
      <c r="C76" s="131"/>
      <c r="D76" s="138" t="s">
        <v>495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2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33</v>
      </c>
    </row>
    <row r="85" spans="1:7" x14ac:dyDescent="0.3">
      <c r="A85" s="5" t="s">
        <v>35</v>
      </c>
      <c r="B85" s="132"/>
      <c r="C85" s="133"/>
      <c r="D85" s="134">
        <f>D84/(COUNT(B65:C83)*2)</f>
        <v>0.97058823529411764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ht="49.5" x14ac:dyDescent="0.3">
      <c r="A88" s="4" t="s">
        <v>96</v>
      </c>
      <c r="B88" s="130">
        <v>1</v>
      </c>
      <c r="C88" s="130"/>
      <c r="D88" s="137" t="s">
        <v>496</v>
      </c>
      <c r="E88" s="94"/>
      <c r="F88" s="204"/>
    </row>
    <row r="89" spans="1:7" ht="17.25" x14ac:dyDescent="0.35">
      <c r="A89" s="261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9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"0"))</f>
        <v>2</v>
      </c>
      <c r="C99" s="213"/>
      <c r="D99" s="281">
        <f>IFERROR(E99/F99,"N.A")</f>
        <v>1</v>
      </c>
      <c r="E99" s="282">
        <f>COUNTIF('A2 Exploitation'!F53:F98,"ok")</f>
        <v>4</v>
      </c>
      <c r="F99" s="283">
        <f>COUNTA('A2 Exploitation'!F53:F98)</f>
        <v>4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21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0.95454545454545459</v>
      </c>
    </row>
    <row r="102" spans="1:7" ht="18" x14ac:dyDescent="0.35">
      <c r="A102" s="42" t="s">
        <v>61</v>
      </c>
      <c r="B102" s="152"/>
      <c r="C102" s="153"/>
      <c r="D102" s="143">
        <f>SUM(D84,D100,D61)</f>
        <v>70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0.97222222222222221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43340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2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2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2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>
        <v>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14</v>
      </c>
    </row>
    <row r="118" spans="1:6" x14ac:dyDescent="0.3">
      <c r="A118" s="5" t="s">
        <v>35</v>
      </c>
      <c r="B118" s="132"/>
      <c r="C118" s="133"/>
      <c r="D118" s="134">
        <f>D117/(COUNT(B110:C116)*2)</f>
        <v>1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2</v>
      </c>
      <c r="C121" s="130"/>
      <c r="D121" s="113"/>
      <c r="E121" s="113"/>
      <c r="F121" s="204"/>
    </row>
    <row r="122" spans="1:6" ht="33" x14ac:dyDescent="0.3">
      <c r="A122" s="4" t="s">
        <v>65</v>
      </c>
      <c r="B122" s="130">
        <v>1</v>
      </c>
      <c r="C122" s="130"/>
      <c r="D122" s="305" t="s">
        <v>501</v>
      </c>
      <c r="E122" s="106"/>
      <c r="F122" s="204"/>
    </row>
    <row r="123" spans="1:6" x14ac:dyDescent="0.3">
      <c r="A123" s="70" t="s">
        <v>253</v>
      </c>
      <c r="B123" s="130">
        <v>2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>
        <v>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2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2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>
        <v>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>
        <v>2</v>
      </c>
      <c r="C131" s="213" t="str">
        <f>IF(B131=0, -5, "0")</f>
        <v>0</v>
      </c>
      <c r="D131" s="95"/>
      <c r="E131" s="95"/>
      <c r="F131" s="204"/>
      <c r="G131" s="127"/>
    </row>
    <row r="132" spans="1:7" ht="84.75" customHeight="1" x14ac:dyDescent="0.3">
      <c r="A132" s="210" t="s">
        <v>157</v>
      </c>
      <c r="B132" s="130">
        <v>0</v>
      </c>
      <c r="C132" s="150">
        <f>IF(B132=0, -5, "0")</f>
        <v>-5</v>
      </c>
      <c r="D132" s="304" t="s">
        <v>529</v>
      </c>
      <c r="E132" s="304" t="s">
        <v>530</v>
      </c>
      <c r="F132" s="204"/>
      <c r="G132" s="127"/>
    </row>
    <row r="133" spans="1:7" ht="18" customHeight="1" x14ac:dyDescent="0.35">
      <c r="A133" s="191" t="s">
        <v>399</v>
      </c>
      <c r="B133" s="130">
        <v>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>
        <v>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2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>
        <v>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28</v>
      </c>
    </row>
    <row r="140" spans="1:7" x14ac:dyDescent="0.3">
      <c r="A140" s="5" t="s">
        <v>35</v>
      </c>
      <c r="B140" s="132"/>
      <c r="C140" s="133"/>
      <c r="D140" s="134">
        <f>D139/(COUNT(B121:C138)*2)</f>
        <v>0.73684210526315785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>
        <v>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2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>
        <v>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2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>
        <v>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>
        <f>IF(D153=1, 2, IF(AND(D153&lt;1,D153&gt;0), 1, "0"))</f>
        <v>2</v>
      </c>
      <c r="C153" s="140"/>
      <c r="D153" s="281">
        <f>IFERROR(E153/F153,"N.A")</f>
        <v>1</v>
      </c>
      <c r="E153" s="282">
        <f>COUNTIF('A2 Exploitation'!F110:F152,"ok")</f>
        <v>1</v>
      </c>
      <c r="F153" s="283">
        <f>COUNTA('A2 Exploitation'!F110:F152)</f>
        <v>1</v>
      </c>
    </row>
    <row r="154" spans="1:7" x14ac:dyDescent="0.3">
      <c r="A154" s="5" t="s">
        <v>36</v>
      </c>
      <c r="B154" s="5"/>
      <c r="C154" s="5"/>
      <c r="D154" s="5">
        <f>SUM(B143:C147,B149:C153)</f>
        <v>20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1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62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0.86111111111111116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43340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2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2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2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>
        <v>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14</v>
      </c>
    </row>
    <row r="173" spans="1:7" x14ac:dyDescent="0.3">
      <c r="A173" s="5" t="s">
        <v>35</v>
      </c>
      <c r="B173" s="132"/>
      <c r="C173" s="133"/>
      <c r="D173" s="134">
        <f>D172/(COUNT(B165:C171)*2)</f>
        <v>1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ht="33" x14ac:dyDescent="0.3">
      <c r="A176" s="4" t="s">
        <v>93</v>
      </c>
      <c r="B176" s="130">
        <v>1</v>
      </c>
      <c r="C176" s="130"/>
      <c r="D176" s="113" t="s">
        <v>524</v>
      </c>
      <c r="E176" s="94"/>
      <c r="F176" s="204"/>
    </row>
    <row r="177" spans="1:7" x14ac:dyDescent="0.3">
      <c r="A177" s="4" t="s">
        <v>122</v>
      </c>
      <c r="B177" s="130">
        <v>2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2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2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>
        <v>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>
        <v>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>
        <v>2</v>
      </c>
      <c r="C184" s="150" t="str">
        <f>IF(B184=0, -5, "0")</f>
        <v>0</v>
      </c>
      <c r="D184" s="157"/>
      <c r="E184" s="95"/>
      <c r="F184" s="204"/>
    </row>
    <row r="185" spans="1:7" ht="82.5" x14ac:dyDescent="0.3">
      <c r="A185" s="70" t="s">
        <v>136</v>
      </c>
      <c r="B185" s="130">
        <v>0</v>
      </c>
      <c r="C185" s="130"/>
      <c r="D185" s="292" t="s">
        <v>515</v>
      </c>
      <c r="E185" s="95" t="s">
        <v>531</v>
      </c>
      <c r="F185" s="204"/>
    </row>
    <row r="186" spans="1:7" ht="36.75" customHeight="1" x14ac:dyDescent="0.35">
      <c r="A186" s="276" t="s">
        <v>186</v>
      </c>
      <c r="B186" s="130">
        <v>2</v>
      </c>
      <c r="C186" s="136" t="str">
        <f>IF(B186=0, -10, "0")</f>
        <v>0</v>
      </c>
      <c r="E186" s="94"/>
      <c r="F186" s="302"/>
    </row>
    <row r="187" spans="1:7" x14ac:dyDescent="0.3">
      <c r="A187" s="70" t="s">
        <v>251</v>
      </c>
      <c r="B187" s="130">
        <v>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>
        <v>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2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>
        <v>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>
        <f>IF(D200=1, 2, IF(AND(D200&lt;1,D200&gt;0), 1, "0"))</f>
        <v>1</v>
      </c>
      <c r="C200" s="130"/>
      <c r="D200" s="281">
        <f>IFERROR(E200/F200,"N.A")</f>
        <v>0.66666666666666663</v>
      </c>
      <c r="E200" s="282">
        <f>COUNTIF('A2 Exploitation'!F165:F199,"ok")</f>
        <v>2</v>
      </c>
      <c r="F200" s="283">
        <f>COUNTA('A2 Exploitation'!F165:F199)</f>
        <v>3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44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0.91666666666666663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58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0.93548387096774188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43340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2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2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2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2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2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2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>
        <v>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>
        <v>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20</v>
      </c>
    </row>
    <row r="223" spans="1:7" x14ac:dyDescent="0.3">
      <c r="A223" s="5" t="s">
        <v>35</v>
      </c>
      <c r="B223" s="132"/>
      <c r="C223" s="133"/>
      <c r="D223" s="134">
        <f>D222/(COUNT(B212:C221)*2)</f>
        <v>1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>
        <v>2</v>
      </c>
      <c r="C227" s="150" t="str">
        <f>IF(B227=0, -5, "0")</f>
        <v>0</v>
      </c>
      <c r="D227" s="95"/>
      <c r="E227" s="94"/>
      <c r="F227" s="204"/>
      <c r="G227" s="127"/>
    </row>
    <row r="228" spans="1:7" ht="33.75" customHeight="1" x14ac:dyDescent="0.3">
      <c r="A228" s="4" t="s">
        <v>173</v>
      </c>
      <c r="B228" s="130">
        <v>1</v>
      </c>
      <c r="C228" s="136"/>
      <c r="D228" s="113" t="s">
        <v>516</v>
      </c>
      <c r="E228" s="94"/>
      <c r="F228" s="204"/>
    </row>
    <row r="229" spans="1:7" ht="66" x14ac:dyDescent="0.3">
      <c r="A229" s="70" t="s">
        <v>160</v>
      </c>
      <c r="B229" s="130">
        <v>0</v>
      </c>
      <c r="C229" s="136"/>
      <c r="D229" s="113" t="s">
        <v>532</v>
      </c>
      <c r="E229" s="95" t="s">
        <v>533</v>
      </c>
      <c r="F229" s="204"/>
    </row>
    <row r="230" spans="1:7" ht="49.5" x14ac:dyDescent="0.35">
      <c r="A230" s="278" t="s">
        <v>388</v>
      </c>
      <c r="B230" s="130">
        <v>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2</v>
      </c>
      <c r="C231" s="130"/>
      <c r="D231" s="154"/>
      <c r="E231" s="94"/>
      <c r="F231" s="204"/>
    </row>
    <row r="232" spans="1:7" ht="33" x14ac:dyDescent="0.3">
      <c r="A232" s="4" t="s">
        <v>64</v>
      </c>
      <c r="B232" s="130">
        <v>1</v>
      </c>
      <c r="C232" s="131"/>
      <c r="D232" s="157" t="s">
        <v>517</v>
      </c>
      <c r="E232" s="95"/>
      <c r="F232" s="204"/>
    </row>
    <row r="233" spans="1:7" ht="33" x14ac:dyDescent="0.3">
      <c r="A233" s="70" t="s">
        <v>251</v>
      </c>
      <c r="B233" s="130">
        <v>1</v>
      </c>
      <c r="C233" s="130"/>
      <c r="D233" s="157" t="s">
        <v>504</v>
      </c>
      <c r="E233" s="94"/>
      <c r="F233" s="204"/>
    </row>
    <row r="234" spans="1:7" x14ac:dyDescent="0.3">
      <c r="A234" s="4" t="s">
        <v>170</v>
      </c>
      <c r="B234" s="130">
        <v>2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2</v>
      </c>
      <c r="C237" s="130"/>
      <c r="D237" s="95"/>
      <c r="E237" s="94"/>
      <c r="F237" s="204"/>
      <c r="G237" s="127"/>
    </row>
    <row r="238" spans="1:7" ht="108.75" customHeight="1" x14ac:dyDescent="0.3">
      <c r="A238" s="209" t="s">
        <v>66</v>
      </c>
      <c r="B238" s="130">
        <v>0</v>
      </c>
      <c r="C238" s="150">
        <f>IF(B238=0, -5, "0")</f>
        <v>-5</v>
      </c>
      <c r="D238" s="306" t="s">
        <v>508</v>
      </c>
      <c r="E238" s="95" t="s">
        <v>534</v>
      </c>
      <c r="F238" s="204"/>
      <c r="G238" s="127"/>
    </row>
    <row r="239" spans="1:7" ht="19.5" customHeight="1" x14ac:dyDescent="0.35">
      <c r="A239" s="191" t="s">
        <v>397</v>
      </c>
      <c r="B239" s="130">
        <v>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>
        <v>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22</v>
      </c>
    </row>
    <row r="245" spans="1:7" x14ac:dyDescent="0.3">
      <c r="A245" s="5" t="s">
        <v>35</v>
      </c>
      <c r="B245" s="132"/>
      <c r="C245" s="133"/>
      <c r="D245" s="134">
        <f>D244/(COUNT(B226:C243)*2)</f>
        <v>0.61111111111111116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2</v>
      </c>
      <c r="C248" s="130"/>
      <c r="D248" s="137"/>
      <c r="E248" s="94"/>
      <c r="F248" s="204"/>
    </row>
    <row r="249" spans="1:7" x14ac:dyDescent="0.3">
      <c r="A249" s="209" t="s">
        <v>365</v>
      </c>
      <c r="B249" s="130">
        <v>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>
        <v>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>
        <v>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>
        <v>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2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2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2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>
        <f>IF(D261=1, 2, IF(AND(D261&lt;1,D261&gt;0), 1, "0"))</f>
        <v>1</v>
      </c>
      <c r="C261" s="140"/>
      <c r="D261" s="281">
        <f>IFERROR(E261/F261,"N.A")</f>
        <v>0.33333333333333331</v>
      </c>
      <c r="E261" s="282">
        <f>COUNTIF('A2 Exploitation'!F212:F260,"ok")</f>
        <v>1</v>
      </c>
      <c r="F261" s="283">
        <f>COUNTA('A2 Exploitation'!F212:F260)</f>
        <v>3</v>
      </c>
    </row>
    <row r="262" spans="1:7" x14ac:dyDescent="0.3">
      <c r="A262" s="5" t="s">
        <v>36</v>
      </c>
      <c r="B262" s="5"/>
      <c r="C262" s="5"/>
      <c r="D262" s="5">
        <f>SUM(B248:C255,B257:C261)</f>
        <v>25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0.96153846153846156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67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0.81707317073170727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43340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>
        <v>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>
        <v>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22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1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>
        <v>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>
        <v>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>
        <v>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>
        <v>2</v>
      </c>
      <c r="C302" s="150" t="str">
        <f>IF(B302=0, -5, "0")</f>
        <v>0</v>
      </c>
      <c r="D302" s="165" t="s">
        <v>509</v>
      </c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>
        <v>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2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>
        <f>IF(D313=1, 2, IF(AND(D313&lt;1,D313&gt;0), 1, "0"))</f>
        <v>2</v>
      </c>
      <c r="C313" s="140"/>
      <c r="D313" s="281">
        <f>IFERROR(E313/F313,"N.A")</f>
        <v>1</v>
      </c>
      <c r="E313" s="282">
        <f>COUNTIF('A2 Exploitation'!F273:F312,"ok")</f>
        <v>1</v>
      </c>
      <c r="F313" s="283">
        <f>COUNTA('A2 Exploitation'!F273:F312)</f>
        <v>1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44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1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66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1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43340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2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>
        <f>IF(D353=1, 2, IF(AND(D353&lt;1,D353&gt;0), 1, "0"))</f>
        <v>2</v>
      </c>
      <c r="C353" s="130"/>
      <c r="D353" s="281">
        <f>IFERROR(E353/F353,"N.A")</f>
        <v>1</v>
      </c>
      <c r="E353" s="282">
        <f>COUNTIF('A2 Exploitation'!F325:F352,"ok")</f>
        <v>3</v>
      </c>
      <c r="F353" s="283">
        <f>COUNTA('A2 Exploitation'!F325:F352)</f>
        <v>3</v>
      </c>
    </row>
    <row r="354" spans="1:7" x14ac:dyDescent="0.3">
      <c r="A354" s="5" t="s">
        <v>36</v>
      </c>
      <c r="B354" s="59"/>
      <c r="C354" s="59"/>
      <c r="D354" s="232">
        <f>SUM(B337:C348,B350:C353)</f>
        <v>32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1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48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1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43340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33" x14ac:dyDescent="0.3">
      <c r="A377" s="70" t="s">
        <v>100</v>
      </c>
      <c r="B377" s="130">
        <v>1</v>
      </c>
      <c r="C377" s="130"/>
      <c r="D377" s="95" t="s">
        <v>518</v>
      </c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 "0"))</f>
        <v>2</v>
      </c>
      <c r="C386" s="130"/>
      <c r="D386" s="281">
        <f>IFERROR(E386/F386,"N.A")</f>
        <v>1</v>
      </c>
      <c r="E386" s="282">
        <f>COUNTIF('A2 Exploitation'!F365:F385,"ok")</f>
        <v>2</v>
      </c>
      <c r="F386" s="283">
        <f>COUNTA('A2 Exploitation'!F365:F385)</f>
        <v>2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17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0.94444444444444442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0.97058823529411764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43340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ht="33" x14ac:dyDescent="0.3">
      <c r="A430" s="8" t="s">
        <v>267</v>
      </c>
      <c r="B430" s="130">
        <v>1</v>
      </c>
      <c r="C430" s="130"/>
      <c r="D430" s="113" t="s">
        <v>525</v>
      </c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"0"))</f>
        <v>2</v>
      </c>
      <c r="C439" s="130"/>
      <c r="D439" s="281">
        <f>IFERROR(E439/F439,"N.A")</f>
        <v>1</v>
      </c>
      <c r="E439" s="282">
        <f>COUNTIF('A2 Exploitation'!F398:F438,"ok")</f>
        <v>1</v>
      </c>
      <c r="F439" s="283">
        <f>COUNTA('A2 Exploitation'!F398:F438)</f>
        <v>1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0.94444444444444442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0.98275862068965514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43340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2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2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>
        <v>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12</v>
      </c>
    </row>
    <row r="458" spans="1:6" x14ac:dyDescent="0.3">
      <c r="A458" s="5" t="s">
        <v>35</v>
      </c>
      <c r="B458" s="132"/>
      <c r="C458" s="133"/>
      <c r="D458" s="134">
        <f>D457/(COUNT(B451:C456)*2)</f>
        <v>1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>
        <v>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2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>
        <v>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>
        <v>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>
        <v>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2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>
        <f>IF(D476=1, 2, IF(AND(D476&lt;1,D476&gt;0), 1, "0"))</f>
        <v>2</v>
      </c>
      <c r="C476" s="140"/>
      <c r="D476" s="281">
        <f>IFERROR(E476/F476,"N.A")</f>
        <v>1</v>
      </c>
      <c r="E476" s="282">
        <f>COUNTIF('A2 Exploitation'!F451:F475,"ok")</f>
        <v>1</v>
      </c>
      <c r="F476" s="283">
        <f>COUNTA('A2 Exploitation'!F451:F475)</f>
        <v>1</v>
      </c>
    </row>
    <row r="477" spans="1:7" x14ac:dyDescent="0.3">
      <c r="A477" s="5" t="s">
        <v>36</v>
      </c>
      <c r="B477" s="5"/>
      <c r="C477" s="5"/>
      <c r="D477" s="234">
        <f>SUM(B461:C470,B472:C476)</f>
        <v>30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1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42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1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43340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"0"))</f>
        <v>2</v>
      </c>
      <c r="C498" s="213"/>
      <c r="D498" s="281">
        <f>IFERROR(E498/F498,"N.A")</f>
        <v>1</v>
      </c>
      <c r="E498" s="282">
        <f>COUNTIF('A2 Exploitation'!F488:F497,"ok")</f>
        <v>1</v>
      </c>
      <c r="F498" s="283">
        <f>COUNTA('A2 Exploitation'!F488:F497)</f>
        <v>1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43340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ht="53.25" customHeight="1" x14ac:dyDescent="0.3">
      <c r="A511" s="9" t="s">
        <v>16</v>
      </c>
      <c r="B511" s="130">
        <v>0</v>
      </c>
      <c r="C511" s="130"/>
      <c r="D511" s="138" t="s">
        <v>514</v>
      </c>
      <c r="E511" s="94" t="s">
        <v>480</v>
      </c>
      <c r="F511" s="204"/>
    </row>
    <row r="512" spans="1:7" ht="45" x14ac:dyDescent="0.3">
      <c r="A512" s="62" t="s">
        <v>249</v>
      </c>
      <c r="B512" s="130">
        <f>IF(D512=1, 2, IF(AND(D512&lt;1,D512&gt;0), 1, "0"))</f>
        <v>2</v>
      </c>
      <c r="C512" s="140"/>
      <c r="D512" s="251">
        <f>IFERROR(E512/F512,"N.A")</f>
        <v>1</v>
      </c>
      <c r="E512" s="254">
        <f>COUNTIF('A2 Exploitation'!F509:F511,"ok")</f>
        <v>1</v>
      </c>
      <c r="F512" s="255">
        <f>COUNTA('A2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6</v>
      </c>
    </row>
    <row r="514" spans="1:7" x14ac:dyDescent="0.3">
      <c r="A514" s="5" t="s">
        <v>35</v>
      </c>
      <c r="B514" s="132"/>
      <c r="C514" s="133"/>
      <c r="D514" s="134">
        <f>D513/(COUNT(B509:C512)*2)</f>
        <v>0.75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43340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 t="s">
        <v>32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>
        <f>IF(D532=1, 2, IF(AND(D532&lt;1,D532&gt;0), 1, "0"))</f>
        <v>2</v>
      </c>
      <c r="C532" s="140"/>
      <c r="D532" s="281">
        <f>IFERROR(E532/F532,"N.A")</f>
        <v>1</v>
      </c>
      <c r="E532" s="282">
        <f>COUNTIF('A2 Exploitation'!F520:F531,"ok")</f>
        <v>1</v>
      </c>
      <c r="F532" s="283">
        <f>COUNTA('A2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18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43340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f>IF(D543=1, 2, IF(AND(D543&lt;1,D543&gt;0), 1, "0"))</f>
        <v>2</v>
      </c>
      <c r="C543" s="130"/>
      <c r="D543" s="281">
        <f>IFERROR(E543/F543,"N.A")</f>
        <v>1</v>
      </c>
      <c r="E543" s="282">
        <f>COUNTIF('A2 Exploitation'!F540:F542,"ok")</f>
        <v>1</v>
      </c>
      <c r="F543" s="283">
        <f>COUNTA('A2 Exploitation'!F540:F542)</f>
        <v>1</v>
      </c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0.9285714285714286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572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0.92556634304207119</v>
      </c>
    </row>
  </sheetData>
  <sheetProtection algorithmName="SHA-512" hashValue="PrQI5QsZ9Ii15+hufJmPcK3rk2Xlk4d41NRPnHeJ4G0hh6RASCI2iMuv3ONe/DPsHMKa8zrDKO/YETTXSmiTtQ==" saltValue="ww8SnAKGKc4ukf7NA3Pcv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139:B140 B154:B155 B201:B202 B172:B173 B222:B223 B117:B118 B25:B26 B61:B62 B42:B43 B84:B85 B100:B101 B244:B245 B314:B315 B262:B263 B285:B286 B333:B334 B457:B458 B354:B355 B387:B388 B426:B427 B406:B407 B417:B418 B373:B374 B440:B441 B544:B545 B493:B494 B477:B478 B499:B500 B513:B514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509:B511 B496:B497 B472:B475 B488:B492 B436:B438 B461:B470 B451:B456 B384:B385 B430:B434 B421:B425 B410:B416 B398:B405 B350:B352 B377:B382 B365:B372 B309:B312 B337:B348 B325:B332 B257:B260 B289:B307 B273:B284 B196:B199 B248:B255 B226:B243 B212:B221 B149:B152 B176:B194 B165:B171 B95:B98 B143:B147 B121:B138 B110:B116 B39:B40 B88:B93 B65:B83 B53:B60 B520:B531 B29:B37">
      <formula1>$C$1:$C$4</formula1>
    </dataValidation>
    <dataValidation type="list" allowBlank="1" showInputMessage="1" showErrorMessage="1" sqref="F21:F24 F436:F438 F384:F385 F350:F352 F540:F542 F520:F531 F509:F511 F496:F497 F488:F492 F472:F475 F461:F470 F451:F456 F430:F434 F421:F425 F410:F416 F398:F405 F377:F382 F365:F372 F337:F348 F325:F332 F309:F312 F289:F307 F273:F284 F257:F260 F248:F255 F226:F243 F212:F221 F196:F199 F176:F194 F165:F171 F143:F152 F121:F138 F110:F116 F95:F98 F88:F93 F65:F82 F53:F60 F39:F40 F29:F37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532 B512 B498 B476 B439 B386 B353 B313 B261 B200 B153 B99"/>
  </dataValidations>
  <pageMargins left="0.7" right="0.7" top="0.75" bottom="0.75" header="0.3" footer="0.3"/>
  <pageSetup paperSize="9" scale="35" orientation="portrait" r:id="rId1"/>
  <rowBreaks count="6" manualBreakCount="6">
    <brk id="77" max="6" man="1"/>
    <brk id="161" max="6" man="1"/>
    <brk id="245" max="16383" man="1"/>
    <brk id="267" max="16383" man="1"/>
    <brk id="374" max="16383" man="1"/>
    <brk id="481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tabSelected="1" view="pageBreakPreview" topLeftCell="A4" zoomScale="90" zoomScaleNormal="90" zoomScaleSheetLayoutView="90" workbookViewId="0">
      <selection activeCell="D18" sqref="D1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str">
        <f>'A3 Exploitation'!A8:F8</f>
        <v>Rue de Londres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 t="str">
        <f>'A3 Exploitation'!B9:F9</f>
        <v>Mme Meriam Lahmer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 t="str">
        <f>'A3 Exploitation'!B10:F10</f>
        <v>Direteur magasin et Chef rayons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'A3 Exploitation'!B11:F11</f>
        <v>43340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0.92543859649122806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ht="82.5" x14ac:dyDescent="0.3">
      <c r="A17" s="17" t="s">
        <v>269</v>
      </c>
      <c r="B17" s="94">
        <v>1</v>
      </c>
      <c r="C17" s="94"/>
      <c r="D17" s="95" t="s">
        <v>489</v>
      </c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ht="37.5" customHeight="1" x14ac:dyDescent="0.3">
      <c r="A19" s="17" t="s">
        <v>81</v>
      </c>
      <c r="B19" s="94">
        <v>1</v>
      </c>
      <c r="C19" s="94"/>
      <c r="D19" s="95" t="s">
        <v>535</v>
      </c>
      <c r="E19" s="95"/>
      <c r="F19" s="94"/>
    </row>
    <row r="20" spans="1:7" x14ac:dyDescent="0.3">
      <c r="A20" s="17" t="s">
        <v>151</v>
      </c>
      <c r="B20" s="94">
        <v>1</v>
      </c>
      <c r="C20" s="94"/>
      <c r="D20" s="95" t="s">
        <v>536</v>
      </c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92">
        <f>SUM(B17:C21)</f>
        <v>7</v>
      </c>
    </row>
    <row r="23" spans="1:7" x14ac:dyDescent="0.3">
      <c r="A23" s="341" t="s">
        <v>295</v>
      </c>
      <c r="B23" s="342"/>
      <c r="C23" s="343"/>
      <c r="D23" s="33">
        <f>D22/(COUNT(B17:C21)*2)</f>
        <v>0.7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ht="34.5" x14ac:dyDescent="0.3">
      <c r="A29" s="17" t="s">
        <v>280</v>
      </c>
      <c r="B29" s="94">
        <v>1</v>
      </c>
      <c r="C29" s="94"/>
      <c r="D29" s="95" t="s">
        <v>537</v>
      </c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91">
        <f>SUM(B26:C32)</f>
        <v>13</v>
      </c>
    </row>
    <row r="34" spans="1:7" x14ac:dyDescent="0.3">
      <c r="A34" s="341" t="s">
        <v>295</v>
      </c>
      <c r="B34" s="342"/>
      <c r="C34" s="343"/>
      <c r="D34" s="33">
        <f>D33/(COUNT(B26:C32)*2)</f>
        <v>0.9285714285714286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>
        <v>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2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91">
        <f>SUM(B37:C41)</f>
        <v>10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1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1</v>
      </c>
      <c r="C46" s="94"/>
      <c r="D46" s="95" t="s">
        <v>519</v>
      </c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ht="33" x14ac:dyDescent="0.3">
      <c r="A50" s="17" t="s">
        <v>84</v>
      </c>
      <c r="B50" s="94">
        <v>2</v>
      </c>
      <c r="C50" s="94"/>
      <c r="D50" s="95" t="s">
        <v>520</v>
      </c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91">
        <f>SUM(B46:C51)</f>
        <v>11</v>
      </c>
    </row>
    <row r="53" spans="1:7" x14ac:dyDescent="0.3">
      <c r="A53" s="341" t="s">
        <v>295</v>
      </c>
      <c r="B53" s="342"/>
      <c r="C53" s="343"/>
      <c r="D53" s="33">
        <f>D52/(COUNT(B46:C51)*2)</f>
        <v>0.91666666666666663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>
        <v>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x14ac:dyDescent="0.3">
      <c r="A59" s="23" t="s">
        <v>92</v>
      </c>
      <c r="B59" s="94">
        <v>2</v>
      </c>
      <c r="C59" s="94"/>
      <c r="D59" s="98"/>
      <c r="E59" s="94"/>
      <c r="F59" s="94"/>
    </row>
    <row r="60" spans="1:7" ht="66.75" x14ac:dyDescent="0.35">
      <c r="A60" s="43" t="s">
        <v>221</v>
      </c>
      <c r="B60" s="94">
        <v>2</v>
      </c>
      <c r="C60" s="120" t="str">
        <f>IF(B60=0, -5, "0")</f>
        <v>0</v>
      </c>
      <c r="D60" s="95" t="s">
        <v>511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91">
        <f>SUM(B56:C62)</f>
        <v>14</v>
      </c>
    </row>
    <row r="64" spans="1:7" x14ac:dyDescent="0.3">
      <c r="A64" s="341" t="s">
        <v>295</v>
      </c>
      <c r="B64" s="342"/>
      <c r="C64" s="343"/>
      <c r="D64" s="33">
        <f>D63/(COUNT(B56:C62)*2)</f>
        <v>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34.5" x14ac:dyDescent="0.4">
      <c r="A67" s="17" t="s">
        <v>271</v>
      </c>
      <c r="B67" s="100">
        <v>1</v>
      </c>
      <c r="C67" s="101"/>
      <c r="D67" s="95" t="s">
        <v>498</v>
      </c>
      <c r="E67" s="102"/>
      <c r="F67" s="94"/>
    </row>
    <row r="68" spans="1:7" ht="19.5" x14ac:dyDescent="0.4">
      <c r="A68" s="17" t="s">
        <v>272</v>
      </c>
      <c r="B68" s="100">
        <v>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49.5" x14ac:dyDescent="0.4">
      <c r="A73" s="17" t="s">
        <v>94</v>
      </c>
      <c r="B73" s="100">
        <v>0</v>
      </c>
      <c r="C73" s="101"/>
      <c r="D73" s="113" t="s">
        <v>491</v>
      </c>
      <c r="E73" s="113" t="s">
        <v>500</v>
      </c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>
        <v>2</v>
      </c>
      <c r="C75" s="120" t="str">
        <f>IF(B75=0, -5, "0")</f>
        <v>0</v>
      </c>
      <c r="D75" s="95" t="s">
        <v>490</v>
      </c>
      <c r="E75" s="105"/>
      <c r="F75" s="94"/>
    </row>
    <row r="76" spans="1:7" ht="18" x14ac:dyDescent="0.35">
      <c r="A76" s="46" t="s">
        <v>234</v>
      </c>
      <c r="B76" s="100">
        <v>2</v>
      </c>
      <c r="C76" s="120" t="str">
        <f>IF(B76=0, -5, "0")</f>
        <v>0</v>
      </c>
      <c r="D76" s="105"/>
      <c r="E76" s="105"/>
      <c r="F76" s="94"/>
    </row>
    <row r="77" spans="1:7" ht="33.75" x14ac:dyDescent="0.35">
      <c r="A77" s="46" t="s">
        <v>285</v>
      </c>
      <c r="B77" s="100">
        <v>1</v>
      </c>
      <c r="C77" s="120" t="str">
        <f>IF(B77=0, -5, "0")</f>
        <v>0</v>
      </c>
      <c r="D77" s="95" t="s">
        <v>492</v>
      </c>
      <c r="E77" s="105"/>
      <c r="F77" s="94"/>
    </row>
    <row r="78" spans="1:7" s="22" customFormat="1" x14ac:dyDescent="0.3">
      <c r="A78" s="21" t="s">
        <v>232</v>
      </c>
      <c r="B78" s="100">
        <v>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>
        <v>2</v>
      </c>
      <c r="C80" s="120" t="str">
        <f>IF(B80=0, -5, "0")</f>
        <v>0</v>
      </c>
      <c r="D80" s="95" t="s">
        <v>493</v>
      </c>
      <c r="E80" s="105"/>
      <c r="F80" s="94"/>
    </row>
    <row r="81" spans="1:7" x14ac:dyDescent="0.3">
      <c r="A81" s="17" t="s">
        <v>299</v>
      </c>
      <c r="B81" s="100">
        <v>2</v>
      </c>
      <c r="C81" s="94"/>
      <c r="D81" s="107"/>
      <c r="E81" s="108"/>
      <c r="F81" s="94"/>
    </row>
    <row r="82" spans="1:7" ht="18" x14ac:dyDescent="0.35">
      <c r="A82" s="45" t="s">
        <v>297</v>
      </c>
      <c r="B82" s="100">
        <v>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2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91">
        <f>SUM(B67:C83)</f>
        <v>24</v>
      </c>
    </row>
    <row r="85" spans="1:7" x14ac:dyDescent="0.3">
      <c r="A85" s="341" t="s">
        <v>295</v>
      </c>
      <c r="B85" s="342"/>
      <c r="C85" s="343"/>
      <c r="D85" s="33">
        <f>D84/(COUNT(B67:C83)*2)</f>
        <v>0.8571428571428571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2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2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1</v>
      </c>
      <c r="C91" s="101"/>
      <c r="D91" s="95" t="s">
        <v>497</v>
      </c>
      <c r="E91" s="94"/>
      <c r="F91" s="94"/>
    </row>
    <row r="92" spans="1:7" ht="19.5" x14ac:dyDescent="0.4">
      <c r="A92" s="20" t="s">
        <v>248</v>
      </c>
      <c r="B92" s="110">
        <v>2</v>
      </c>
      <c r="C92" s="101"/>
      <c r="D92" s="107"/>
      <c r="E92" s="94"/>
      <c r="F92" s="94"/>
    </row>
    <row r="93" spans="1:7" ht="36" x14ac:dyDescent="0.35">
      <c r="A93" s="46" t="s">
        <v>230</v>
      </c>
      <c r="B93" s="110">
        <v>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>
        <v>2</v>
      </c>
      <c r="C94" s="120" t="str">
        <f>IF(B94=0, -5, "0")</f>
        <v>0</v>
      </c>
      <c r="D94" s="95"/>
      <c r="E94" s="94"/>
      <c r="F94" s="94"/>
    </row>
    <row r="95" spans="1:7" ht="33" x14ac:dyDescent="0.3">
      <c r="A95" s="20" t="s">
        <v>165</v>
      </c>
      <c r="B95" s="110">
        <v>1</v>
      </c>
      <c r="C95" s="94"/>
      <c r="D95" s="95" t="s">
        <v>507</v>
      </c>
      <c r="E95" s="94"/>
      <c r="F95" s="94"/>
    </row>
    <row r="96" spans="1:7" x14ac:dyDescent="0.3">
      <c r="A96" s="25" t="s">
        <v>282</v>
      </c>
      <c r="B96" s="110">
        <v>2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2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2</v>
      </c>
      <c r="C98" s="94"/>
      <c r="D98" s="95"/>
      <c r="E98" s="94"/>
      <c r="F98" s="94"/>
    </row>
    <row r="99" spans="1:7" ht="36" x14ac:dyDescent="0.35">
      <c r="A99" s="46" t="s">
        <v>193</v>
      </c>
      <c r="B99" s="110">
        <v>2</v>
      </c>
      <c r="C99" s="120" t="str">
        <f>IF(B99=0, -5, "0")</f>
        <v>0</v>
      </c>
      <c r="D99" s="95" t="s">
        <v>499</v>
      </c>
      <c r="E99" s="94"/>
      <c r="F99" s="94"/>
    </row>
    <row r="100" spans="1:7" ht="18" x14ac:dyDescent="0.35">
      <c r="A100" s="45" t="s">
        <v>297</v>
      </c>
      <c r="B100" s="110">
        <v>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2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91">
        <f>SUM(B88:C101)</f>
        <v>26</v>
      </c>
    </row>
    <row r="103" spans="1:7" x14ac:dyDescent="0.3">
      <c r="A103" s="341" t="s">
        <v>295</v>
      </c>
      <c r="B103" s="342"/>
      <c r="C103" s="343"/>
      <c r="D103" s="33">
        <f>D102/(COUNT(B88:C101)*2)</f>
        <v>0.9285714285714286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>
        <v>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>
        <v>2</v>
      </c>
      <c r="C115" s="120" t="str">
        <f>IF(B115=0, -5, "0")</f>
        <v>0</v>
      </c>
      <c r="D115" s="95" t="s">
        <v>503</v>
      </c>
      <c r="E115" s="94"/>
      <c r="F115" s="94"/>
      <c r="G115" s="126"/>
    </row>
    <row r="116" spans="1:7" s="22" customFormat="1" ht="33.75" x14ac:dyDescent="0.35">
      <c r="A116" s="46" t="s">
        <v>317</v>
      </c>
      <c r="B116" s="110">
        <v>2</v>
      </c>
      <c r="C116" s="120" t="str">
        <f>IF(B116=0, -5, "0")</f>
        <v>0</v>
      </c>
      <c r="D116" s="95" t="s">
        <v>502</v>
      </c>
      <c r="E116" s="94"/>
      <c r="F116" s="94"/>
      <c r="G116" s="126"/>
    </row>
    <row r="117" spans="1:7" s="22" customFormat="1" x14ac:dyDescent="0.3">
      <c r="A117" s="51" t="s">
        <v>232</v>
      </c>
      <c r="B117" s="110">
        <v>2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91">
        <f>SUM(B107:C117)</f>
        <v>22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1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2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2</v>
      </c>
      <c r="C126" s="101"/>
      <c r="D126" s="95"/>
      <c r="E126" s="113"/>
      <c r="F126" s="94"/>
    </row>
    <row r="127" spans="1:7" ht="36" x14ac:dyDescent="0.35">
      <c r="A127" s="43" t="s">
        <v>213</v>
      </c>
      <c r="B127" s="111">
        <v>2</v>
      </c>
      <c r="C127" s="120" t="str">
        <f>IF(B127=0, -5, "0")</f>
        <v>0</v>
      </c>
      <c r="D127" s="107"/>
      <c r="E127" s="102"/>
      <c r="F127" s="94"/>
    </row>
    <row r="128" spans="1:7" ht="33.75" x14ac:dyDescent="0.35">
      <c r="A128" s="40" t="s">
        <v>236</v>
      </c>
      <c r="B128" s="111">
        <v>2</v>
      </c>
      <c r="C128" s="120" t="str">
        <f>IF(B128=0, -5, "0")</f>
        <v>0</v>
      </c>
      <c r="D128" s="95" t="s">
        <v>506</v>
      </c>
      <c r="E128" s="95"/>
      <c r="F128" s="94"/>
    </row>
    <row r="129" spans="1:7" x14ac:dyDescent="0.3">
      <c r="A129" s="20" t="s">
        <v>166</v>
      </c>
      <c r="B129" s="111">
        <v>2</v>
      </c>
      <c r="C129" s="121"/>
      <c r="D129" s="12"/>
      <c r="E129" s="12"/>
      <c r="F129" s="94"/>
    </row>
    <row r="130" spans="1:7" ht="36" x14ac:dyDescent="0.35">
      <c r="A130" s="43" t="s">
        <v>194</v>
      </c>
      <c r="B130" s="111">
        <v>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>
        <v>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91">
        <f>SUM(B122:C132)</f>
        <v>22</v>
      </c>
    </row>
    <row r="134" spans="1:7" x14ac:dyDescent="0.3">
      <c r="A134" s="341" t="s">
        <v>295</v>
      </c>
      <c r="B134" s="342"/>
      <c r="C134" s="343"/>
      <c r="D134" s="32">
        <f>D133/(COUNT(B122:C132)*2)</f>
        <v>1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>
        <v>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2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2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2</v>
      </c>
      <c r="C143" s="122"/>
      <c r="D143" s="98"/>
      <c r="E143" s="94"/>
      <c r="F143" s="94"/>
    </row>
    <row r="144" spans="1:7" ht="33.75" x14ac:dyDescent="0.35">
      <c r="A144" s="40" t="s">
        <v>237</v>
      </c>
      <c r="B144" s="110">
        <v>2</v>
      </c>
      <c r="C144" s="120" t="str">
        <f>IF(B144=0, -5, "0")</f>
        <v>0</v>
      </c>
      <c r="D144" s="95" t="s">
        <v>510</v>
      </c>
      <c r="E144" s="94"/>
      <c r="F144" s="94"/>
    </row>
    <row r="145" spans="1:7" ht="18" x14ac:dyDescent="0.35">
      <c r="A145" s="40" t="s">
        <v>195</v>
      </c>
      <c r="B145" s="110">
        <v>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2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91">
        <f>SUM(B137:C148)</f>
        <v>22</v>
      </c>
    </row>
    <row r="150" spans="1:7" x14ac:dyDescent="0.3">
      <c r="A150" s="341" t="s">
        <v>295</v>
      </c>
      <c r="B150" s="342"/>
      <c r="C150" s="343"/>
      <c r="D150" s="33">
        <f>D149/(COUNT(B137:C148)*2)</f>
        <v>1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92">
        <f>SUM(B153:C160)</f>
        <v>16</v>
      </c>
    </row>
    <row r="162" spans="1:7" x14ac:dyDescent="0.3">
      <c r="A162" s="341" t="s">
        <v>295</v>
      </c>
      <c r="B162" s="342"/>
      <c r="C162" s="343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49.5" x14ac:dyDescent="0.35">
      <c r="A165" s="40" t="s">
        <v>286</v>
      </c>
      <c r="B165" s="94">
        <v>1</v>
      </c>
      <c r="C165" s="120" t="str">
        <f>IF(B165=0, -5, "0")</f>
        <v>0</v>
      </c>
      <c r="D165" s="123" t="s">
        <v>522</v>
      </c>
      <c r="E165" s="94"/>
      <c r="F165" s="94"/>
    </row>
    <row r="166" spans="1:7" ht="82.5" x14ac:dyDescent="0.3">
      <c r="A166" s="17" t="s">
        <v>287</v>
      </c>
      <c r="B166" s="94">
        <v>0</v>
      </c>
      <c r="C166" s="94"/>
      <c r="D166" s="95" t="s">
        <v>521</v>
      </c>
      <c r="E166" s="113" t="s">
        <v>505</v>
      </c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91">
        <f>SUM(B165:C168)</f>
        <v>5</v>
      </c>
    </row>
    <row r="170" spans="1:7" x14ac:dyDescent="0.3">
      <c r="A170" s="341" t="s">
        <v>295</v>
      </c>
      <c r="B170" s="342"/>
      <c r="C170" s="343"/>
      <c r="D170" s="33">
        <f>D169/(COUNT(B165:C168)*2)</f>
        <v>0.625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ht="49.5" x14ac:dyDescent="0.3">
      <c r="A173" s="20" t="s">
        <v>180</v>
      </c>
      <c r="B173" s="94">
        <v>1</v>
      </c>
      <c r="C173" s="94"/>
      <c r="D173" s="123" t="s">
        <v>523</v>
      </c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123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91">
        <f>SUM(B173:C176)</f>
        <v>7</v>
      </c>
    </row>
    <row r="178" spans="1:7" x14ac:dyDescent="0.3">
      <c r="A178" s="341" t="s">
        <v>295</v>
      </c>
      <c r="B178" s="342"/>
      <c r="C178" s="343"/>
      <c r="D178" s="33">
        <f>D177/(COUNT(B173:C176)*2)</f>
        <v>0.875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ht="49.5" x14ac:dyDescent="0.3">
      <c r="A181" s="44" t="s">
        <v>315</v>
      </c>
      <c r="B181" s="94">
        <v>1</v>
      </c>
      <c r="C181" s="94"/>
      <c r="D181" s="95" t="s">
        <v>513</v>
      </c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ht="33" x14ac:dyDescent="0.3">
      <c r="A183" s="17" t="s">
        <v>88</v>
      </c>
      <c r="B183" s="94">
        <v>1</v>
      </c>
      <c r="C183" s="94"/>
      <c r="D183" s="95" t="s">
        <v>512</v>
      </c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91">
        <f>SUM(B181:C185)</f>
        <v>8</v>
      </c>
    </row>
    <row r="187" spans="1:7" x14ac:dyDescent="0.3">
      <c r="A187" s="341" t="s">
        <v>295</v>
      </c>
      <c r="B187" s="342"/>
      <c r="C187" s="343"/>
      <c r="D187" s="33">
        <f>D186/(COUNT(B181:C185)*2)</f>
        <v>0.8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4</v>
      </c>
    </row>
    <row r="195" spans="1:6" x14ac:dyDescent="0.3">
      <c r="A195" s="341" t="s">
        <v>295</v>
      </c>
      <c r="B195" s="342"/>
      <c r="C195" s="343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6">
        <f>E197/F197</f>
        <v>0.7142857142857143</v>
      </c>
      <c r="E197" s="301">
        <f>COUNTIF('A2 Technique'!F17:F193,"ok")</f>
        <v>10</v>
      </c>
      <c r="F197" s="301">
        <f>COUNTA('A2 Technique'!F17:F193)</f>
        <v>14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211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0.92543859649122806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153:B160 B181:B185 B173:B176 B165:B168 B137:B148 B67:B83 B122:B132 B107:B117 B88:B101 B190:B193 B56:B62 B46:B51 B37:B41 B26:B32">
      <formula1>$B$1:$B$4</formula1>
    </dataValidation>
    <dataValidation type="list" allowBlank="1" showInputMessage="1" showErrorMessage="1" sqref="G15:G17 F190:F193 F181:F185 F173:F176 F165:F168 F153:F160 F137:F148 F122:F132 F107:F117 F88:F101 F67:F83 F56:F62 F46:F51 F37:F41 F26:F32 F17:F21">
      <formula1>$G$15:$G$17</formula1>
    </dataValidation>
  </dataValidations>
  <pageMargins left="0.7" right="0.7" top="0.75" bottom="0.75" header="0.3" footer="0.3"/>
  <pageSetup paperSize="9" scale="52" orientation="portrait" r:id="rId1"/>
  <rowBreaks count="1" manualBreakCount="1">
    <brk id="65" max="5" man="1"/>
  </rowBreaks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24" zoomScale="70" zoomScaleSheetLayoutView="70" workbookViewId="0">
      <selection activeCell="D444" sqref="D444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34"/>
      <c r="E1" s="334"/>
      <c r="F1" s="334"/>
      <c r="G1" s="334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35" t="s">
        <v>179</v>
      </c>
      <c r="B7" s="335"/>
      <c r="C7" s="335"/>
      <c r="D7" s="335"/>
      <c r="E7" s="335"/>
      <c r="F7" s="335"/>
      <c r="G7" s="125"/>
    </row>
    <row r="8" spans="1:7" ht="29.25" x14ac:dyDescent="0.45">
      <c r="A8" s="336" t="str">
        <f>'Page de garde'!D18</f>
        <v>Rue de Londres</v>
      </c>
      <c r="B8" s="336"/>
      <c r="C8" s="336"/>
      <c r="D8" s="336"/>
      <c r="E8" s="336"/>
      <c r="F8" s="336"/>
      <c r="G8" s="125"/>
    </row>
    <row r="9" spans="1:7" ht="24" x14ac:dyDescent="0.45">
      <c r="A9" s="14" t="s">
        <v>42</v>
      </c>
      <c r="B9" s="337"/>
      <c r="C9" s="337"/>
      <c r="D9" s="337"/>
      <c r="E9" s="337"/>
      <c r="F9" s="337"/>
      <c r="G9" s="125"/>
    </row>
    <row r="10" spans="1:7" ht="24" x14ac:dyDescent="0.45">
      <c r="A10" s="15" t="s">
        <v>44</v>
      </c>
      <c r="B10" s="338"/>
      <c r="C10" s="338"/>
      <c r="D10" s="338"/>
      <c r="E10" s="338"/>
      <c r="F10" s="338"/>
      <c r="G10" s="125"/>
    </row>
    <row r="11" spans="1:7" ht="24" x14ac:dyDescent="0.45">
      <c r="A11" s="14" t="s">
        <v>43</v>
      </c>
      <c r="B11" s="333"/>
      <c r="C11" s="333"/>
      <c r="D11" s="333"/>
      <c r="E11" s="333"/>
      <c r="F11" s="333"/>
      <c r="G11" s="125"/>
    </row>
    <row r="12" spans="1:7" ht="24" x14ac:dyDescent="0.45">
      <c r="A12" s="14" t="s">
        <v>239</v>
      </c>
      <c r="B12" s="331">
        <f>D549</f>
        <v>0</v>
      </c>
      <c r="C12" s="331"/>
      <c r="D12" s="331"/>
      <c r="E12" s="331"/>
      <c r="F12" s="331"/>
      <c r="G12" s="125"/>
    </row>
    <row r="13" spans="1:7" ht="22.5" x14ac:dyDescent="0.45">
      <c r="D13" s="332"/>
      <c r="E13" s="332"/>
      <c r="F13" s="332"/>
      <c r="G13" s="332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25" t="s">
        <v>379</v>
      </c>
      <c r="B38" s="326"/>
      <c r="C38" s="326"/>
      <c r="D38" s="326"/>
      <c r="E38" s="326"/>
      <c r="F38" s="327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"0"))</f>
        <v>0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>
        <v>0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25" t="s">
        <v>379</v>
      </c>
      <c r="B94" s="326"/>
      <c r="C94" s="326"/>
      <c r="D94" s="326"/>
      <c r="E94" s="326"/>
      <c r="F94" s="327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"0"))</f>
        <v>0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8" t="s">
        <v>379</v>
      </c>
      <c r="B148" s="329"/>
      <c r="C148" s="329"/>
      <c r="D148" s="330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 "0"))</f>
        <v>0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1" t="s">
        <v>379</v>
      </c>
      <c r="B195" s="321"/>
      <c r="C195" s="321"/>
      <c r="D195" s="321"/>
      <c r="E195" s="321"/>
      <c r="F195" s="321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"0"))</f>
        <v>0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1" t="s">
        <v>379</v>
      </c>
      <c r="B256" s="321"/>
      <c r="C256" s="321"/>
      <c r="D256" s="321"/>
      <c r="E256" s="321"/>
      <c r="F256" s="321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"0"))</f>
        <v>0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2" t="s">
        <v>396</v>
      </c>
      <c r="B308" s="323"/>
      <c r="C308" s="323"/>
      <c r="D308" s="323"/>
      <c r="E308" s="323"/>
      <c r="F308" s="324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"0"))</f>
        <v>0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2" t="s">
        <v>379</v>
      </c>
      <c r="B349" s="323"/>
      <c r="C349" s="323"/>
      <c r="D349" s="323"/>
      <c r="E349" s="323"/>
      <c r="F349" s="323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"0"))</f>
        <v>0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0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1" t="s">
        <v>379</v>
      </c>
      <c r="B383" s="321"/>
      <c r="C383" s="321"/>
      <c r="D383" s="321"/>
      <c r="E383" s="321"/>
      <c r="F383" s="321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 "0"))</f>
        <v>0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1" t="s">
        <v>379</v>
      </c>
      <c r="B435" s="321"/>
      <c r="C435" s="321"/>
      <c r="D435" s="321"/>
      <c r="E435" s="321"/>
      <c r="F435" s="321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"0"))</f>
        <v>0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18" t="s">
        <v>379</v>
      </c>
      <c r="B471" s="319"/>
      <c r="C471" s="319"/>
      <c r="D471" s="319"/>
      <c r="E471" s="319"/>
      <c r="F471" s="31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"0"))</f>
        <v>0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20" t="s">
        <v>367</v>
      </c>
      <c r="B483" s="320"/>
      <c r="C483" s="320"/>
      <c r="D483" s="32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"0"))</f>
        <v>0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"0"))</f>
        <v>0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"0"))</f>
        <v>0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"0"))</f>
        <v>0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1ISRWspAEkFx1oFMQadN9PVKwJouj4gqBrmAh+m0MInEYSl9YC7NCSJejVSnb1d1ckXLAQuIkIRfA0GkYFiFww==" saltValue="ZEr1qcx/IiX3rjAqgK/Y7A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F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34"/>
      <c r="E1" s="334"/>
      <c r="F1" s="334"/>
      <c r="G1" s="334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55" t="s">
        <v>50</v>
      </c>
      <c r="B6" s="355"/>
      <c r="C6" s="355"/>
      <c r="D6" s="355"/>
      <c r="E6" s="355"/>
      <c r="F6" s="355"/>
      <c r="G6" s="125"/>
    </row>
    <row r="7" spans="1:7" s="12" customFormat="1" ht="21.75" customHeight="1" x14ac:dyDescent="0.45">
      <c r="A7" s="336" t="e">
        <f>#REF!</f>
        <v>#REF!</v>
      </c>
      <c r="B7" s="336"/>
      <c r="C7" s="336"/>
      <c r="D7" s="336"/>
      <c r="E7" s="336"/>
      <c r="F7" s="336"/>
      <c r="G7" s="125"/>
    </row>
    <row r="8" spans="1:7" s="12" customFormat="1" ht="24" x14ac:dyDescent="0.45">
      <c r="A8" s="14" t="s">
        <v>42</v>
      </c>
      <c r="B8" s="356">
        <f>'A4 Exploitation'!B9:F9</f>
        <v>0</v>
      </c>
      <c r="C8" s="356"/>
      <c r="D8" s="356"/>
      <c r="E8" s="356"/>
      <c r="F8" s="356"/>
      <c r="G8" s="125"/>
    </row>
    <row r="9" spans="1:7" s="12" customFormat="1" ht="24" x14ac:dyDescent="0.45">
      <c r="A9" s="15" t="s">
        <v>44</v>
      </c>
      <c r="B9" s="357">
        <f>'A4 Exploitation'!B10:F10</f>
        <v>0</v>
      </c>
      <c r="C9" s="357"/>
      <c r="D9" s="357"/>
      <c r="E9" s="357"/>
      <c r="F9" s="357"/>
      <c r="G9" s="125"/>
    </row>
    <row r="10" spans="1:7" s="12" customFormat="1" ht="24" x14ac:dyDescent="0.45">
      <c r="A10" s="14" t="s">
        <v>43</v>
      </c>
      <c r="B10" s="354">
        <f>'A4 Exploitation'!A8:F8</f>
        <v>0</v>
      </c>
      <c r="C10" s="354"/>
      <c r="D10" s="354"/>
      <c r="E10" s="354"/>
      <c r="F10" s="354"/>
      <c r="G10" s="125"/>
    </row>
    <row r="11" spans="1:7" s="12" customFormat="1" ht="24" x14ac:dyDescent="0.45">
      <c r="A11" s="14" t="s">
        <v>294</v>
      </c>
      <c r="B11" s="353">
        <f>D199</f>
        <v>0</v>
      </c>
      <c r="C11" s="353"/>
      <c r="D11" s="353"/>
      <c r="E11" s="353"/>
      <c r="F11" s="353"/>
      <c r="G11" s="125"/>
    </row>
    <row r="12" spans="1:7" s="12" customFormat="1" ht="22.5" x14ac:dyDescent="0.45">
      <c r="A12" s="11"/>
      <c r="D12" s="332"/>
      <c r="E12" s="332"/>
      <c r="F12" s="332"/>
      <c r="G12" s="332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48" t="s">
        <v>0</v>
      </c>
      <c r="B16" s="349"/>
      <c r="C16" s="349"/>
      <c r="D16" s="349"/>
      <c r="E16" s="349"/>
      <c r="F16" s="349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50" t="s">
        <v>36</v>
      </c>
      <c r="B22" s="346"/>
      <c r="C22" s="347"/>
      <c r="D22" s="245">
        <f>SUM(B17:C21)</f>
        <v>0</v>
      </c>
    </row>
    <row r="23" spans="1:7" x14ac:dyDescent="0.3">
      <c r="A23" s="341" t="s">
        <v>295</v>
      </c>
      <c r="B23" s="342"/>
      <c r="C23" s="343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39" t="s">
        <v>4</v>
      </c>
      <c r="B25" s="340"/>
      <c r="C25" s="340"/>
      <c r="D25" s="340"/>
      <c r="E25" s="340"/>
      <c r="F25" s="340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41" t="s">
        <v>36</v>
      </c>
      <c r="B33" s="342"/>
      <c r="C33" s="343"/>
      <c r="D33" s="244">
        <f>SUM(B26:C32)</f>
        <v>0</v>
      </c>
    </row>
    <row r="34" spans="1:7" x14ac:dyDescent="0.3">
      <c r="A34" s="341" t="s">
        <v>295</v>
      </c>
      <c r="B34" s="342"/>
      <c r="C34" s="343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39" t="s">
        <v>219</v>
      </c>
      <c r="B36" s="340"/>
      <c r="C36" s="340"/>
      <c r="D36" s="340"/>
      <c r="E36" s="340"/>
      <c r="F36" s="340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41" t="s">
        <v>36</v>
      </c>
      <c r="B42" s="342"/>
      <c r="C42" s="343"/>
      <c r="D42" s="244">
        <f>SUM(B37:C41)</f>
        <v>0</v>
      </c>
      <c r="E42" s="13"/>
      <c r="F42" s="13"/>
      <c r="G42" s="126"/>
    </row>
    <row r="43" spans="1:7" s="22" customFormat="1" x14ac:dyDescent="0.3">
      <c r="A43" s="341" t="s">
        <v>295</v>
      </c>
      <c r="B43" s="342"/>
      <c r="C43" s="343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51" t="s">
        <v>21</v>
      </c>
      <c r="B45" s="352"/>
      <c r="C45" s="352"/>
      <c r="D45" s="352"/>
      <c r="E45" s="352"/>
      <c r="F45" s="352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41" t="s">
        <v>36</v>
      </c>
      <c r="B52" s="342"/>
      <c r="C52" s="343"/>
      <c r="D52" s="244">
        <f>SUM(B46:C51)</f>
        <v>0</v>
      </c>
    </row>
    <row r="53" spans="1:7" x14ac:dyDescent="0.3">
      <c r="A53" s="341" t="s">
        <v>295</v>
      </c>
      <c r="B53" s="342"/>
      <c r="C53" s="343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39" t="s">
        <v>8</v>
      </c>
      <c r="B55" s="340"/>
      <c r="C55" s="340"/>
      <c r="D55" s="340"/>
      <c r="E55" s="340"/>
      <c r="F55" s="340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41" t="s">
        <v>36</v>
      </c>
      <c r="B63" s="342"/>
      <c r="C63" s="343"/>
      <c r="D63" s="244">
        <f>SUM(B56:C62)</f>
        <v>0</v>
      </c>
    </row>
    <row r="64" spans="1:7" x14ac:dyDescent="0.3">
      <c r="A64" s="341" t="s">
        <v>295</v>
      </c>
      <c r="B64" s="342"/>
      <c r="C64" s="343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39" t="s">
        <v>130</v>
      </c>
      <c r="B66" s="340"/>
      <c r="C66" s="340"/>
      <c r="D66" s="340"/>
      <c r="E66" s="340"/>
      <c r="F66" s="340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41" t="s">
        <v>36</v>
      </c>
      <c r="B84" s="342"/>
      <c r="C84" s="343"/>
      <c r="D84" s="244">
        <f>SUM(B67:C83)</f>
        <v>0</v>
      </c>
    </row>
    <row r="85" spans="1:7" x14ac:dyDescent="0.3">
      <c r="A85" s="341" t="s">
        <v>295</v>
      </c>
      <c r="B85" s="342"/>
      <c r="C85" s="343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39" t="s">
        <v>211</v>
      </c>
      <c r="B87" s="340"/>
      <c r="C87" s="340"/>
      <c r="D87" s="340"/>
      <c r="E87" s="340"/>
      <c r="F87" s="340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41" t="s">
        <v>36</v>
      </c>
      <c r="B102" s="342"/>
      <c r="C102" s="343"/>
      <c r="D102" s="244">
        <f>SUM(B88:C101)</f>
        <v>0</v>
      </c>
    </row>
    <row r="103" spans="1:7" x14ac:dyDescent="0.3">
      <c r="A103" s="341" t="s">
        <v>295</v>
      </c>
      <c r="B103" s="342"/>
      <c r="C103" s="343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39" t="s">
        <v>212</v>
      </c>
      <c r="B106" s="340"/>
      <c r="C106" s="340"/>
      <c r="D106" s="340"/>
      <c r="E106" s="340"/>
      <c r="F106" s="340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41" t="s">
        <v>36</v>
      </c>
      <c r="B118" s="342"/>
      <c r="C118" s="343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41" t="s">
        <v>295</v>
      </c>
      <c r="B119" s="342"/>
      <c r="C119" s="343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39" t="s">
        <v>185</v>
      </c>
      <c r="B121" s="340"/>
      <c r="C121" s="340"/>
      <c r="D121" s="340"/>
      <c r="E121" s="340"/>
      <c r="F121" s="340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41" t="s">
        <v>36</v>
      </c>
      <c r="B133" s="342"/>
      <c r="C133" s="343"/>
      <c r="D133" s="244">
        <f>SUM(B122:C132)</f>
        <v>0</v>
      </c>
    </row>
    <row r="134" spans="1:7" x14ac:dyDescent="0.3">
      <c r="A134" s="341" t="s">
        <v>295</v>
      </c>
      <c r="B134" s="342"/>
      <c r="C134" s="343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39" t="s">
        <v>71</v>
      </c>
      <c r="B136" s="340"/>
      <c r="C136" s="340"/>
      <c r="D136" s="340"/>
      <c r="E136" s="340"/>
      <c r="F136" s="340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41" t="s">
        <v>36</v>
      </c>
      <c r="B149" s="342"/>
      <c r="C149" s="343"/>
      <c r="D149" s="244">
        <f>SUM(B137:C148)</f>
        <v>0</v>
      </c>
    </row>
    <row r="150" spans="1:7" x14ac:dyDescent="0.3">
      <c r="A150" s="341" t="s">
        <v>295</v>
      </c>
      <c r="B150" s="342"/>
      <c r="C150" s="343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39" t="s">
        <v>217</v>
      </c>
      <c r="B152" s="340"/>
      <c r="C152" s="340"/>
      <c r="D152" s="340"/>
      <c r="E152" s="340"/>
      <c r="F152" s="340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41" t="s">
        <v>36</v>
      </c>
      <c r="B161" s="346"/>
      <c r="C161" s="347"/>
      <c r="D161" s="245">
        <f>SUM(B153:C160)</f>
        <v>0</v>
      </c>
    </row>
    <row r="162" spans="1:7" x14ac:dyDescent="0.3">
      <c r="A162" s="341" t="s">
        <v>295</v>
      </c>
      <c r="B162" s="342"/>
      <c r="C162" s="343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39" t="s">
        <v>77</v>
      </c>
      <c r="B164" s="340"/>
      <c r="C164" s="340"/>
      <c r="D164" s="340"/>
      <c r="E164" s="340"/>
      <c r="F164" s="340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41" t="s">
        <v>36</v>
      </c>
      <c r="B169" s="342"/>
      <c r="C169" s="343"/>
      <c r="D169" s="244">
        <f>SUM(B165:C168)</f>
        <v>0</v>
      </c>
    </row>
    <row r="170" spans="1:7" x14ac:dyDescent="0.3">
      <c r="A170" s="341" t="s">
        <v>295</v>
      </c>
      <c r="B170" s="342"/>
      <c r="C170" s="343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4" t="s">
        <v>17</v>
      </c>
      <c r="B172" s="345"/>
      <c r="C172" s="345"/>
      <c r="D172" s="345"/>
      <c r="E172" s="345"/>
      <c r="F172" s="345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41" t="s">
        <v>36</v>
      </c>
      <c r="B177" s="342"/>
      <c r="C177" s="343"/>
      <c r="D177" s="244">
        <f>SUM(B173:C176)</f>
        <v>0</v>
      </c>
    </row>
    <row r="178" spans="1:7" x14ac:dyDescent="0.3">
      <c r="A178" s="341" t="s">
        <v>295</v>
      </c>
      <c r="B178" s="342"/>
      <c r="C178" s="343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39" t="s">
        <v>78</v>
      </c>
      <c r="B180" s="340"/>
      <c r="C180" s="340"/>
      <c r="D180" s="340"/>
      <c r="E180" s="340"/>
      <c r="F180" s="340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41" t="s">
        <v>36</v>
      </c>
      <c r="B186" s="342"/>
      <c r="C186" s="343"/>
      <c r="D186" s="244">
        <f>SUM(B181:C185)</f>
        <v>0</v>
      </c>
    </row>
    <row r="187" spans="1:7" x14ac:dyDescent="0.3">
      <c r="A187" s="341" t="s">
        <v>295</v>
      </c>
      <c r="B187" s="342"/>
      <c r="C187" s="343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39" t="s">
        <v>216</v>
      </c>
      <c r="B189" s="340"/>
      <c r="C189" s="340"/>
      <c r="D189" s="340"/>
      <c r="E189" s="340"/>
      <c r="F189" s="340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41" t="s">
        <v>36</v>
      </c>
      <c r="B194" s="342"/>
      <c r="C194" s="343"/>
      <c r="D194" s="54">
        <f>SUM(B190:C193)</f>
        <v>0</v>
      </c>
    </row>
    <row r="195" spans="1:6" x14ac:dyDescent="0.3">
      <c r="A195" s="341" t="s">
        <v>295</v>
      </c>
      <c r="B195" s="342"/>
      <c r="C195" s="343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6" t="e">
        <f>E197/F197</f>
        <v>#DIV/0!</v>
      </c>
      <c r="E197" s="301">
        <f>COUNTIF('A3 Technique'!F17:F193,"ok")</f>
        <v>0</v>
      </c>
      <c r="F197" s="301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11</vt:i4>
      </vt:variant>
    </vt:vector>
  </HeadingPairs>
  <TitlesOfParts>
    <vt:vector size="24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2018-09-15T08:57:17Z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