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Rue de Londre\2018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4" i="38" l="1"/>
  <c r="D444" i="31"/>
  <c r="D444" i="33"/>
  <c r="D444" i="43"/>
  <c r="D476" i="38"/>
  <c r="D476" i="31"/>
  <c r="D476" i="33"/>
  <c r="D476" i="43"/>
  <c r="F543" i="38"/>
  <c r="F543" i="31"/>
  <c r="F543" i="43"/>
  <c r="D197" i="32"/>
  <c r="D197" i="25"/>
  <c r="D197" i="35"/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 s="1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B476" i="43"/>
  <c r="D477" i="43" s="1"/>
  <c r="D476" i="40"/>
  <c r="B476" i="40" s="1"/>
  <c r="D477" i="40" s="1"/>
  <c r="D222" i="40"/>
  <c r="D223" i="40" s="1"/>
  <c r="D25" i="40"/>
  <c r="D26" i="40" s="1"/>
  <c r="B476" i="38"/>
  <c r="D477" i="38" s="1"/>
  <c r="D285" i="38"/>
  <c r="D286" i="38" s="1"/>
  <c r="D25" i="38"/>
  <c r="D26" i="38" s="1"/>
  <c r="D493" i="31"/>
  <c r="D494" i="31" s="1"/>
  <c r="B476" i="31"/>
  <c r="D222" i="31"/>
  <c r="D223" i="31" s="1"/>
  <c r="D25" i="31"/>
  <c r="D26" i="31" s="1"/>
  <c r="B476" i="33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F532" i="40"/>
  <c r="E532" i="40"/>
  <c r="F512" i="40"/>
  <c r="E512" i="40"/>
  <c r="F498" i="40"/>
  <c r="E498" i="40"/>
  <c r="D498" i="40" s="1"/>
  <c r="B498" i="40" s="1"/>
  <c r="D499" i="40" s="1"/>
  <c r="F476" i="40"/>
  <c r="E476" i="40"/>
  <c r="F439" i="40"/>
  <c r="E439" i="40"/>
  <c r="F386" i="40"/>
  <c r="E386" i="40"/>
  <c r="F353" i="40"/>
  <c r="E353" i="40"/>
  <c r="D353" i="40" s="1"/>
  <c r="B353" i="40" s="1"/>
  <c r="D354" i="40" s="1"/>
  <c r="F313" i="40"/>
  <c r="E313" i="40"/>
  <c r="F261" i="40"/>
  <c r="E261" i="40"/>
  <c r="F200" i="40"/>
  <c r="E200" i="40"/>
  <c r="F153" i="40"/>
  <c r="E153" i="40"/>
  <c r="D153" i="40" s="1"/>
  <c r="B153" i="40" s="1"/>
  <c r="D154" i="40" s="1"/>
  <c r="F99" i="40"/>
  <c r="E99" i="40"/>
  <c r="F41" i="40"/>
  <c r="E41" i="40"/>
  <c r="D41" i="40" s="1"/>
  <c r="D493" i="40"/>
  <c r="D494" i="40" s="1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E543" i="38"/>
  <c r="D543" i="38" s="1"/>
  <c r="B543" i="38" s="1"/>
  <c r="D544" i="38" s="1"/>
  <c r="F532" i="38"/>
  <c r="E532" i="38"/>
  <c r="F512" i="38"/>
  <c r="E512" i="38"/>
  <c r="D512" i="38" s="1"/>
  <c r="F498" i="38"/>
  <c r="E498" i="38"/>
  <c r="F476" i="38"/>
  <c r="E476" i="38"/>
  <c r="F439" i="38"/>
  <c r="E439" i="38"/>
  <c r="F386" i="38"/>
  <c r="E386" i="38"/>
  <c r="D386" i="38" s="1"/>
  <c r="B386" i="38" s="1"/>
  <c r="D387" i="38" s="1"/>
  <c r="F353" i="38"/>
  <c r="E353" i="38"/>
  <c r="F313" i="38"/>
  <c r="E313" i="38"/>
  <c r="D313" i="38" s="1"/>
  <c r="B313" i="38" s="1"/>
  <c r="D314" i="38" s="1"/>
  <c r="F261" i="38"/>
  <c r="E261" i="38"/>
  <c r="F200" i="38"/>
  <c r="E200" i="38"/>
  <c r="D200" i="38" s="1"/>
  <c r="B200" i="38" s="1"/>
  <c r="F153" i="38"/>
  <c r="E153" i="38"/>
  <c r="F99" i="38"/>
  <c r="E99" i="38"/>
  <c r="D99" i="38" s="1"/>
  <c r="F41" i="38"/>
  <c r="E41" i="38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F532" i="33"/>
  <c r="E532" i="33"/>
  <c r="D532" i="33" s="1"/>
  <c r="B532" i="33" s="1"/>
  <c r="D533" i="33" s="1"/>
  <c r="D534" i="33" s="1"/>
  <c r="F512" i="33"/>
  <c r="E512" i="33"/>
  <c r="F498" i="33"/>
  <c r="E498" i="33"/>
  <c r="D498" i="33" s="1"/>
  <c r="B498" i="33" s="1"/>
  <c r="D499" i="33" s="1"/>
  <c r="F476" i="33"/>
  <c r="E476" i="33"/>
  <c r="F439" i="33"/>
  <c r="E439" i="33"/>
  <c r="D439" i="33" s="1"/>
  <c r="B439" i="33" s="1"/>
  <c r="D440" i="33" s="1"/>
  <c r="F386" i="33"/>
  <c r="E386" i="33"/>
  <c r="F353" i="33"/>
  <c r="E353" i="33"/>
  <c r="D353" i="33" s="1"/>
  <c r="B353" i="33" s="1"/>
  <c r="D354" i="33" s="1"/>
  <c r="F313" i="33"/>
  <c r="E313" i="33"/>
  <c r="F261" i="33"/>
  <c r="E261" i="33"/>
  <c r="D261" i="33" s="1"/>
  <c r="B261" i="33" s="1"/>
  <c r="D262" i="33" s="1"/>
  <c r="F200" i="33"/>
  <c r="E200" i="33"/>
  <c r="F153" i="33"/>
  <c r="E153" i="33"/>
  <c r="D153" i="33" s="1"/>
  <c r="B153" i="33" s="1"/>
  <c r="F99" i="33"/>
  <c r="E99" i="33"/>
  <c r="F41" i="33"/>
  <c r="E41" i="33"/>
  <c r="D41" i="33" s="1"/>
  <c r="B41" i="33" s="1"/>
  <c r="D42" i="33" s="1"/>
  <c r="F200" i="43"/>
  <c r="F153" i="43"/>
  <c r="F99" i="43"/>
  <c r="F41" i="43"/>
  <c r="E543" i="43"/>
  <c r="E532" i="43"/>
  <c r="F532" i="43"/>
  <c r="F512" i="43"/>
  <c r="E512" i="43"/>
  <c r="F498" i="43"/>
  <c r="E498" i="43"/>
  <c r="D498" i="43" s="1"/>
  <c r="B498" i="43" s="1"/>
  <c r="D499" i="43" s="1"/>
  <c r="F476" i="43"/>
  <c r="E476" i="43"/>
  <c r="F439" i="43"/>
  <c r="E439" i="43"/>
  <c r="D439" i="43" s="1"/>
  <c r="B439" i="43" s="1"/>
  <c r="D440" i="43" s="1"/>
  <c r="F386" i="43"/>
  <c r="E386" i="43"/>
  <c r="F353" i="43"/>
  <c r="E353" i="43"/>
  <c r="D353" i="43" s="1"/>
  <c r="F313" i="43"/>
  <c r="E313" i="43"/>
  <c r="F261" i="43"/>
  <c r="E261" i="43"/>
  <c r="D261" i="43" s="1"/>
  <c r="B261" i="43" s="1"/>
  <c r="D262" i="43" s="1"/>
  <c r="E200" i="43"/>
  <c r="D200" i="43" s="1"/>
  <c r="B200" i="43" s="1"/>
  <c r="D201" i="43" s="1"/>
  <c r="E153" i="43"/>
  <c r="D153" i="43" s="1"/>
  <c r="B153" i="43" s="1"/>
  <c r="D154" i="43" s="1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99" i="40" l="1"/>
  <c r="B99" i="40" s="1"/>
  <c r="D100" i="40" s="1"/>
  <c r="D101" i="40" s="1"/>
  <c r="D200" i="40"/>
  <c r="B200" i="40" s="1"/>
  <c r="D313" i="40"/>
  <c r="B313" i="40" s="1"/>
  <c r="D314" i="40" s="1"/>
  <c r="D386" i="40"/>
  <c r="B386" i="40" s="1"/>
  <c r="D387" i="40" s="1"/>
  <c r="D512" i="40"/>
  <c r="D543" i="40"/>
  <c r="B543" i="40" s="1"/>
  <c r="D544" i="40" s="1"/>
  <c r="D261" i="40"/>
  <c r="B261" i="40" s="1"/>
  <c r="D439" i="40"/>
  <c r="B439" i="40" s="1"/>
  <c r="D532" i="40"/>
  <c r="B532" i="40" s="1"/>
  <c r="D533" i="40" s="1"/>
  <c r="D534" i="40" s="1"/>
  <c r="D313" i="43"/>
  <c r="B313" i="43" s="1"/>
  <c r="D314" i="43" s="1"/>
  <c r="D315" i="43" s="1"/>
  <c r="D386" i="43"/>
  <c r="B386" i="43" s="1"/>
  <c r="D387" i="43" s="1"/>
  <c r="D388" i="43" s="1"/>
  <c r="D512" i="43"/>
  <c r="B512" i="43" s="1"/>
  <c r="D513" i="43" s="1"/>
  <c r="D514" i="43" s="1"/>
  <c r="B152" i="29" s="1"/>
  <c r="D543" i="43"/>
  <c r="B543" i="43" s="1"/>
  <c r="D544" i="43" s="1"/>
  <c r="D545" i="43" s="1"/>
  <c r="B171" i="29" s="1"/>
  <c r="D99" i="33"/>
  <c r="D200" i="33"/>
  <c r="B200" i="33" s="1"/>
  <c r="D201" i="33" s="1"/>
  <c r="D313" i="33"/>
  <c r="B313" i="33" s="1"/>
  <c r="D386" i="33"/>
  <c r="B386" i="33" s="1"/>
  <c r="D387" i="33" s="1"/>
  <c r="D390" i="33" s="1"/>
  <c r="D391" i="33" s="1"/>
  <c r="D512" i="33"/>
  <c r="B512" i="33" s="1"/>
  <c r="D513" i="33" s="1"/>
  <c r="D514" i="33" s="1"/>
  <c r="D543" i="33"/>
  <c r="B543" i="33" s="1"/>
  <c r="D544" i="33" s="1"/>
  <c r="D41" i="38"/>
  <c r="B41" i="38" s="1"/>
  <c r="D42" i="38" s="1"/>
  <c r="D45" i="38" s="1"/>
  <c r="D46" i="38" s="1"/>
  <c r="D153" i="38"/>
  <c r="B153" i="38" s="1"/>
  <c r="D154" i="38" s="1"/>
  <c r="D155" i="38" s="1"/>
  <c r="D261" i="38"/>
  <c r="B261" i="38" s="1"/>
  <c r="D353" i="38"/>
  <c r="B353" i="38" s="1"/>
  <c r="D354" i="38" s="1"/>
  <c r="D439" i="38"/>
  <c r="D498" i="38"/>
  <c r="B498" i="38" s="1"/>
  <c r="D499" i="38" s="1"/>
  <c r="D502" i="38" s="1"/>
  <c r="D503" i="38" s="1"/>
  <c r="D532" i="38"/>
  <c r="B532" i="38" s="1"/>
  <c r="D533" i="38" s="1"/>
  <c r="D534" i="38" s="1"/>
  <c r="B41" i="40"/>
  <c r="D42" i="40" s="1"/>
  <c r="D45" i="40" s="1"/>
  <c r="D46" i="40" s="1"/>
  <c r="B99" i="38"/>
  <c r="D100" i="38" s="1"/>
  <c r="D101" i="38" s="1"/>
  <c r="B512" i="38"/>
  <c r="D513" i="38" s="1"/>
  <c r="D514" i="38" s="1"/>
  <c r="B512" i="40"/>
  <c r="D513" i="40" s="1"/>
  <c r="D514" i="40" s="1"/>
  <c r="B99" i="33"/>
  <c r="D100" i="33" s="1"/>
  <c r="D440" i="38"/>
  <c r="D441" i="38" s="1"/>
  <c r="B439" i="38"/>
  <c r="D41" i="43"/>
  <c r="D532" i="43"/>
  <c r="B532" i="43" s="1"/>
  <c r="D533" i="43" s="1"/>
  <c r="D534" i="43" s="1"/>
  <c r="B162" i="29" s="1"/>
  <c r="D155" i="43"/>
  <c r="D157" i="43"/>
  <c r="D158" i="43" s="1"/>
  <c r="D390" i="43"/>
  <c r="D391" i="43" s="1"/>
  <c r="D202" i="43"/>
  <c r="D204" i="43"/>
  <c r="D205" i="43" s="1"/>
  <c r="D443" i="43"/>
  <c r="D441" i="43"/>
  <c r="D265" i="43"/>
  <c r="D266" i="43" s="1"/>
  <c r="D263" i="43"/>
  <c r="D478" i="43"/>
  <c r="D480" i="43"/>
  <c r="D481" i="43" s="1"/>
  <c r="D101" i="43"/>
  <c r="D102" i="43"/>
  <c r="D103" i="43" s="1"/>
  <c r="D500" i="43"/>
  <c r="D502" i="43"/>
  <c r="D503" i="43" s="1"/>
  <c r="B143" i="29" s="1"/>
  <c r="D502" i="40"/>
  <c r="D503" i="40" s="1"/>
  <c r="D357" i="33"/>
  <c r="D358" i="33" s="1"/>
  <c r="D45" i="33"/>
  <c r="D46" i="33" s="1"/>
  <c r="D502" i="33"/>
  <c r="D503" i="33" s="1"/>
  <c r="D357" i="40"/>
  <c r="D358" i="40" s="1"/>
  <c r="D440" i="40"/>
  <c r="D443" i="40" s="1"/>
  <c r="D444" i="40" s="1"/>
  <c r="D201" i="40"/>
  <c r="D202" i="40" s="1"/>
  <c r="D262" i="40"/>
  <c r="D265" i="40" s="1"/>
  <c r="D266" i="40" s="1"/>
  <c r="D357" i="38"/>
  <c r="D358" i="38" s="1"/>
  <c r="D201" i="38"/>
  <c r="D202" i="38" s="1"/>
  <c r="D262" i="38"/>
  <c r="D265" i="38" s="1"/>
  <c r="D266" i="38" s="1"/>
  <c r="D477" i="31"/>
  <c r="D478" i="31" s="1"/>
  <c r="D314" i="33"/>
  <c r="D315" i="33" s="1"/>
  <c r="D154" i="33"/>
  <c r="D157" i="33" s="1"/>
  <c r="D158" i="33" s="1"/>
  <c r="D477" i="33"/>
  <c r="D480" i="33" s="1"/>
  <c r="D481" i="33" s="1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317" i="40"/>
  <c r="D318" i="40" s="1"/>
  <c r="D315" i="40"/>
  <c r="D355" i="40"/>
  <c r="D500" i="40"/>
  <c r="D43" i="40"/>
  <c r="D85" i="40"/>
  <c r="D173" i="40"/>
  <c r="D388" i="38"/>
  <c r="D390" i="38"/>
  <c r="D391" i="38" s="1"/>
  <c r="D545" i="38"/>
  <c r="D263" i="38"/>
  <c r="D157" i="38"/>
  <c r="D158" i="38" s="1"/>
  <c r="D480" i="38"/>
  <c r="D481" i="38" s="1"/>
  <c r="D478" i="38"/>
  <c r="D317" i="38"/>
  <c r="D318" i="38" s="1"/>
  <c r="D315" i="38"/>
  <c r="D43" i="38"/>
  <c r="D355" i="38"/>
  <c r="D500" i="38"/>
  <c r="D85" i="38"/>
  <c r="D173" i="38"/>
  <c r="D85" i="31"/>
  <c r="D173" i="31"/>
  <c r="D263" i="33"/>
  <c r="D265" i="33"/>
  <c r="D266" i="33" s="1"/>
  <c r="D317" i="33"/>
  <c r="D318" i="33" s="1"/>
  <c r="D204" i="33"/>
  <c r="D205" i="33" s="1"/>
  <c r="D202" i="33"/>
  <c r="D441" i="33"/>
  <c r="D443" i="33"/>
  <c r="B126" i="29" s="1"/>
  <c r="D545" i="33"/>
  <c r="D43" i="33"/>
  <c r="D355" i="33"/>
  <c r="D500" i="33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480" i="31" l="1"/>
  <c r="D481" i="31" s="1"/>
  <c r="D478" i="33"/>
  <c r="D547" i="38"/>
  <c r="D547" i="33"/>
  <c r="D388" i="33"/>
  <c r="D102" i="38"/>
  <c r="D103" i="38" s="1"/>
  <c r="D317" i="43"/>
  <c r="D318" i="43" s="1"/>
  <c r="B98" i="29" s="1"/>
  <c r="D263" i="40"/>
  <c r="D547" i="40"/>
  <c r="D102" i="33"/>
  <c r="D103" i="33" s="1"/>
  <c r="D101" i="33"/>
  <c r="D547" i="43"/>
  <c r="D443" i="38"/>
  <c r="B41" i="43"/>
  <c r="D42" i="43" s="1"/>
  <c r="D441" i="40"/>
  <c r="D355" i="43"/>
  <c r="D357" i="43"/>
  <c r="D358" i="43" s="1"/>
  <c r="B107" i="29" s="1"/>
  <c r="D155" i="33"/>
  <c r="D204" i="40"/>
  <c r="D205" i="40" s="1"/>
  <c r="D204" i="38"/>
  <c r="D205" i="38" s="1"/>
  <c r="B71" i="29"/>
  <c r="D222" i="36"/>
  <c r="D223" i="36" s="1"/>
  <c r="D100" i="36"/>
  <c r="D101" i="36" s="1"/>
  <c r="D548" i="33"/>
  <c r="D549" i="33" s="1"/>
  <c r="B116" i="29"/>
  <c r="B80" i="29"/>
  <c r="B62" i="29"/>
  <c r="B134" i="29"/>
  <c r="B125" i="29"/>
  <c r="B89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102" i="39" l="1"/>
  <c r="D103" i="39" s="1"/>
  <c r="D63" i="39"/>
  <c r="D64" i="39" s="1"/>
  <c r="D84" i="41"/>
  <c r="D85" i="41" s="1"/>
  <c r="D102" i="41"/>
  <c r="D103" i="41" s="1"/>
  <c r="D118" i="41"/>
  <c r="D119" i="41" s="1"/>
  <c r="D149" i="41"/>
  <c r="D150" i="41" s="1"/>
  <c r="D161" i="39"/>
  <c r="D162" i="39" s="1"/>
  <c r="D63" i="41"/>
  <c r="D64" i="41" s="1"/>
  <c r="D161" i="41"/>
  <c r="D162" i="41" s="1"/>
  <c r="D118" i="39"/>
  <c r="D119" i="39" s="1"/>
  <c r="D84" i="39"/>
  <c r="D85" i="39" s="1"/>
  <c r="D133" i="39"/>
  <c r="D134" i="39" s="1"/>
  <c r="D149" i="39"/>
  <c r="D150" i="39" s="1"/>
  <c r="D133" i="41"/>
  <c r="D134" i="41" s="1"/>
  <c r="D43" i="43"/>
  <c r="D45" i="43"/>
  <c r="D46" i="43" s="1"/>
  <c r="B53" i="29" s="1"/>
  <c r="D548" i="40"/>
  <c r="D549" i="40" s="1"/>
  <c r="D548" i="38"/>
  <c r="D549" i="38" s="1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198" i="39" l="1"/>
  <c r="D199" i="39" s="1"/>
  <c r="D198" i="41"/>
  <c r="D199" i="41" s="1"/>
  <c r="D548" i="43"/>
  <c r="D549" i="43" s="1"/>
  <c r="B35" i="29" s="1"/>
  <c r="B128" i="29"/>
  <c r="B101" i="29"/>
  <c r="B11" i="41" l="1"/>
  <c r="B184" i="29"/>
  <c r="B12" i="43"/>
  <c r="B11" i="39"/>
  <c r="B183" i="29"/>
  <c r="B12" i="40"/>
  <c r="B39" i="29"/>
  <c r="B29" i="29"/>
  <c r="B12" i="38"/>
  <c r="B38" i="29"/>
  <c r="B28" i="29"/>
  <c r="E543" i="31"/>
  <c r="F532" i="31"/>
  <c r="E532" i="31"/>
  <c r="F512" i="31"/>
  <c r="E512" i="31"/>
  <c r="D512" i="31" s="1"/>
  <c r="B512" i="31" s="1"/>
  <c r="D513" i="31" s="1"/>
  <c r="D514" i="31" s="1"/>
  <c r="F498" i="31"/>
  <c r="E498" i="31"/>
  <c r="D498" i="31" s="1"/>
  <c r="B498" i="31" s="1"/>
  <c r="D499" i="31" s="1"/>
  <c r="F476" i="31"/>
  <c r="E476" i="31"/>
  <c r="F439" i="31"/>
  <c r="E439" i="31"/>
  <c r="D439" i="31" s="1"/>
  <c r="B439" i="31" s="1"/>
  <c r="D440" i="31" s="1"/>
  <c r="F386" i="31"/>
  <c r="E386" i="31"/>
  <c r="D386" i="31" s="1"/>
  <c r="B386" i="31" s="1"/>
  <c r="D387" i="31" s="1"/>
  <c r="F353" i="31"/>
  <c r="E353" i="31"/>
  <c r="D353" i="31" s="1"/>
  <c r="B353" i="31" s="1"/>
  <c r="D354" i="31" s="1"/>
  <c r="F313" i="31"/>
  <c r="E313" i="31"/>
  <c r="D313" i="31" s="1"/>
  <c r="B313" i="31" s="1"/>
  <c r="D314" i="31" s="1"/>
  <c r="F261" i="31"/>
  <c r="E261" i="31"/>
  <c r="D261" i="31" s="1"/>
  <c r="B261" i="31" s="1"/>
  <c r="D262" i="31" s="1"/>
  <c r="F200" i="31"/>
  <c r="E200" i="31"/>
  <c r="D200" i="31" s="1"/>
  <c r="B200" i="31" s="1"/>
  <c r="D201" i="31" s="1"/>
  <c r="F153" i="31"/>
  <c r="E153" i="31"/>
  <c r="D153" i="31" s="1"/>
  <c r="B153" i="31" s="1"/>
  <c r="D154" i="31" s="1"/>
  <c r="F99" i="31"/>
  <c r="E99" i="31"/>
  <c r="D99" i="31" s="1"/>
  <c r="B99" i="31" s="1"/>
  <c r="D100" i="31" s="1"/>
  <c r="F41" i="31"/>
  <c r="E41" i="31"/>
  <c r="D41" i="31" s="1"/>
  <c r="F197" i="25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161" i="35" l="1"/>
  <c r="D162" i="35" s="1"/>
  <c r="D532" i="31"/>
  <c r="B532" i="31" s="1"/>
  <c r="D533" i="31" s="1"/>
  <c r="D534" i="31" s="1"/>
  <c r="D149" i="35"/>
  <c r="D150" i="35" s="1"/>
  <c r="D63" i="35"/>
  <c r="D64" i="35" s="1"/>
  <c r="D202" i="31"/>
  <c r="D204" i="31"/>
  <c r="D205" i="31" s="1"/>
  <c r="D317" i="31"/>
  <c r="D318" i="31" s="1"/>
  <c r="D315" i="31"/>
  <c r="D390" i="31"/>
  <c r="D391" i="31" s="1"/>
  <c r="D388" i="31"/>
  <c r="D133" i="35"/>
  <c r="D134" i="35" s="1"/>
  <c r="D118" i="35"/>
  <c r="D119" i="35" s="1"/>
  <c r="D157" i="31"/>
  <c r="D158" i="31" s="1"/>
  <c r="D155" i="31"/>
  <c r="D357" i="31"/>
  <c r="D358" i="31" s="1"/>
  <c r="D355" i="31"/>
  <c r="D443" i="31"/>
  <c r="D441" i="31"/>
  <c r="D500" i="31"/>
  <c r="D502" i="31"/>
  <c r="D503" i="31" s="1"/>
  <c r="D101" i="31"/>
  <c r="D102" i="31"/>
  <c r="D103" i="31" s="1"/>
  <c r="D102" i="35"/>
  <c r="D103" i="35" s="1"/>
  <c r="B41" i="31"/>
  <c r="D42" i="31" s="1"/>
  <c r="D265" i="31"/>
  <c r="D266" i="31" s="1"/>
  <c r="D263" i="3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B44" i="29"/>
  <c r="D195" i="37"/>
  <c r="B170" i="29"/>
  <c r="D195" i="35"/>
  <c r="B172" i="29"/>
  <c r="B90" i="29"/>
  <c r="B117" i="29"/>
  <c r="B135" i="29"/>
  <c r="B63" i="29"/>
  <c r="B72" i="29"/>
  <c r="B108" i="29"/>
  <c r="D198" i="35" l="1"/>
  <c r="D199" i="35" s="1"/>
  <c r="B11" i="35" s="1"/>
  <c r="D45" i="31"/>
  <c r="D46" i="31" s="1"/>
  <c r="D43" i="31"/>
  <c r="D198" i="37"/>
  <c r="D199" i="37" s="1"/>
  <c r="B11" i="37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25" i="29" l="1"/>
  <c r="B180" i="29"/>
  <c r="B179" i="29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B12" i="36" l="1"/>
  <c r="D543" i="3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118" i="32" l="1"/>
  <c r="D119" i="32" s="1"/>
  <c r="D161" i="32"/>
  <c r="D162" i="32" s="1"/>
  <c r="D84" i="32"/>
  <c r="D85" i="32" s="1"/>
  <c r="D102" i="32"/>
  <c r="D103" i="32" s="1"/>
  <c r="D133" i="32"/>
  <c r="D134" i="32" s="1"/>
  <c r="D149" i="32"/>
  <c r="D150" i="32" s="1"/>
  <c r="B543" i="31"/>
  <c r="D544" i="31" s="1"/>
  <c r="D547" i="31"/>
  <c r="D63" i="32"/>
  <c r="D64" i="32" s="1"/>
  <c r="B34" i="29"/>
  <c r="B109" i="29"/>
  <c r="B73" i="29"/>
  <c r="B64" i="29"/>
  <c r="D195" i="32"/>
  <c r="B145" i="29"/>
  <c r="B55" i="29"/>
  <c r="B118" i="29"/>
  <c r="B91" i="29"/>
  <c r="B82" i="29"/>
  <c r="B127" i="29"/>
  <c r="B136" i="29"/>
  <c r="D198" i="32" l="1"/>
  <c r="D199" i="32" s="1"/>
  <c r="D545" i="31"/>
  <c r="B173" i="29" s="1"/>
  <c r="D548" i="31"/>
  <c r="D549" i="31" s="1"/>
  <c r="B100" i="29"/>
  <c r="C191" i="25"/>
  <c r="C165" i="25"/>
  <c r="C157" i="25"/>
  <c r="C156" i="25"/>
  <c r="D161" i="25" s="1"/>
  <c r="D162" i="25" s="1"/>
  <c r="C155" i="25"/>
  <c r="C145" i="25"/>
  <c r="C144" i="25"/>
  <c r="C138" i="25"/>
  <c r="D149" i="25" s="1"/>
  <c r="D150" i="25" s="1"/>
  <c r="C132" i="25"/>
  <c r="C130" i="25"/>
  <c r="C128" i="25"/>
  <c r="C127" i="25"/>
  <c r="D133" i="25" s="1"/>
  <c r="D134" i="25" s="1"/>
  <c r="C116" i="25"/>
  <c r="C115" i="25"/>
  <c r="C112" i="25"/>
  <c r="D118" i="25" s="1"/>
  <c r="D119" i="25" s="1"/>
  <c r="C100" i="25"/>
  <c r="C99" i="25"/>
  <c r="C94" i="25"/>
  <c r="C93" i="25"/>
  <c r="C82" i="25"/>
  <c r="C80" i="25"/>
  <c r="C77" i="25"/>
  <c r="C76" i="25"/>
  <c r="C75" i="25"/>
  <c r="D84" i="25" s="1"/>
  <c r="D85" i="25" s="1"/>
  <c r="C61" i="25"/>
  <c r="C60" i="25"/>
  <c r="C56" i="25"/>
  <c r="D63" i="25" s="1"/>
  <c r="D64" i="25" s="1"/>
  <c r="C51" i="25"/>
  <c r="D52" i="25" s="1"/>
  <c r="D53" i="25" s="1"/>
  <c r="C37" i="25"/>
  <c r="D42" i="25" s="1"/>
  <c r="D43" i="25" s="1"/>
  <c r="D194" i="25"/>
  <c r="D186" i="25"/>
  <c r="D187" i="25" s="1"/>
  <c r="D177" i="25"/>
  <c r="D178" i="25" s="1"/>
  <c r="D169" i="25"/>
  <c r="D170" i="25" s="1"/>
  <c r="C26" i="25"/>
  <c r="D33" i="25" s="1"/>
  <c r="D34" i="25" s="1"/>
  <c r="D22" i="25"/>
  <c r="D23" i="25" s="1"/>
  <c r="D195" i="25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02" i="25" l="1"/>
  <c r="D103" i="25" s="1"/>
  <c r="D198" i="25"/>
  <c r="D199" i="25" s="1"/>
  <c r="B11" i="32"/>
  <c r="B182" i="29"/>
  <c r="B27" i="29"/>
  <c r="B37" i="29"/>
  <c r="B12" i="31"/>
  <c r="B11" i="25" l="1"/>
  <c r="B181" i="29"/>
  <c r="B26" i="29"/>
  <c r="B46" i="29"/>
</calcChain>
</file>

<file path=xl/sharedStrings.xml><?xml version="1.0" encoding="utf-8"?>
<sst xmlns="http://schemas.openxmlformats.org/spreadsheetml/2006/main" count="5183" uniqueCount="487">
  <si>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</si>
  <si>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</si>
  <si>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</si>
  <si>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</si>
  <si>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</si>
  <si>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</si>
  <si>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</si>
  <si>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</si>
  <si>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</si>
  <si>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</si>
  <si>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</si>
  <si>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</si>
  <si>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</si>
  <si>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</si>
  <si>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</si>
  <si>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</si>
  <si>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</si>
  <si>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</si>
  <si>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</si>
  <si>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</si>
  <si>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</si>
  <si>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</si>
  <si>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</si>
  <si>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</si>
  <si>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</si>
  <si>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</si>
  <si>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</si>
  <si>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</si>
  <si>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</si>
  <si>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</si>
  <si>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</si>
  <si>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</si>
  <si>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</si>
  <si>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</si>
  <si>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</si>
  <si>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</si>
  <si>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</si>
  <si>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</si>
  <si>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</si>
  <si>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</si>
  <si>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</si>
  <si>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</si>
  <si>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</si>
  <si>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</si>
  <si>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</si>
  <si>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</si>
  <si>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</si>
  <si>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</si>
  <si>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</si>
  <si>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</si>
  <si>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</si>
  <si>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</si>
  <si>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</si>
  <si>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</si>
  <si>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</si>
  <si>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</si>
  <si>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</si>
  <si>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</si>
  <si>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</si>
  <si>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</si>
  <si>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</si>
  <si>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</si>
  <si>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</si>
  <si>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</si>
  <si>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</si>
  <si>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</si>
  <si>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</si>
  <si>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</si>
  <si>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</si>
  <si>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</si>
  <si>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</si>
  <si>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</si>
  <si>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</si>
  <si>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</si>
  <si>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</si>
  <si>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</si>
  <si>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</si>
  <si>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</si>
  <si>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</si>
  <si>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</si>
  <si>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</si>
  <si>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</si>
  <si>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</si>
  <si>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</si>
  <si>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</si>
  <si>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</si>
  <si>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</si>
  <si>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</si>
  <si>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</si>
  <si>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</si>
  <si>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</si>
  <si>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</si>
  <si>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</si>
  <si>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</si>
  <si>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</si>
  <si>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</si>
  <si>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</si>
  <si>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</si>
  <si>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</si>
  <si>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</si>
  <si>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</si>
  <si>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</si>
  <si>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</si>
  <si>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</si>
  <si>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</si>
  <si>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</si>
  <si>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</si>
  <si>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</si>
  <si>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</si>
  <si>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</si>
  <si>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</si>
  <si>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</si>
  <si>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</si>
  <si>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</si>
  <si>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</si>
  <si>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</si>
  <si>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</si>
  <si>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</si>
  <si>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</si>
  <si>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</si>
  <si>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</si>
  <si>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</si>
  <si>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</si>
  <si>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</si>
  <si>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</si>
  <si>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</si>
  <si>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</si>
  <si>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</si>
  <si>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</si>
  <si>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</si>
  <si>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</si>
  <si>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</si>
  <si>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</si>
  <si>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</si>
  <si>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</si>
  <si>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</si>
  <si>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</si>
  <si>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</si>
  <si>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</si>
  <si>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</si>
  <si>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</si>
  <si>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</si>
  <si>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</si>
  <si>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</si>
  <si>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</si>
  <si>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</si>
  <si>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</si>
  <si>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</si>
  <si>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</si>
  <si>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</si>
  <si>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</si>
  <si>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</si>
  <si>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</si>
  <si>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</si>
  <si>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</si>
  <si>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</si>
  <si>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</si>
  <si>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</si>
  <si>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</si>
  <si>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</si>
  <si>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</si>
  <si>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</si>
  <si>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</si>
  <si>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</si>
  <si>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</si>
  <si>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</si>
  <si>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</si>
  <si>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</si>
  <si>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</si>
  <si>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</si>
  <si>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</si>
  <si>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</si>
  <si>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</si>
  <si>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</si>
  <si>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</si>
  <si>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</si>
  <si>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</si>
  <si>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</si>
  <si>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</si>
  <si>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</si>
  <si>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</si>
  <si>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</si>
  <si>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</si>
  <si>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</si>
  <si>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</si>
  <si>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</si>
  <si>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</si>
  <si>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</si>
  <si>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</si>
  <si>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</si>
  <si>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</si>
  <si>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</si>
  <si>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</si>
  <si>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</si>
  <si>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</si>
  <si>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</si>
  <si>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</si>
  <si>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</si>
  <si>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</si>
  <si>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</si>
  <si>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</si>
  <si>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</si>
  <si>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</si>
  <si>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</si>
  <si>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</si>
  <si>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</si>
  <si>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</si>
  <si>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</si>
  <si>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</si>
  <si>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</si>
  <si>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</si>
  <si>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</si>
  <si>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</si>
  <si>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</si>
  <si>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</si>
  <si>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</si>
  <si>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</si>
  <si>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</si>
  <si>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</si>
  <si>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</si>
  <si>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</si>
  <si>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</si>
  <si>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</si>
  <si>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</si>
  <si>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</si>
  <si>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</si>
  <si>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</si>
  <si>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</si>
  <si>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</si>
  <si>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</si>
  <si>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</si>
  <si>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</si>
  <si>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</si>
  <si>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</si>
  <si>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</si>
  <si>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</si>
  <si>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</si>
  <si>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</si>
  <si>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</si>
  <si>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</si>
  <si>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</si>
  <si>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</si>
  <si>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</si>
  <si>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</si>
  <si>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</si>
  <si>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</si>
  <si>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</si>
  <si>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</si>
  <si>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</si>
  <si>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</si>
  <si>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</si>
  <si>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</si>
  <si>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</si>
  <si>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</si>
  <si>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</si>
  <si>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</si>
  <si>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</si>
  <si>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</si>
  <si>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</si>
  <si>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</si>
  <si>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</si>
  <si>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</si>
  <si>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</si>
  <si>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</si>
  <si>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</si>
  <si>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</si>
  <si>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</si>
  <si>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</si>
  <si>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</si>
  <si>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</si>
  <si>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</si>
  <si>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</si>
  <si>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</si>
  <si>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</si>
  <si>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</si>
  <si>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</si>
  <si>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</si>
  <si>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</si>
  <si>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</si>
  <si>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</si>
  <si>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</si>
  <si>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</si>
  <si>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</si>
  <si>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</si>
  <si>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</si>
  <si>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</si>
  <si>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</si>
  <si>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</si>
  <si>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</si>
  <si>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</si>
  <si>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</si>
  <si>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</si>
  <si>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</si>
  <si>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</si>
  <si>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</si>
  <si>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</si>
  <si>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</si>
  <si>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</si>
  <si>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</si>
  <si>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</si>
  <si>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</si>
  <si>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</si>
  <si>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</si>
  <si>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</si>
  <si>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</si>
  <si>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</si>
  <si>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</si>
  <si>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</si>
  <si>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</si>
  <si>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</si>
  <si>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</si>
  <si>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</si>
  <si>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</si>
  <si>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</si>
  <si>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</si>
  <si>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</si>
  <si>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</si>
  <si>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</si>
  <si>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</si>
  <si>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</si>
  <si>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</si>
  <si>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</si>
  <si>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</si>
  <si>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</si>
  <si>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</si>
  <si>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</si>
  <si>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</si>
  <si>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</si>
  <si>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</si>
  <si>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</si>
  <si>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</si>
  <si>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</si>
  <si>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</si>
  <si>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</si>
  <si>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</si>
  <si>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</si>
  <si>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</si>
  <si>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</si>
  <si>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</si>
  <si>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</si>
  <si>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</si>
  <si>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</si>
  <si>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</si>
  <si>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</si>
  <si>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</si>
  <si>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</si>
  <si>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</si>
  <si>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</si>
  <si>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</si>
  <si>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</si>
  <si>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</si>
  <si>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</si>
  <si>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</si>
  <si>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</si>
  <si>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</si>
  <si>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</si>
  <si>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</si>
  <si>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</si>
  <si>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</si>
  <si>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</si>
  <si>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</si>
  <si>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</si>
  <si>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</si>
  <si>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</si>
  <si>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</si>
  <si>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</si>
  <si>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</si>
  <si>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</si>
  <si>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</si>
  <si>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</si>
  <si>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</si>
  <si>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</si>
  <si>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</si>
  <si>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</si>
  <si>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</si>
  <si>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</si>
  <si>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</si>
  <si>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</si>
  <si>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</si>
  <si>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</si>
  <si>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</si>
  <si>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</si>
  <si>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</si>
  <si>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</si>
  <si>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</si>
  <si>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</si>
  <si>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</si>
  <si>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</si>
  <si>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</si>
  <si>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</si>
  <si>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</si>
  <si>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</si>
  <si>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</si>
  <si>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</si>
  <si>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</si>
  <si>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</si>
  <si>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</si>
  <si>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</si>
  <si>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</si>
  <si>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</si>
  <si>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</si>
  <si>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</si>
  <si>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</si>
  <si>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</si>
  <si>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</si>
  <si>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</si>
  <si>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</si>
  <si>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</si>
  <si>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Dr Hend KAMOUN</t>
  </si>
  <si>
    <t>Chefs rayons et directeur magasin</t>
  </si>
  <si>
    <t>Autocontroles</t>
  </si>
  <si>
    <t>manque la mention de produit décongelé à ne pas recongeler pour les produits muffin et tarte aux fruits</t>
  </si>
  <si>
    <t xml:space="preserve">poids pain turk non conforme: poids verifié 221g &lt;poids étiquette 240g                                         poids pain compagne non conforme: poids verifié 160g &lt;poids étiquette 200g                             </t>
  </si>
  <si>
    <t>désinfection des œufs faite trop à l'avance le 02/03/18</t>
  </si>
  <si>
    <t>Manque de DLC sur les étiquettes balance escalope dinde pané</t>
  </si>
  <si>
    <t>excès de givre au niveau du sol et évaporateur de la chambre froide négative traiteur</t>
  </si>
  <si>
    <t>température affichée au meuble sandwich est3,4°C et celle mesurée 18°C en haut et -1,6°C en bas du meuble</t>
  </si>
  <si>
    <t>manque de preuve de salubrité pour la tête d’agneau emballée en boucherie le 02/03/18                                    Assurer l'enregistrement du contrôle a la réception des poissons en précisant poissons.</t>
  </si>
  <si>
    <t>postdatage de la ricotte meriah : DLC fournisseur 03/03/18 &gt; DLC étiquette balance 06/03/18</t>
  </si>
  <si>
    <t>tracabilité erronée pour la ricotte meriah: DF indiquée sur la fiche est 22/03/18 alors que la date d'emballage est 28/02/18 et 01/03/18</t>
  </si>
  <si>
    <t>température affichée 3,6°C et température vérifiée 2°C</t>
  </si>
  <si>
    <t xml:space="preserve">manque de conservation des certificats sanitaires </t>
  </si>
  <si>
    <t>manque de traçabilité pour la tête d’agneau emballée le 02/03/18</t>
  </si>
  <si>
    <t>entreposage de  caisse de lapin sur la même étagère que les ingrédients sandwich et au dessus des produits prêts à consommer au niveaut ch froide traiteur</t>
  </si>
  <si>
    <t>présence de barquette manche gigot agneau dont la DLC 07/03/18 Non retiré du linéaire</t>
  </si>
  <si>
    <t>Température mesurée 2,9°C et celle affichée 3°C</t>
  </si>
  <si>
    <t>manque d'enregistrement de la température de la chambre froide négative et du meuble surgelés</t>
  </si>
  <si>
    <t>traces de rouilles sur le meuble et peinture écaillée</t>
  </si>
  <si>
    <t>fuite d'eau au niveau du pistolet du carsher en boucherie</t>
  </si>
  <si>
    <t>thermomètres afficheurs non fonctionnels au niveau du linéaire dattes</t>
  </si>
  <si>
    <t>Présence de rouilles sur certains étagères PGC</t>
  </si>
  <si>
    <t>Présence de crevasses au sol de la réserve</t>
  </si>
  <si>
    <t>présence de 05 pots de crèmes glacées dolce amaro pistache périmés dont les DLC : 05/03/2018</t>
  </si>
  <si>
    <t>renforcer le contrôle de DLC</t>
  </si>
  <si>
    <t>thermomètre afficheur non fonctionnel au niveau du linéaire yaourt</t>
  </si>
  <si>
    <t>revetement du sol ébréché</t>
  </si>
  <si>
    <t>température mesurée au meubles surgelés est -16°C</t>
  </si>
  <si>
    <t>température mesurée au meuble est 1,3°C</t>
  </si>
  <si>
    <t>changer l'emplacement du Distributeur savon liquide en boucherie afin de l'approcher du poste lave main.                           Distributeur savon non fonctionnel en sanitaires femmes</t>
  </si>
  <si>
    <t>Absence de local poubelles</t>
  </si>
  <si>
    <t>En traiteur: un DEIV sur 2 non fonctionnel</t>
  </si>
  <si>
    <t>Les analyses coproparasitologiques sont en cours</t>
  </si>
  <si>
    <t>M Dhia Mechlaoui</t>
  </si>
  <si>
    <t>Direteur magasin et Chef rayons</t>
  </si>
  <si>
    <t>La traçabilité était non maitrisée, le test effectué:
Produit: Tartelettes chocolat
Le carton contient 24 pièces
Date d'ouverture du carton: 17/06/18
Pièces tracées: 1
Le carton au niveau de la CF(-) contenait que 3 pièces</t>
  </si>
  <si>
    <t>Inscrire correctement les dates d'ouverture.
Enregistrer correctement les données de traçabilité dans les fiches.</t>
  </si>
  <si>
    <t xml:space="preserve">Les fixateurs des piques prix du meuble froid étaient souillés.
</t>
  </si>
  <si>
    <t>Le relevé mensuel (petit tableau) n'était pas enregistré pour les mois d'avril et mai.</t>
  </si>
  <si>
    <t>L'aspect visuel de l'huile de friture était insatisfaisant.</t>
  </si>
  <si>
    <t>Le test de traçabilité effectué était correct.</t>
  </si>
  <si>
    <t>Absence de traçabilité pour l'article "Tomme de bizerte"</t>
  </si>
  <si>
    <t>Utilisation du thermomètre du rayon traiteur.</t>
  </si>
  <si>
    <t>La planche de découpe était usée, un rabotage est nécessaire à ce niveau.</t>
  </si>
  <si>
    <t>Stockage des emballages (barquettes) au niveau du laboratoire.</t>
  </si>
  <si>
    <t>Absence d'enregistrement des quantités (viande rouge) dans les fiches de taçabilité.</t>
  </si>
  <si>
    <t>Enregistrer les quantités.</t>
  </si>
  <si>
    <t>Les DF et DLC étaient illisibles pour trois unités de salade de fruit de mer.</t>
  </si>
  <si>
    <t>Renforcer le contrôle des produits exposés.</t>
  </si>
  <si>
    <t>Absence de l'ancien rapport.</t>
  </si>
  <si>
    <t xml:space="preserve">L'ancien rapport doît être affiché dans le rayon. </t>
  </si>
  <si>
    <t>Absence de l'enregistrement du relevé mensuel pour les mois d'avril et mai.</t>
  </si>
  <si>
    <t>Afficher le rapport.</t>
  </si>
  <si>
    <t>Absence des enregistrements des autoncontrôles de nettoyage et de désinfection pour la période du mois d'avril jusqu’à mois du juin.</t>
  </si>
  <si>
    <t>Effectuer ces enregistrements pour chaque mois.</t>
  </si>
  <si>
    <t>Le rangement dans le linéaire des yaourts était insuffisant.</t>
  </si>
  <si>
    <t>Conforme.</t>
  </si>
  <si>
    <t>Meuble1:
Température affichée: 3,5°C
Température mesurée: 2,5°C
Meuble2:
Température affichée: 3°C
Température mesurée: 1,8°C</t>
  </si>
  <si>
    <t>Température affichée: 5°C
Température mesurée: 8°C</t>
  </si>
  <si>
    <t>8,6°C</t>
  </si>
  <si>
    <t>Le meuble d’exposition manquait de protection (voir photo).</t>
  </si>
  <si>
    <t>Température affichée: 5,3°C
Température mesurée: 3,4°C</t>
  </si>
  <si>
    <t>Température à cœur du poulet farcie: 1°C</t>
  </si>
  <si>
    <t>Température affichée: 4°C
Température mesurée: 4°C</t>
  </si>
  <si>
    <t>L'afficheur était non fonctionnel.</t>
  </si>
  <si>
    <t>T° mesurée: -16°C.</t>
  </si>
  <si>
    <t>Absence d'un local poubelle. (la préparation du local est en cours.)</t>
  </si>
  <si>
    <t>Traiteur: 
une lampe UV sur deux du DEIV était défaillante.</t>
  </si>
  <si>
    <t>Réparer ou remplacer cet élément.</t>
  </si>
  <si>
    <t>Les poids mesurés du pain complet étaient non conforme:
Baguette n°1: 178g
Baguettes n°2: 188g</t>
  </si>
  <si>
    <t>Les corbeilles d’expositions des fromages LS étaient souillées et moisies.</t>
  </si>
  <si>
    <t>Renforcer le nettoyage</t>
  </si>
  <si>
    <t>Fournir un thermomètre</t>
  </si>
  <si>
    <t xml:space="preserve">Présence de toiles d’araignée au niveau du meuble d’exposition des fruits et des légumes, 
</t>
  </si>
  <si>
    <t xml:space="preserve">renforcer le nettoyage à ce niveau.  </t>
  </si>
  <si>
    <t>Le sol était crevassé.</t>
  </si>
  <si>
    <t>La pédale de la poubelle du rayon FLEG était rompue.</t>
  </si>
  <si>
    <t>Rue de Londres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</si>
</sst>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name val="Calibri Light"/>
      <family val="2"/>
    </font>
    <font>
      <sz val="11"/>
      <color rgb="FF000000"/>
      <name val="Comic Sans MS"/>
      <family val="4"/>
    </font>
    <font>
      <sz val="11"/>
      <color theme="0"/>
      <name val="Comic Sans MS"/>
      <family val="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4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43" fillId="17" borderId="1" xfId="0" applyFont="1" applyFill="1" applyBorder="1" applyAlignment="1" applyProtection="1">
      <alignment horizontal="left" vertical="center" wrapText="1"/>
      <protection locked="0"/>
    </xf>
    <xf numFmtId="0" fontId="44" fillId="0" borderId="1" xfId="0" applyFont="1" applyBorder="1" applyAlignment="1" applyProtection="1">
      <alignment wrapText="1"/>
      <protection locked="0"/>
    </xf>
    <xf numFmtId="9" fontId="8" fillId="14" borderId="1" xfId="0" applyNumberFormat="1" applyFont="1" applyFill="1" applyBorder="1" applyProtection="1">
      <protection locked="0"/>
    </xf>
    <xf numFmtId="9" fontId="8" fillId="16" borderId="1" xfId="0" applyNumberFormat="1" applyFont="1" applyFill="1" applyBorder="1" applyProtection="1">
      <protection locked="0"/>
    </xf>
    <xf numFmtId="9" fontId="8" fillId="0" borderId="1" xfId="0" applyNumberFormat="1" applyFont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9" fontId="8" fillId="0" borderId="1" xfId="0" applyNumberFormat="1" applyFont="1" applyBorder="1" applyAlignment="1" applyProtection="1">
      <alignment horizontal="left" wrapText="1"/>
      <protection locked="0"/>
    </xf>
    <xf numFmtId="0" fontId="8" fillId="0" borderId="1" xfId="0" applyFont="1" applyFill="1" applyBorder="1" applyAlignment="1" applyProtection="1">
      <alignment wrapText="1"/>
    </xf>
    <xf numFmtId="0" fontId="45" fillId="2" borderId="0" xfId="0" applyFont="1" applyFill="1"/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0.9642857142857143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3985296"/>
        <c:axId val="903974416"/>
      </c:barChart>
      <c:catAx>
        <c:axId val="903985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974416"/>
        <c:crosses val="autoZero"/>
        <c:auto val="1"/>
        <c:lblAlgn val="ctr"/>
        <c:lblOffset val="100"/>
        <c:noMultiLvlLbl val="0"/>
      </c:catAx>
      <c:valAx>
        <c:axId val="903974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3985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7929760"/>
        <c:axId val="907933568"/>
      </c:barChart>
      <c:catAx>
        <c:axId val="90792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7933568"/>
        <c:crosses val="autoZero"/>
        <c:auto val="1"/>
        <c:lblAlgn val="ctr"/>
        <c:lblOffset val="100"/>
        <c:noMultiLvlLbl val="0"/>
      </c:catAx>
      <c:valAx>
        <c:axId val="907933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7929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7932480"/>
        <c:axId val="907935200"/>
      </c:barChart>
      <c:catAx>
        <c:axId val="907932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7935200"/>
        <c:crosses val="autoZero"/>
        <c:auto val="1"/>
        <c:lblAlgn val="ctr"/>
        <c:lblOffset val="100"/>
        <c:noMultiLvlLbl val="0"/>
      </c:catAx>
      <c:valAx>
        <c:axId val="907935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7932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7925952"/>
        <c:axId val="907936288"/>
      </c:barChart>
      <c:catAx>
        <c:axId val="907925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7936288"/>
        <c:crosses val="autoZero"/>
        <c:auto val="1"/>
        <c:lblAlgn val="ctr"/>
        <c:lblOffset val="100"/>
        <c:noMultiLvlLbl val="0"/>
      </c:catAx>
      <c:valAx>
        <c:axId val="907936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7925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7930304"/>
        <c:axId val="907937920"/>
      </c:barChart>
      <c:catAx>
        <c:axId val="90793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7937920"/>
        <c:crosses val="autoZero"/>
        <c:auto val="1"/>
        <c:lblAlgn val="ctr"/>
        <c:lblOffset val="100"/>
        <c:noMultiLvlLbl val="0"/>
      </c:catAx>
      <c:valAx>
        <c:axId val="907937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7930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6493648"/>
        <c:axId val="906492016"/>
      </c:barChart>
      <c:catAx>
        <c:axId val="90649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6492016"/>
        <c:crosses val="autoZero"/>
        <c:auto val="1"/>
        <c:lblAlgn val="ctr"/>
        <c:lblOffset val="100"/>
        <c:noMultiLvlLbl val="0"/>
      </c:catAx>
      <c:valAx>
        <c:axId val="906492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649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0.93478260869565222</c:v>
                </c:pt>
                <c:pt idx="1">
                  <c:v>0.96875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6490928"/>
        <c:axId val="906493104"/>
      </c:barChart>
      <c:catAx>
        <c:axId val="90649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6493104"/>
        <c:crosses val="autoZero"/>
        <c:auto val="1"/>
        <c:lblAlgn val="ctr"/>
        <c:lblOffset val="100"/>
        <c:noMultiLvlLbl val="0"/>
      </c:catAx>
      <c:valAx>
        <c:axId val="906493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6490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0.95666666666666667</c:v>
                </c:pt>
                <c:pt idx="1">
                  <c:v>0.93092105263157898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6490384"/>
        <c:axId val="906484400"/>
      </c:barChart>
      <c:catAx>
        <c:axId val="90649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6484400"/>
        <c:crosses val="autoZero"/>
        <c:auto val="1"/>
        <c:lblAlgn val="ctr"/>
        <c:lblOffset val="100"/>
        <c:noMultiLvlLbl val="0"/>
      </c:catAx>
      <c:valAx>
        <c:axId val="906484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6490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0.94572463768115944</c:v>
                </c:pt>
                <c:pt idx="1">
                  <c:v>0.94983552631578949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906487120"/>
        <c:axId val="906495824"/>
        <c:extLst xmlns:c16r2="http://schemas.microsoft.com/office/drawing/2015/06/chart"/>
      </c:barChart>
      <c:catAx>
        <c:axId val="9064871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6495824"/>
        <c:crosses val="autoZero"/>
        <c:auto val="1"/>
        <c:lblAlgn val="ctr"/>
        <c:lblOffset val="100"/>
        <c:noMultiLvlLbl val="0"/>
      </c:catAx>
      <c:valAx>
        <c:axId val="90649582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6487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0.80627705627705626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906495280"/>
        <c:axId val="906487664"/>
        <c:extLst xmlns:c16r2="http://schemas.microsoft.com/office/drawing/2015/06/chart"/>
      </c:barChart>
      <c:catAx>
        <c:axId val="906495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6487664"/>
        <c:crosses val="autoZero"/>
        <c:auto val="1"/>
        <c:lblAlgn val="ctr"/>
        <c:lblOffset val="100"/>
        <c:noMultiLvlLbl val="0"/>
      </c:catAx>
      <c:valAx>
        <c:axId val="906487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6495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0.80303030303030298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3975504"/>
        <c:axId val="903976592"/>
      </c:barChart>
      <c:catAx>
        <c:axId val="90397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976592"/>
        <c:crosses val="autoZero"/>
        <c:auto val="1"/>
        <c:lblAlgn val="ctr"/>
        <c:lblOffset val="100"/>
        <c:noMultiLvlLbl val="0"/>
      </c:catAx>
      <c:valAx>
        <c:axId val="903976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3975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0.98571428571428577</c:v>
                </c:pt>
                <c:pt idx="1">
                  <c:v>0.98571428571428577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3977680"/>
        <c:axId val="903978224"/>
      </c:barChart>
      <c:catAx>
        <c:axId val="903977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978224"/>
        <c:crosses val="autoZero"/>
        <c:auto val="1"/>
        <c:lblAlgn val="ctr"/>
        <c:lblOffset val="100"/>
        <c:noMultiLvlLbl val="0"/>
      </c:catAx>
      <c:valAx>
        <c:axId val="903978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3977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0.967741935483871</c:v>
                </c:pt>
                <c:pt idx="1">
                  <c:v>0.91935483870967738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3980400"/>
        <c:axId val="903983120"/>
      </c:barChart>
      <c:catAx>
        <c:axId val="903980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983120"/>
        <c:crosses val="autoZero"/>
        <c:auto val="1"/>
        <c:lblAlgn val="ctr"/>
        <c:lblOffset val="100"/>
        <c:noMultiLvlLbl val="0"/>
      </c:catAx>
      <c:valAx>
        <c:axId val="903983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3980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0.95</c:v>
                </c:pt>
                <c:pt idx="1">
                  <c:v>0.86585365853658536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07067040"/>
        <c:axId val="807070848"/>
      </c:barChart>
      <c:catAx>
        <c:axId val="8070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07070848"/>
        <c:crosses val="autoZero"/>
        <c:auto val="1"/>
        <c:lblAlgn val="ctr"/>
        <c:lblOffset val="100"/>
        <c:noMultiLvlLbl val="0"/>
      </c:catAx>
      <c:valAx>
        <c:axId val="807070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07067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0.98484848484848486</c:v>
                </c:pt>
                <c:pt idx="1">
                  <c:v>0.96969696969696972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07077376"/>
        <c:axId val="807078464"/>
      </c:barChart>
      <c:catAx>
        <c:axId val="80707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07078464"/>
        <c:crosses val="autoZero"/>
        <c:auto val="1"/>
        <c:lblAlgn val="ctr"/>
        <c:lblOffset val="100"/>
        <c:noMultiLvlLbl val="0"/>
      </c:catAx>
      <c:valAx>
        <c:axId val="807078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0707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0.89583333333333337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7923776"/>
        <c:axId val="907928128"/>
      </c:barChart>
      <c:catAx>
        <c:axId val="907923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7928128"/>
        <c:crosses val="autoZero"/>
        <c:auto val="1"/>
        <c:lblAlgn val="ctr"/>
        <c:lblOffset val="100"/>
        <c:noMultiLvlLbl val="0"/>
      </c:catAx>
      <c:valAx>
        <c:axId val="907928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7923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0.88235294117647056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7926496"/>
        <c:axId val="907927040"/>
      </c:barChart>
      <c:catAx>
        <c:axId val="90792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7927040"/>
        <c:crosses val="autoZero"/>
        <c:auto val="1"/>
        <c:lblAlgn val="ctr"/>
        <c:lblOffset val="100"/>
        <c:noMultiLvlLbl val="0"/>
      </c:catAx>
      <c:valAx>
        <c:axId val="907927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792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0.75862068965517238</c:v>
                </c:pt>
                <c:pt idx="1">
                  <c:v>0.98275862068965514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7934656"/>
        <c:axId val="907930848"/>
      </c:barChart>
      <c:catAx>
        <c:axId val="907934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7930848"/>
        <c:crosses val="autoZero"/>
        <c:auto val="1"/>
        <c:lblAlgn val="ctr"/>
        <c:lblOffset val="100"/>
        <c:noMultiLvlLbl val="0"/>
      </c:catAx>
      <c:valAx>
        <c:axId val="907930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7934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2" t="s">
        <v>324</v>
      </c>
      <c r="B18" s="302"/>
      <c r="C18" s="302"/>
      <c r="D18" s="303" t="s">
        <v>486</v>
      </c>
      <c r="E18" s="303"/>
      <c r="F18" s="303"/>
      <c r="G18" s="303"/>
      <c r="H18" s="303"/>
      <c r="I18" s="303"/>
      <c r="J18" s="303"/>
      <c r="K18" s="303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4" t="s">
        <v>325</v>
      </c>
      <c r="B21" s="304"/>
      <c r="C21" s="304"/>
      <c r="D21" s="304"/>
      <c r="E21" s="304"/>
      <c r="F21" s="304"/>
      <c r="G21" s="304"/>
      <c r="H21" s="304"/>
      <c r="I21" s="304"/>
      <c r="J21" s="304"/>
      <c r="K21" s="304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5" t="s">
        <v>327</v>
      </c>
      <c r="C23" s="305"/>
      <c r="D23" s="78"/>
      <c r="E23" s="78"/>
      <c r="F23" s="78"/>
      <c r="G23" s="78"/>
      <c r="H23" s="78"/>
      <c r="I23" s="78"/>
      <c r="J23" s="77" t="str">
        <f>D18</f>
        <v>Rue de Londres</v>
      </c>
    </row>
    <row r="24" spans="1:11" ht="33" customHeight="1" x14ac:dyDescent="0.25">
      <c r="A24" s="86" t="s">
        <v>328</v>
      </c>
      <c r="B24" s="306">
        <f>AVERAGE('A1 Exploitation'!D549,'A1 Technique'!D199)</f>
        <v>0.94572463768115944</v>
      </c>
      <c r="C24" s="306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6">
        <f>AVERAGE('A2 Exploitation'!D549,'A2 Technique'!D199)</f>
        <v>0.94983552631578949</v>
      </c>
      <c r="C25" s="306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6">
        <f>AVERAGE('A3 Exploitation'!D549,'A3 Technique'!D199)</f>
        <v>0</v>
      </c>
      <c r="C26" s="306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6">
        <f>AVERAGE('A4 Exploitation'!D549,'A4 Technique'!D199)</f>
        <v>0</v>
      </c>
      <c r="C27" s="306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6">
        <f>AVERAGE('A5 Exploitation'!D549,'A5 Technique'!D199)</f>
        <v>0</v>
      </c>
      <c r="C28" s="306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6">
        <f>AVERAGE('A6 Exploitation'!D549,'A6 Technique'!D199)</f>
        <v>0</v>
      </c>
      <c r="C29" s="306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5" t="s">
        <v>334</v>
      </c>
      <c r="C33" s="305"/>
      <c r="D33" s="78"/>
      <c r="E33" s="78"/>
      <c r="F33" s="78"/>
      <c r="G33" s="78"/>
      <c r="H33" s="78"/>
      <c r="I33" s="78"/>
      <c r="J33" s="77" t="str">
        <f>D18</f>
        <v>Rue de Londres</v>
      </c>
    </row>
    <row r="34" spans="1:10" ht="33" customHeight="1" x14ac:dyDescent="0.25">
      <c r="A34" s="86" t="s">
        <v>328</v>
      </c>
      <c r="B34" s="306">
        <f>'A1 Exploitation'!D549</f>
        <v>0.95666666666666667</v>
      </c>
      <c r="C34" s="306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6">
        <f>'A2 Exploitation'!D549</f>
        <v>0.93092105263157898</v>
      </c>
      <c r="C35" s="306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6">
        <f>'A3 Exploitation'!D549</f>
        <v>0</v>
      </c>
      <c r="C36" s="306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6">
        <f>'A4 Exploitation'!D549</f>
        <v>0</v>
      </c>
      <c r="C37" s="306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6">
        <f>'A5 Exploitation'!D549</f>
        <v>0</v>
      </c>
      <c r="C38" s="306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6">
        <f>'A6 Exploitation'!D549</f>
        <v>0</v>
      </c>
      <c r="C39" s="306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7" t="s">
        <v>335</v>
      </c>
      <c r="C42" s="307"/>
      <c r="D42" s="78"/>
      <c r="E42" s="78"/>
      <c r="F42" s="78"/>
      <c r="G42" s="78"/>
      <c r="H42" s="78"/>
      <c r="I42" s="78"/>
      <c r="J42" s="77" t="str">
        <f>D18</f>
        <v>Rue de Londres</v>
      </c>
    </row>
    <row r="43" spans="1:10" ht="33" customHeight="1" x14ac:dyDescent="0.25">
      <c r="A43" s="86" t="s">
        <v>328</v>
      </c>
      <c r="B43" s="306">
        <f>AVERAGE('A1 Exploitation'!D547, 'A1 Technique'!D197)</f>
        <v>1</v>
      </c>
      <c r="C43" s="306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6">
        <f>AVERAGE('A2 Exploitation'!D547, 'A2 Technique'!D197)</f>
        <v>0.80627705627705626</v>
      </c>
      <c r="C44" s="306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6" t="e">
        <f>AVERAGE('A3 Exploitation'!D547, 'A3 Technique'!D197)</f>
        <v>#DIV/0!</v>
      </c>
      <c r="C45" s="306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6" t="e">
        <f>AVERAGE('A4 Exploitation'!D547, 'A4 Technique'!D197)</f>
        <v>#DIV/0!</v>
      </c>
      <c r="C46" s="306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6" t="e">
        <f>AVERAGE('A5 Exploitation'!D547, 'A5 Technique'!D197)</f>
        <v>#DIV/0!</v>
      </c>
      <c r="C47" s="306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6" t="e">
        <f>AVERAGE('A6 Exploitation'!D547, 'A6 Technique'!D197)</f>
        <v>#DIV/0!</v>
      </c>
      <c r="C48" s="306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5" t="s">
        <v>336</v>
      </c>
      <c r="C51" s="305"/>
      <c r="D51" s="78"/>
      <c r="E51" s="78"/>
      <c r="F51" s="78"/>
      <c r="G51" s="78"/>
      <c r="H51" s="78"/>
      <c r="I51" s="78"/>
      <c r="J51" s="77" t="str">
        <f>D18</f>
        <v>Rue de Londres</v>
      </c>
    </row>
    <row r="52" spans="1:10" ht="33" customHeight="1" x14ac:dyDescent="0.25">
      <c r="A52" s="86" t="s">
        <v>328</v>
      </c>
      <c r="B52" s="308">
        <f>'A1 Exploitation'!D46</f>
        <v>0.9642857142857143</v>
      </c>
      <c r="C52" s="308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8">
        <f>'A2 Exploitation'!D46</f>
        <v>1</v>
      </c>
      <c r="C53" s="308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8">
        <f>'A3 Exploitation'!D46</f>
        <v>0</v>
      </c>
      <c r="C54" s="308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8">
        <f>'A4 Exploitation'!D46</f>
        <v>0</v>
      </c>
      <c r="C55" s="308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8">
        <f>'A5 Exploitation'!D46</f>
        <v>0</v>
      </c>
      <c r="C56" s="308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8">
        <f>'A6 Exploitation'!D46</f>
        <v>0</v>
      </c>
      <c r="C57" s="308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5" t="s">
        <v>337</v>
      </c>
      <c r="C60" s="305"/>
      <c r="D60" s="78"/>
      <c r="E60" s="78"/>
      <c r="F60" s="78"/>
      <c r="G60" s="78"/>
      <c r="H60" s="78"/>
      <c r="I60" s="78"/>
      <c r="J60" s="77" t="str">
        <f>D18</f>
        <v>Rue de Londres</v>
      </c>
    </row>
    <row r="61" spans="1:10" ht="33" customHeight="1" x14ac:dyDescent="0.25">
      <c r="A61" s="86" t="s">
        <v>328</v>
      </c>
      <c r="B61" s="306">
        <f>'A1 Exploitation'!D103</f>
        <v>0.95833333333333337</v>
      </c>
      <c r="C61" s="306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6">
        <f>'A2 Exploitation'!D103</f>
        <v>0.80303030303030298</v>
      </c>
      <c r="C62" s="306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6">
        <f>'A3 Exploitation'!D103</f>
        <v>0</v>
      </c>
      <c r="C63" s="306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6">
        <f>'A4 Exploitation'!D103</f>
        <v>0</v>
      </c>
      <c r="C64" s="306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6">
        <f>'A5 Exploitation'!D103</f>
        <v>0</v>
      </c>
      <c r="C65" s="306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6">
        <f>'A6 Exploitation'!D103</f>
        <v>0</v>
      </c>
      <c r="C66" s="306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5" t="s">
        <v>338</v>
      </c>
      <c r="C69" s="305"/>
      <c r="D69" s="78"/>
      <c r="E69" s="78"/>
      <c r="F69" s="78"/>
      <c r="G69" s="78"/>
      <c r="H69" s="78"/>
      <c r="I69" s="78"/>
      <c r="J69" s="77" t="str">
        <f>D18</f>
        <v>Rue de Londres</v>
      </c>
    </row>
    <row r="70" spans="1:10" ht="33" customHeight="1" x14ac:dyDescent="0.25">
      <c r="A70" s="86" t="s">
        <v>328</v>
      </c>
      <c r="B70" s="306">
        <f>'A1 Exploitation'!D158</f>
        <v>0.98571428571428577</v>
      </c>
      <c r="C70" s="306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6">
        <f>'A2 Exploitation'!D158</f>
        <v>0.98571428571428577</v>
      </c>
      <c r="C71" s="306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6">
        <f>'A3 Exploitation'!D158</f>
        <v>0</v>
      </c>
      <c r="C72" s="306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6">
        <f>'A4 Exploitation'!D158</f>
        <v>0</v>
      </c>
      <c r="C73" s="306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6">
        <f>'A5 Exploitation'!D158</f>
        <v>0</v>
      </c>
      <c r="C74" s="306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6">
        <f>'A6 Exploitation'!D158</f>
        <v>0</v>
      </c>
      <c r="C75" s="306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5" t="s">
        <v>339</v>
      </c>
      <c r="C78" s="305"/>
      <c r="D78" s="78"/>
      <c r="E78" s="78"/>
      <c r="F78" s="78"/>
      <c r="G78" s="78"/>
      <c r="H78" s="78"/>
      <c r="I78" s="78"/>
      <c r="J78" s="77" t="str">
        <f>D18</f>
        <v>Rue de Londres</v>
      </c>
    </row>
    <row r="79" spans="1:10" ht="33" customHeight="1" x14ac:dyDescent="0.25">
      <c r="A79" s="86" t="s">
        <v>328</v>
      </c>
      <c r="B79" s="306">
        <f>'A1 Exploitation'!D205</f>
        <v>0.967741935483871</v>
      </c>
      <c r="C79" s="306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6">
        <f>'A2 Exploitation'!D205</f>
        <v>0.91935483870967738</v>
      </c>
      <c r="C80" s="306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6">
        <f>'A3 Exploitation'!D205</f>
        <v>0</v>
      </c>
      <c r="C81" s="306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6">
        <f>'A4 Exploitation'!D205</f>
        <v>0</v>
      </c>
      <c r="C82" s="306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6">
        <f>'A5 Exploitation'!D205</f>
        <v>0</v>
      </c>
      <c r="C83" s="306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6">
        <f>'A6 Exploitation'!D205</f>
        <v>0</v>
      </c>
      <c r="C84" s="306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5" t="s">
        <v>340</v>
      </c>
      <c r="C87" s="305"/>
      <c r="D87" s="78"/>
      <c r="E87" s="78"/>
      <c r="F87" s="78"/>
      <c r="G87" s="78"/>
      <c r="H87" s="78"/>
      <c r="I87" s="78"/>
      <c r="J87" s="77" t="str">
        <f>D18</f>
        <v>Rue de Londres</v>
      </c>
    </row>
    <row r="88" spans="1:10" ht="33" customHeight="1" x14ac:dyDescent="0.25">
      <c r="A88" s="86" t="s">
        <v>328</v>
      </c>
      <c r="B88" s="306">
        <f>'A1 Exploitation'!D266</f>
        <v>0.95</v>
      </c>
      <c r="C88" s="306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6">
        <f>'A2 Exploitation'!D266</f>
        <v>0.86585365853658536</v>
      </c>
      <c r="C89" s="306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6">
        <f>'A3 Exploitation'!D266</f>
        <v>0</v>
      </c>
      <c r="C90" s="306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6">
        <f>'A4 Exploitation'!D266</f>
        <v>0</v>
      </c>
      <c r="C91" s="306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6">
        <f>'A5 Exploitation'!D266</f>
        <v>0</v>
      </c>
      <c r="C92" s="306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6">
        <f>'A6 Exploitation'!D266</f>
        <v>0</v>
      </c>
      <c r="C93" s="306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5" t="s">
        <v>341</v>
      </c>
      <c r="C96" s="305"/>
      <c r="D96" s="78"/>
      <c r="E96" s="78"/>
      <c r="F96" s="78"/>
      <c r="G96" s="78"/>
      <c r="H96" s="78"/>
      <c r="I96" s="78"/>
      <c r="J96" s="77" t="str">
        <f>D18</f>
        <v>Rue de Londres</v>
      </c>
    </row>
    <row r="97" spans="1:10" ht="33" customHeight="1" x14ac:dyDescent="0.25">
      <c r="A97" s="86" t="s">
        <v>328</v>
      </c>
      <c r="B97" s="306">
        <f>'A1 Exploitation'!D318</f>
        <v>0.98484848484848486</v>
      </c>
      <c r="C97" s="306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6">
        <f>'A2 Exploitation'!D318</f>
        <v>0.96969696969696972</v>
      </c>
      <c r="C98" s="306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6">
        <f>'A3 Exploitation'!D318</f>
        <v>0</v>
      </c>
      <c r="C99" s="306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6">
        <f>'A4 Exploitation'!D318</f>
        <v>0</v>
      </c>
      <c r="C100" s="306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6">
        <f>'A5 Exploitation'!D318</f>
        <v>0</v>
      </c>
      <c r="C101" s="306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6">
        <f>'A6 Exploitation'!D318</f>
        <v>0</v>
      </c>
      <c r="C102" s="306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5" t="s">
        <v>342</v>
      </c>
      <c r="C105" s="305"/>
      <c r="D105" s="78"/>
      <c r="E105" s="78"/>
      <c r="F105" s="78"/>
      <c r="G105" s="78"/>
      <c r="H105" s="78"/>
      <c r="I105" s="78"/>
      <c r="J105" s="77" t="str">
        <f>D18</f>
        <v>Rue de Londres</v>
      </c>
    </row>
    <row r="106" spans="1:10" ht="33" customHeight="1" x14ac:dyDescent="0.25">
      <c r="A106" s="86" t="s">
        <v>328</v>
      </c>
      <c r="B106" s="306">
        <f>'A1 Exploitation'!D358</f>
        <v>1</v>
      </c>
      <c r="C106" s="306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6">
        <f>'A2 Exploitation'!D358</f>
        <v>0.89583333333333337</v>
      </c>
      <c r="C107" s="306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6">
        <f>'A3 Exploitation'!D358</f>
        <v>0</v>
      </c>
      <c r="C108" s="306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6">
        <f>'A4 Exploitation'!D358</f>
        <v>0</v>
      </c>
      <c r="C109" s="306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6">
        <f>'A5 Exploitation'!D358</f>
        <v>0</v>
      </c>
      <c r="C110" s="306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6">
        <f>'A6 Exploitation'!D358</f>
        <v>0</v>
      </c>
      <c r="C111" s="306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5" t="s">
        <v>343</v>
      </c>
      <c r="C114" s="305"/>
      <c r="D114" s="78"/>
      <c r="E114" s="78"/>
      <c r="F114" s="78"/>
      <c r="G114" s="78"/>
      <c r="H114" s="78"/>
      <c r="I114" s="78"/>
      <c r="J114" s="77" t="str">
        <f>D18</f>
        <v>Rue de Londres</v>
      </c>
    </row>
    <row r="115" spans="1:10" ht="33" customHeight="1" x14ac:dyDescent="0.25">
      <c r="A115" s="86" t="s">
        <v>328</v>
      </c>
      <c r="B115" s="306">
        <f>'A1 Exploitation'!D391</f>
        <v>1</v>
      </c>
      <c r="C115" s="306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6">
        <f>'A2 Exploitation'!D391</f>
        <v>0.88235294117647056</v>
      </c>
      <c r="C116" s="306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6">
        <f>'A3 Exploitation'!D391</f>
        <v>0</v>
      </c>
      <c r="C117" s="306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6">
        <f>'A4 Exploitation'!D391</f>
        <v>0</v>
      </c>
      <c r="C118" s="306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6">
        <f>'A5 Exploitation'!D391</f>
        <v>0</v>
      </c>
      <c r="C119" s="306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6">
        <f>'A6 Exploitation'!D391</f>
        <v>0</v>
      </c>
      <c r="C120" s="306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5" t="s">
        <v>344</v>
      </c>
      <c r="C123" s="305"/>
      <c r="D123" s="78"/>
      <c r="E123" s="78"/>
      <c r="F123" s="78"/>
      <c r="G123" s="78"/>
      <c r="H123" s="78"/>
      <c r="I123" s="78"/>
      <c r="J123" s="77" t="str">
        <f>D18</f>
        <v>Rue de Londres</v>
      </c>
    </row>
    <row r="124" spans="1:10" ht="33" customHeight="1" x14ac:dyDescent="0.25">
      <c r="A124" s="86" t="s">
        <v>328</v>
      </c>
      <c r="B124" s="306">
        <f>'A1 Exploitation'!D444</f>
        <v>0.75862068965517238</v>
      </c>
      <c r="C124" s="306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6">
        <f>'A2 Exploitation'!D444</f>
        <v>0.98275862068965514</v>
      </c>
      <c r="C125" s="306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6">
        <f>'A3 Exploitation'!D444</f>
        <v>0</v>
      </c>
      <c r="C126" s="306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6">
        <f>'A4 Exploitation'!D444</f>
        <v>0</v>
      </c>
      <c r="C127" s="306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6">
        <f>'A5 Exploitation'!D444</f>
        <v>0</v>
      </c>
      <c r="C128" s="306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6">
        <f>'A6 Exploitation'!D444</f>
        <v>0</v>
      </c>
      <c r="C129" s="306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5" t="s">
        <v>345</v>
      </c>
      <c r="C132" s="305"/>
      <c r="D132" s="78"/>
      <c r="E132" s="78"/>
      <c r="F132" s="78"/>
      <c r="G132" s="78"/>
      <c r="H132" s="78"/>
      <c r="I132" s="78"/>
      <c r="J132" s="77" t="str">
        <f>D18</f>
        <v>Rue de Londres</v>
      </c>
    </row>
    <row r="133" spans="1:10" ht="33" customHeight="1" x14ac:dyDescent="0.25">
      <c r="A133" s="86" t="s">
        <v>328</v>
      </c>
      <c r="B133" s="306">
        <f>'A1 Exploitation'!D481</f>
        <v>1</v>
      </c>
      <c r="C133" s="306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6">
        <f>'A2 Exploitation'!D481</f>
        <v>1</v>
      </c>
      <c r="C134" s="306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6">
        <f>'A3 Exploitation'!D481</f>
        <v>0</v>
      </c>
      <c r="C135" s="306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6">
        <f>'A4 Exploitation'!D481</f>
        <v>0</v>
      </c>
      <c r="C136" s="306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6">
        <f>'A5 Exploitation'!D481</f>
        <v>0</v>
      </c>
      <c r="C137" s="306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6">
        <f>'A6 Exploitation'!D481</f>
        <v>0</v>
      </c>
      <c r="C138" s="306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5" t="s">
        <v>346</v>
      </c>
      <c r="C141" s="305"/>
      <c r="D141" s="78"/>
      <c r="E141" s="78"/>
      <c r="F141" s="78"/>
      <c r="G141" s="78"/>
      <c r="H141" s="78"/>
      <c r="I141" s="78"/>
      <c r="J141" s="77" t="str">
        <f>D18</f>
        <v>Rue de Londres</v>
      </c>
    </row>
    <row r="142" spans="1:10" ht="33" customHeight="1" x14ac:dyDescent="0.25">
      <c r="A142" s="86" t="s">
        <v>328</v>
      </c>
      <c r="B142" s="306">
        <f>'A1 Exploitation'!D503</f>
        <v>1</v>
      </c>
      <c r="C142" s="306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6">
        <f>'A2 Exploitation'!D503</f>
        <v>1</v>
      </c>
      <c r="C143" s="306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6">
        <f>'A3 Exploitation'!D503</f>
        <v>0</v>
      </c>
      <c r="C144" s="306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6">
        <f>'A4 Exploitation'!D503</f>
        <v>0</v>
      </c>
      <c r="C145" s="306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6">
        <f>'A5 Exploitation'!D503</f>
        <v>0</v>
      </c>
      <c r="C146" s="306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6">
        <f>'A6 Exploitation'!D503</f>
        <v>0</v>
      </c>
      <c r="C147" s="306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5" t="s">
        <v>347</v>
      </c>
      <c r="C150" s="305"/>
      <c r="D150" s="78"/>
      <c r="E150" s="78"/>
      <c r="F150" s="78"/>
      <c r="G150" s="78"/>
      <c r="H150" s="78"/>
      <c r="I150" s="78"/>
      <c r="J150" s="77" t="str">
        <f>D18</f>
        <v>Rue de Londres</v>
      </c>
    </row>
    <row r="151" spans="1:10" ht="33" customHeight="1" x14ac:dyDescent="0.25">
      <c r="A151" s="86" t="s">
        <v>328</v>
      </c>
      <c r="B151" s="306">
        <f>'A1 Exploitation'!D514</f>
        <v>1</v>
      </c>
      <c r="C151" s="306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6">
        <f>'A2 Exploitation'!D514</f>
        <v>1</v>
      </c>
      <c r="C152" s="306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6">
        <f>'A3 Exploitation'!D514</f>
        <v>0</v>
      </c>
      <c r="C153" s="306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6">
        <f>'A4 Exploitation'!D514</f>
        <v>0</v>
      </c>
      <c r="C154" s="306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6">
        <f>'A5 Exploitation'!D514</f>
        <v>0</v>
      </c>
      <c r="C155" s="306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6">
        <f>'A6 Exploitation'!D514</f>
        <v>0</v>
      </c>
      <c r="C156" s="306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9"/>
      <c r="C159" s="309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5" t="s">
        <v>348</v>
      </c>
      <c r="C160" s="305"/>
      <c r="D160" s="78"/>
      <c r="E160" s="78"/>
      <c r="F160" s="78"/>
      <c r="G160" s="78"/>
      <c r="H160" s="78"/>
      <c r="I160" s="78"/>
      <c r="J160" s="77" t="str">
        <f>D18</f>
        <v>Rue de Londres</v>
      </c>
    </row>
    <row r="161" spans="1:10" ht="33" customHeight="1" x14ac:dyDescent="0.25">
      <c r="A161" s="86" t="s">
        <v>328</v>
      </c>
      <c r="B161" s="306">
        <f>'A1 Exploitation'!D534</f>
        <v>1</v>
      </c>
      <c r="C161" s="306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6">
        <f>'A2 Exploitation'!D534</f>
        <v>1</v>
      </c>
      <c r="C162" s="306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6">
        <f>'A3 Exploitation'!D534</f>
        <v>0</v>
      </c>
      <c r="C163" s="306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6">
        <f>'A4 Exploitation'!D534</f>
        <v>0</v>
      </c>
      <c r="C164" s="306"/>
    </row>
    <row r="165" spans="1:10" ht="33" customHeight="1" x14ac:dyDescent="0.25">
      <c r="A165" s="85" t="s">
        <v>332</v>
      </c>
      <c r="B165" s="306">
        <f>'A5 Exploitation'!D534</f>
        <v>0</v>
      </c>
      <c r="C165" s="306"/>
    </row>
    <row r="166" spans="1:10" ht="18" x14ac:dyDescent="0.25">
      <c r="A166" s="85" t="s">
        <v>333</v>
      </c>
      <c r="B166" s="306">
        <f>'A6 Exploitation'!D534</f>
        <v>0</v>
      </c>
      <c r="C166" s="306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5" t="s">
        <v>349</v>
      </c>
      <c r="C169" s="305"/>
      <c r="J169" s="77" t="str">
        <f>D18</f>
        <v>Rue de Londres</v>
      </c>
    </row>
    <row r="170" spans="1:10" ht="33" customHeight="1" x14ac:dyDescent="0.25">
      <c r="A170" s="86" t="s">
        <v>328</v>
      </c>
      <c r="B170" s="306">
        <f>'A1 Exploitation'!D545</f>
        <v>1</v>
      </c>
      <c r="C170" s="306"/>
    </row>
    <row r="171" spans="1:10" ht="33" customHeight="1" x14ac:dyDescent="0.25">
      <c r="A171" s="85" t="s">
        <v>329</v>
      </c>
      <c r="B171" s="306">
        <f>'A2 Exploitation'!D545</f>
        <v>1</v>
      </c>
      <c r="C171" s="306"/>
    </row>
    <row r="172" spans="1:10" ht="33" customHeight="1" x14ac:dyDescent="0.25">
      <c r="A172" s="86" t="s">
        <v>330</v>
      </c>
      <c r="B172" s="306">
        <f>'A3 Exploitation'!D545</f>
        <v>0</v>
      </c>
      <c r="C172" s="306"/>
    </row>
    <row r="173" spans="1:10" ht="33" customHeight="1" x14ac:dyDescent="0.25">
      <c r="A173" s="86" t="s">
        <v>331</v>
      </c>
      <c r="B173" s="306">
        <f>'A4 Exploitation'!D545</f>
        <v>0</v>
      </c>
      <c r="C173" s="306"/>
    </row>
    <row r="174" spans="1:10" ht="33" customHeight="1" x14ac:dyDescent="0.25">
      <c r="A174" s="85" t="s">
        <v>332</v>
      </c>
      <c r="B174" s="306">
        <f>'A5 Exploitation'!D545</f>
        <v>0</v>
      </c>
      <c r="C174" s="306"/>
    </row>
    <row r="175" spans="1:10" ht="18" x14ac:dyDescent="0.25">
      <c r="A175" s="85" t="s">
        <v>333</v>
      </c>
      <c r="B175" s="306">
        <f>'A6 Exploitation'!D545</f>
        <v>0</v>
      </c>
      <c r="C175" s="306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5" t="s">
        <v>350</v>
      </c>
      <c r="C178" s="305"/>
      <c r="J178" s="77" t="str">
        <f>D18</f>
        <v>Rue de Londres</v>
      </c>
    </row>
    <row r="179" spans="1:10" ht="33" customHeight="1" x14ac:dyDescent="0.25">
      <c r="A179" s="86" t="s">
        <v>328</v>
      </c>
      <c r="B179" s="306">
        <f>'A1 Technique'!D199</f>
        <v>0.93478260869565222</v>
      </c>
      <c r="C179" s="306"/>
    </row>
    <row r="180" spans="1:10" ht="33" customHeight="1" x14ac:dyDescent="0.25">
      <c r="A180" s="85" t="s">
        <v>329</v>
      </c>
      <c r="B180" s="306">
        <f>'A2 Technique'!D199</f>
        <v>0.96875</v>
      </c>
      <c r="C180" s="306"/>
    </row>
    <row r="181" spans="1:10" ht="33" customHeight="1" x14ac:dyDescent="0.25">
      <c r="A181" s="86" t="s">
        <v>330</v>
      </c>
      <c r="B181" s="306">
        <f>'A3 Technique'!D199</f>
        <v>0</v>
      </c>
      <c r="C181" s="306"/>
    </row>
    <row r="182" spans="1:10" ht="33" customHeight="1" x14ac:dyDescent="0.25">
      <c r="A182" s="86" t="s">
        <v>331</v>
      </c>
      <c r="B182" s="306">
        <f>'A4 Technique'!D199</f>
        <v>0</v>
      </c>
      <c r="C182" s="306"/>
    </row>
    <row r="183" spans="1:10" ht="33" customHeight="1" x14ac:dyDescent="0.25">
      <c r="A183" s="85" t="s">
        <v>332</v>
      </c>
      <c r="B183" s="306">
        <f>'A5 Technique'!D199</f>
        <v>0</v>
      </c>
      <c r="C183" s="306"/>
    </row>
    <row r="184" spans="1:10" ht="18" x14ac:dyDescent="0.25">
      <c r="A184" s="85" t="s">
        <v>333</v>
      </c>
      <c r="B184" s="306">
        <f>'A6 Technique'!D199</f>
        <v>0</v>
      </c>
      <c r="C184" s="306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F436" sqref="F43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1"/>
      <c r="E1" s="311"/>
      <c r="F1" s="311"/>
      <c r="G1" s="311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12" t="s">
        <v>179</v>
      </c>
      <c r="B7" s="312"/>
      <c r="C7" s="312"/>
      <c r="D7" s="312"/>
      <c r="E7" s="312"/>
      <c r="F7" s="312"/>
      <c r="G7" s="125"/>
    </row>
    <row r="8" spans="1:7" ht="29.25" x14ac:dyDescent="0.45">
      <c r="A8" s="313" t="str">
        <f>'Page de garde'!D18</f>
        <v>Rue de Londres</v>
      </c>
      <c r="B8" s="313"/>
      <c r="C8" s="313"/>
      <c r="D8" s="313"/>
      <c r="E8" s="313"/>
      <c r="F8" s="313"/>
      <c r="G8" s="125"/>
    </row>
    <row r="9" spans="1:7" ht="24" x14ac:dyDescent="0.45">
      <c r="A9" s="14" t="s">
        <v>42</v>
      </c>
      <c r="B9" s="314"/>
      <c r="C9" s="314"/>
      <c r="D9" s="314"/>
      <c r="E9" s="314"/>
      <c r="F9" s="314"/>
      <c r="G9" s="125"/>
    </row>
    <row r="10" spans="1:7" ht="24" x14ac:dyDescent="0.45">
      <c r="A10" s="15" t="s">
        <v>44</v>
      </c>
      <c r="B10" s="315"/>
      <c r="C10" s="315"/>
      <c r="D10" s="315"/>
      <c r="E10" s="315"/>
      <c r="F10" s="315"/>
      <c r="G10" s="125"/>
    </row>
    <row r="11" spans="1:7" ht="24" x14ac:dyDescent="0.45">
      <c r="A11" s="14" t="s">
        <v>43</v>
      </c>
      <c r="B11" s="310"/>
      <c r="C11" s="310"/>
      <c r="D11" s="310"/>
      <c r="E11" s="310"/>
      <c r="F11" s="310"/>
      <c r="G11" s="125"/>
    </row>
    <row r="12" spans="1:7" ht="24" x14ac:dyDescent="0.45">
      <c r="A12" s="14" t="s">
        <v>239</v>
      </c>
      <c r="B12" s="316">
        <f>D549</f>
        <v>0</v>
      </c>
      <c r="C12" s="316"/>
      <c r="D12" s="316"/>
      <c r="E12" s="316"/>
      <c r="F12" s="316"/>
      <c r="G12" s="125"/>
    </row>
    <row r="13" spans="1:7" ht="22.5" x14ac:dyDescent="0.45">
      <c r="D13" s="317"/>
      <c r="E13" s="317"/>
      <c r="F13" s="317"/>
      <c r="G13" s="31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8" t="s">
        <v>30</v>
      </c>
      <c r="B17" s="319" t="s">
        <v>31</v>
      </c>
      <c r="C17" s="319"/>
      <c r="D17" s="319" t="s">
        <v>46</v>
      </c>
      <c r="E17" s="320" t="s">
        <v>310</v>
      </c>
      <c r="F17" s="320" t="s">
        <v>358</v>
      </c>
    </row>
    <row r="18" spans="1:8" ht="16.5" customHeight="1" x14ac:dyDescent="0.3">
      <c r="A18" s="318"/>
      <c r="B18" s="41" t="s">
        <v>34</v>
      </c>
      <c r="C18" s="41" t="s">
        <v>33</v>
      </c>
      <c r="D18" s="319"/>
      <c r="E18" s="320"/>
      <c r="F18" s="32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8" t="s">
        <v>30</v>
      </c>
      <c r="B50" s="319" t="s">
        <v>31</v>
      </c>
      <c r="C50" s="319"/>
      <c r="D50" s="319" t="s">
        <v>46</v>
      </c>
      <c r="E50" s="320" t="s">
        <v>310</v>
      </c>
      <c r="F50" s="320" t="s">
        <v>360</v>
      </c>
      <c r="G50" s="127"/>
    </row>
    <row r="51" spans="1:7" ht="16.5" customHeight="1" x14ac:dyDescent="0.3">
      <c r="A51" s="318"/>
      <c r="B51" s="41" t="s">
        <v>34</v>
      </c>
      <c r="C51" s="41" t="s">
        <v>33</v>
      </c>
      <c r="D51" s="319"/>
      <c r="E51" s="320"/>
      <c r="F51" s="32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8" t="s">
        <v>30</v>
      </c>
      <c r="B107" s="319" t="s">
        <v>31</v>
      </c>
      <c r="C107" s="319"/>
      <c r="D107" s="319" t="s">
        <v>46</v>
      </c>
      <c r="E107" s="320" t="s">
        <v>310</v>
      </c>
      <c r="F107" s="320" t="s">
        <v>360</v>
      </c>
    </row>
    <row r="108" spans="1:7" ht="16.5" customHeight="1" x14ac:dyDescent="0.3">
      <c r="A108" s="318"/>
      <c r="B108" s="41" t="s">
        <v>34</v>
      </c>
      <c r="C108" s="41" t="s">
        <v>33</v>
      </c>
      <c r="D108" s="319"/>
      <c r="E108" s="320"/>
      <c r="F108" s="32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8" t="s">
        <v>30</v>
      </c>
      <c r="B162" s="319" t="s">
        <v>31</v>
      </c>
      <c r="C162" s="319"/>
      <c r="D162" s="319" t="s">
        <v>46</v>
      </c>
      <c r="E162" s="320" t="s">
        <v>310</v>
      </c>
      <c r="F162" s="320" t="s">
        <v>360</v>
      </c>
      <c r="G162" s="127"/>
    </row>
    <row r="163" spans="1:7" ht="16.5" customHeight="1" x14ac:dyDescent="0.3">
      <c r="A163" s="318"/>
      <c r="B163" s="41" t="s">
        <v>34</v>
      </c>
      <c r="C163" s="41" t="s">
        <v>33</v>
      </c>
      <c r="D163" s="319"/>
      <c r="E163" s="320"/>
      <c r="F163" s="32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7" t="s">
        <v>379</v>
      </c>
      <c r="B195" s="327"/>
      <c r="C195" s="327"/>
      <c r="D195" s="327"/>
      <c r="E195" s="327"/>
      <c r="F195" s="327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8" t="s">
        <v>30</v>
      </c>
      <c r="B209" s="319" t="s">
        <v>31</v>
      </c>
      <c r="C209" s="319"/>
      <c r="D209" s="319" t="s">
        <v>46</v>
      </c>
      <c r="E209" s="320" t="s">
        <v>310</v>
      </c>
      <c r="F209" s="320" t="s">
        <v>360</v>
      </c>
      <c r="G209" s="127"/>
    </row>
    <row r="210" spans="1:7" ht="16.5" customHeight="1" x14ac:dyDescent="0.3">
      <c r="A210" s="318"/>
      <c r="B210" s="41" t="s">
        <v>34</v>
      </c>
      <c r="C210" s="41" t="s">
        <v>33</v>
      </c>
      <c r="D210" s="319"/>
      <c r="E210" s="320"/>
      <c r="F210" s="32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7" t="s">
        <v>379</v>
      </c>
      <c r="B256" s="327"/>
      <c r="C256" s="327"/>
      <c r="D256" s="327"/>
      <c r="E256" s="327"/>
      <c r="F256" s="327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8" t="s">
        <v>30</v>
      </c>
      <c r="B270" s="319" t="s">
        <v>31</v>
      </c>
      <c r="C270" s="319"/>
      <c r="D270" s="319" t="s">
        <v>46</v>
      </c>
      <c r="E270" s="320" t="s">
        <v>310</v>
      </c>
      <c r="F270" s="320" t="s">
        <v>360</v>
      </c>
      <c r="G270" s="214"/>
    </row>
    <row r="271" spans="1:7" s="16" customFormat="1" ht="16.5" customHeight="1" x14ac:dyDescent="0.3">
      <c r="A271" s="318"/>
      <c r="B271" s="41" t="s">
        <v>34</v>
      </c>
      <c r="C271" s="41" t="s">
        <v>33</v>
      </c>
      <c r="D271" s="319"/>
      <c r="E271" s="320"/>
      <c r="F271" s="32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8" t="s">
        <v>396</v>
      </c>
      <c r="B308" s="329"/>
      <c r="C308" s="329"/>
      <c r="D308" s="329"/>
      <c r="E308" s="329"/>
      <c r="F308" s="330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8" t="s">
        <v>30</v>
      </c>
      <c r="B322" s="319" t="s">
        <v>31</v>
      </c>
      <c r="C322" s="319"/>
      <c r="D322" s="319" t="s">
        <v>46</v>
      </c>
      <c r="E322" s="320" t="s">
        <v>310</v>
      </c>
      <c r="F322" s="320" t="s">
        <v>360</v>
      </c>
      <c r="G322" s="127"/>
    </row>
    <row r="323" spans="1:7" ht="16.5" customHeight="1" x14ac:dyDescent="0.3">
      <c r="A323" s="318"/>
      <c r="B323" s="41" t="s">
        <v>34</v>
      </c>
      <c r="C323" s="41" t="s">
        <v>33</v>
      </c>
      <c r="D323" s="319"/>
      <c r="E323" s="320"/>
      <c r="F323" s="32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8" t="s">
        <v>379</v>
      </c>
      <c r="B349" s="329"/>
      <c r="C349" s="329"/>
      <c r="D349" s="329"/>
      <c r="E349" s="329"/>
      <c r="F349" s="329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8" t="s">
        <v>30</v>
      </c>
      <c r="B362" s="319" t="s">
        <v>31</v>
      </c>
      <c r="C362" s="319"/>
      <c r="D362" s="319" t="s">
        <v>46</v>
      </c>
      <c r="E362" s="320" t="s">
        <v>310</v>
      </c>
      <c r="F362" s="320" t="s">
        <v>360</v>
      </c>
      <c r="G362" s="127"/>
    </row>
    <row r="363" spans="1:7" ht="16.5" customHeight="1" x14ac:dyDescent="0.3">
      <c r="A363" s="318"/>
      <c r="B363" s="41" t="s">
        <v>34</v>
      </c>
      <c r="C363" s="41" t="s">
        <v>33</v>
      </c>
      <c r="D363" s="319"/>
      <c r="E363" s="320"/>
      <c r="F363" s="32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7" t="s">
        <v>379</v>
      </c>
      <c r="B383" s="327"/>
      <c r="C383" s="327"/>
      <c r="D383" s="327"/>
      <c r="E383" s="327"/>
      <c r="F383" s="327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8" t="s">
        <v>30</v>
      </c>
      <c r="B395" s="319" t="s">
        <v>31</v>
      </c>
      <c r="C395" s="319"/>
      <c r="D395" s="319" t="s">
        <v>46</v>
      </c>
      <c r="E395" s="320" t="s">
        <v>310</v>
      </c>
      <c r="F395" s="320" t="s">
        <v>360</v>
      </c>
      <c r="G395" s="127"/>
    </row>
    <row r="396" spans="1:7" ht="16.5" customHeight="1" x14ac:dyDescent="0.3">
      <c r="A396" s="318"/>
      <c r="B396" s="41" t="s">
        <v>34</v>
      </c>
      <c r="C396" s="41" t="s">
        <v>33</v>
      </c>
      <c r="D396" s="319"/>
      <c r="E396" s="320"/>
      <c r="F396" s="32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7" t="s">
        <v>379</v>
      </c>
      <c r="B435" s="327"/>
      <c r="C435" s="327"/>
      <c r="D435" s="327"/>
      <c r="E435" s="327"/>
      <c r="F435" s="327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8" t="s">
        <v>30</v>
      </c>
      <c r="B448" s="319" t="s">
        <v>31</v>
      </c>
      <c r="C448" s="319"/>
      <c r="D448" s="319" t="s">
        <v>46</v>
      </c>
      <c r="E448" s="320" t="s">
        <v>310</v>
      </c>
      <c r="F448" s="320" t="s">
        <v>360</v>
      </c>
      <c r="G448" s="127"/>
    </row>
    <row r="449" spans="1:6" ht="16.5" customHeight="1" x14ac:dyDescent="0.3">
      <c r="A449" s="318"/>
      <c r="B449" s="41" t="s">
        <v>34</v>
      </c>
      <c r="C449" s="41" t="s">
        <v>33</v>
      </c>
      <c r="D449" s="319"/>
      <c r="E449" s="320"/>
      <c r="F449" s="32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1" t="s">
        <v>379</v>
      </c>
      <c r="B471" s="332"/>
      <c r="C471" s="332"/>
      <c r="D471" s="332"/>
      <c r="E471" s="332"/>
      <c r="F471" s="332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8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3" t="s">
        <v>367</v>
      </c>
      <c r="B483" s="333"/>
      <c r="C483" s="333"/>
      <c r="D483" s="333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8" t="s">
        <v>30</v>
      </c>
      <c r="B485" s="319" t="s">
        <v>31</v>
      </c>
      <c r="C485" s="319"/>
      <c r="D485" s="319" t="s">
        <v>46</v>
      </c>
      <c r="E485" s="320" t="s">
        <v>310</v>
      </c>
      <c r="F485" s="320" t="s">
        <v>360</v>
      </c>
      <c r="G485" s="127"/>
    </row>
    <row r="486" spans="1:7" ht="16.5" customHeight="1" x14ac:dyDescent="0.3">
      <c r="A486" s="318"/>
      <c r="B486" s="41" t="s">
        <v>34</v>
      </c>
      <c r="C486" s="41" t="s">
        <v>33</v>
      </c>
      <c r="D486" s="319"/>
      <c r="E486" s="320"/>
      <c r="F486" s="32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8" t="s">
        <v>30</v>
      </c>
      <c r="B507" s="319" t="s">
        <v>31</v>
      </c>
      <c r="C507" s="319"/>
      <c r="D507" s="319" t="s">
        <v>46</v>
      </c>
      <c r="E507" s="320" t="s">
        <v>310</v>
      </c>
      <c r="F507" s="320" t="s">
        <v>360</v>
      </c>
      <c r="G507" s="127"/>
    </row>
    <row r="508" spans="1:7" ht="16.5" customHeight="1" x14ac:dyDescent="0.3">
      <c r="A508" s="318"/>
      <c r="B508" s="41" t="s">
        <v>34</v>
      </c>
      <c r="C508" s="41" t="s">
        <v>33</v>
      </c>
      <c r="D508" s="319"/>
      <c r="E508" s="320"/>
      <c r="F508" s="320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8" t="s">
        <v>30</v>
      </c>
      <c r="B518" s="319" t="s">
        <v>31</v>
      </c>
      <c r="C518" s="319"/>
      <c r="D518" s="319" t="s">
        <v>46</v>
      </c>
      <c r="E518" s="320" t="s">
        <v>310</v>
      </c>
      <c r="F518" s="320" t="s">
        <v>360</v>
      </c>
      <c r="G518" s="127"/>
    </row>
    <row r="519" spans="1:7" ht="16.5" customHeight="1" x14ac:dyDescent="0.3">
      <c r="A519" s="318"/>
      <c r="B519" s="41" t="s">
        <v>34</v>
      </c>
      <c r="C519" s="41" t="s">
        <v>33</v>
      </c>
      <c r="D519" s="319"/>
      <c r="E519" s="320"/>
      <c r="F519" s="320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8" t="s">
        <v>30</v>
      </c>
      <c r="B538" s="319" t="s">
        <v>31</v>
      </c>
      <c r="C538" s="319"/>
      <c r="D538" s="319" t="s">
        <v>46</v>
      </c>
      <c r="E538" s="320" t="s">
        <v>310</v>
      </c>
      <c r="F538" s="320" t="s">
        <v>360</v>
      </c>
      <c r="G538" s="127"/>
    </row>
    <row r="539" spans="1:7" ht="16.5" customHeight="1" x14ac:dyDescent="0.3">
      <c r="A539" s="318"/>
      <c r="B539" s="41" t="s">
        <v>34</v>
      </c>
      <c r="C539" s="41" t="s">
        <v>33</v>
      </c>
      <c r="D539" s="319"/>
      <c r="E539" s="320"/>
      <c r="F539" s="320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8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6Wbv0GQuIfdZybC1Di30iGX7qFRUrSXs3fONHIQoc9Wwo7k/AynaLGgp6P5cf2yWehnvSX2cM5Rpy8xswNDU/g==" saltValue="2qG/CLcqIo0YfJnDM6zbu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1"/>
      <c r="E1" s="311"/>
      <c r="F1" s="311"/>
      <c r="G1" s="311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5" t="s">
        <v>50</v>
      </c>
      <c r="B6" s="335"/>
      <c r="C6" s="335"/>
      <c r="D6" s="335"/>
      <c r="E6" s="335"/>
      <c r="F6" s="335"/>
      <c r="G6" s="125"/>
    </row>
    <row r="7" spans="1:7" s="12" customFormat="1" ht="21.75" customHeight="1" x14ac:dyDescent="0.45">
      <c r="A7" s="313" t="str">
        <f>'A5 Exploitation'!A8:F8</f>
        <v>Rue de Londres</v>
      </c>
      <c r="B7" s="313"/>
      <c r="C7" s="313"/>
      <c r="D7" s="313"/>
      <c r="E7" s="313"/>
      <c r="F7" s="313"/>
      <c r="G7" s="125"/>
    </row>
    <row r="8" spans="1:7" s="12" customFormat="1" ht="24" x14ac:dyDescent="0.45">
      <c r="A8" s="14" t="s">
        <v>42</v>
      </c>
      <c r="B8" s="336">
        <f>'A5 Exploitation'!B9:F9</f>
        <v>0</v>
      </c>
      <c r="C8" s="336"/>
      <c r="D8" s="336"/>
      <c r="E8" s="336"/>
      <c r="F8" s="336"/>
      <c r="G8" s="125"/>
    </row>
    <row r="9" spans="1:7" s="12" customFormat="1" ht="24" x14ac:dyDescent="0.45">
      <c r="A9" s="15" t="s">
        <v>44</v>
      </c>
      <c r="B9" s="337">
        <f>'A5 Exploitation'!B10:F10</f>
        <v>0</v>
      </c>
      <c r="C9" s="337"/>
      <c r="D9" s="337"/>
      <c r="E9" s="337"/>
      <c r="F9" s="337"/>
      <c r="G9" s="125"/>
    </row>
    <row r="10" spans="1:7" s="12" customFormat="1" ht="24" x14ac:dyDescent="0.45">
      <c r="A10" s="14" t="s">
        <v>43</v>
      </c>
      <c r="B10" s="334">
        <f>'A5 Exploitation'!B11:F11</f>
        <v>0</v>
      </c>
      <c r="C10" s="334"/>
      <c r="D10" s="334"/>
      <c r="E10" s="334"/>
      <c r="F10" s="334"/>
      <c r="G10" s="125"/>
    </row>
    <row r="11" spans="1:7" s="12" customFormat="1" ht="24" x14ac:dyDescent="0.45">
      <c r="A11" s="14" t="s">
        <v>294</v>
      </c>
      <c r="B11" s="338">
        <f>D199</f>
        <v>0</v>
      </c>
      <c r="C11" s="338"/>
      <c r="D11" s="338"/>
      <c r="E11" s="338"/>
      <c r="F11" s="338"/>
      <c r="G11" s="125"/>
    </row>
    <row r="12" spans="1:7" s="12" customFormat="1" ht="22.5" x14ac:dyDescent="0.45">
      <c r="A12" s="11"/>
      <c r="D12" s="317"/>
      <c r="E12" s="317"/>
      <c r="F12" s="317"/>
      <c r="G12" s="317"/>
    </row>
    <row r="13" spans="1:7" s="12" customFormat="1" ht="11.25" customHeight="1" x14ac:dyDescent="0.3">
      <c r="A13" s="318" t="s">
        <v>30</v>
      </c>
      <c r="B13" s="319" t="s">
        <v>31</v>
      </c>
      <c r="C13" s="319"/>
      <c r="D13" s="319" t="s">
        <v>46</v>
      </c>
      <c r="E13" s="319" t="s">
        <v>190</v>
      </c>
      <c r="F13" s="319" t="s">
        <v>191</v>
      </c>
      <c r="G13" s="112"/>
    </row>
    <row r="14" spans="1:7" s="12" customFormat="1" ht="12.75" customHeight="1" x14ac:dyDescent="0.3">
      <c r="A14" s="318"/>
      <c r="B14" s="34" t="s">
        <v>34</v>
      </c>
      <c r="C14" s="34" t="s">
        <v>33</v>
      </c>
      <c r="D14" s="319"/>
      <c r="E14" s="319"/>
      <c r="F14" s="31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5"/>
      <c r="C22" s="346"/>
      <c r="D22" s="258">
        <f>SUM(B17:C21)</f>
        <v>0</v>
      </c>
    </row>
    <row r="23" spans="1:7" x14ac:dyDescent="0.3">
      <c r="A23" s="339" t="s">
        <v>295</v>
      </c>
      <c r="B23" s="340"/>
      <c r="C23" s="34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9" t="s">
        <v>36</v>
      </c>
      <c r="B33" s="340"/>
      <c r="C33" s="341"/>
      <c r="D33" s="257">
        <f>SUM(B26:C32)</f>
        <v>0</v>
      </c>
    </row>
    <row r="34" spans="1:7" x14ac:dyDescent="0.3">
      <c r="A34" s="339" t="s">
        <v>295</v>
      </c>
      <c r="B34" s="340"/>
      <c r="C34" s="34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257">
        <f>SUM(B37:C41)</f>
        <v>0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257">
        <f>SUM(B46:C51)</f>
        <v>0</v>
      </c>
    </row>
    <row r="53" spans="1:7" x14ac:dyDescent="0.3">
      <c r="A53" s="339" t="s">
        <v>295</v>
      </c>
      <c r="B53" s="340"/>
      <c r="C53" s="34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257">
        <f>SUM(B56:C62)</f>
        <v>0</v>
      </c>
    </row>
    <row r="64" spans="1:7" x14ac:dyDescent="0.3">
      <c r="A64" s="339" t="s">
        <v>295</v>
      </c>
      <c r="B64" s="340"/>
      <c r="C64" s="34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257">
        <f>SUM(B67:C83)</f>
        <v>0</v>
      </c>
    </row>
    <row r="85" spans="1:7" x14ac:dyDescent="0.3">
      <c r="A85" s="339" t="s">
        <v>295</v>
      </c>
      <c r="B85" s="340"/>
      <c r="C85" s="34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9" t="s">
        <v>36</v>
      </c>
      <c r="B102" s="340"/>
      <c r="C102" s="341"/>
      <c r="D102" s="257">
        <f>SUM(B88:C101)</f>
        <v>0</v>
      </c>
    </row>
    <row r="103" spans="1:7" x14ac:dyDescent="0.3">
      <c r="A103" s="339" t="s">
        <v>295</v>
      </c>
      <c r="B103" s="340"/>
      <c r="C103" s="34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9" t="s">
        <v>36</v>
      </c>
      <c r="B118" s="340"/>
      <c r="C118" s="341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9" t="s">
        <v>36</v>
      </c>
      <c r="B133" s="340"/>
      <c r="C133" s="341"/>
      <c r="D133" s="257">
        <f>SUM(B122:C132)</f>
        <v>0</v>
      </c>
    </row>
    <row r="134" spans="1:7" x14ac:dyDescent="0.3">
      <c r="A134" s="339" t="s">
        <v>295</v>
      </c>
      <c r="B134" s="340"/>
      <c r="C134" s="34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257">
        <f>SUM(B137:C148)</f>
        <v>0</v>
      </c>
    </row>
    <row r="150" spans="1:7" x14ac:dyDescent="0.3">
      <c r="A150" s="339" t="s">
        <v>295</v>
      </c>
      <c r="B150" s="340"/>
      <c r="C150" s="34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9" t="s">
        <v>36</v>
      </c>
      <c r="B161" s="345"/>
      <c r="C161" s="346"/>
      <c r="D161" s="258">
        <f>SUM(B153:C160)</f>
        <v>0</v>
      </c>
    </row>
    <row r="162" spans="1:7" x14ac:dyDescent="0.3">
      <c r="A162" s="339" t="s">
        <v>295</v>
      </c>
      <c r="B162" s="340"/>
      <c r="C162" s="34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257">
        <f>SUM(B165:C168)</f>
        <v>0</v>
      </c>
    </row>
    <row r="170" spans="1:7" x14ac:dyDescent="0.3">
      <c r="A170" s="339" t="s">
        <v>295</v>
      </c>
      <c r="B170" s="340"/>
      <c r="C170" s="34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257">
        <f>SUM(B173:C176)</f>
        <v>0</v>
      </c>
    </row>
    <row r="178" spans="1:7" x14ac:dyDescent="0.3">
      <c r="A178" s="339" t="s">
        <v>295</v>
      </c>
      <c r="B178" s="340"/>
      <c r="C178" s="34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257">
        <f>SUM(B181:C185)</f>
        <v>0</v>
      </c>
    </row>
    <row r="187" spans="1:7" x14ac:dyDescent="0.3">
      <c r="A187" s="339" t="s">
        <v>295</v>
      </c>
      <c r="B187" s="340"/>
      <c r="C187" s="34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9" t="s">
        <v>36</v>
      </c>
      <c r="B194" s="340"/>
      <c r="C194" s="341"/>
      <c r="D194" s="54">
        <f>SUM(B190:C193)</f>
        <v>0</v>
      </c>
    </row>
    <row r="195" spans="1:6" x14ac:dyDescent="0.3">
      <c r="A195" s="339" t="s">
        <v>295</v>
      </c>
      <c r="B195" s="340"/>
      <c r="C195" s="34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1"/>
      <c r="E1" s="311"/>
      <c r="F1" s="311"/>
      <c r="G1" s="311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12" t="s">
        <v>179</v>
      </c>
      <c r="B7" s="312"/>
      <c r="C7" s="312"/>
      <c r="D7" s="312"/>
      <c r="E7" s="312"/>
      <c r="F7" s="312"/>
      <c r="G7" s="125"/>
    </row>
    <row r="8" spans="1:7" ht="29.25" x14ac:dyDescent="0.45">
      <c r="A8" s="313" t="str">
        <f>'Page de garde'!D18</f>
        <v>Rue de Londres</v>
      </c>
      <c r="B8" s="313"/>
      <c r="C8" s="313"/>
      <c r="D8" s="313"/>
      <c r="E8" s="313"/>
      <c r="F8" s="313"/>
      <c r="G8" s="125"/>
    </row>
    <row r="9" spans="1:7" ht="24" x14ac:dyDescent="0.45">
      <c r="A9" s="14" t="s">
        <v>42</v>
      </c>
      <c r="B9" s="314"/>
      <c r="C9" s="314"/>
      <c r="D9" s="314"/>
      <c r="E9" s="314"/>
      <c r="F9" s="314"/>
      <c r="G9" s="125"/>
    </row>
    <row r="10" spans="1:7" ht="24" x14ac:dyDescent="0.45">
      <c r="A10" s="15" t="s">
        <v>44</v>
      </c>
      <c r="B10" s="315"/>
      <c r="C10" s="315"/>
      <c r="D10" s="315"/>
      <c r="E10" s="315"/>
      <c r="F10" s="315"/>
      <c r="G10" s="125"/>
    </row>
    <row r="11" spans="1:7" ht="24" x14ac:dyDescent="0.45">
      <c r="A11" s="14" t="s">
        <v>43</v>
      </c>
      <c r="B11" s="310"/>
      <c r="C11" s="310"/>
      <c r="D11" s="310"/>
      <c r="E11" s="310"/>
      <c r="F11" s="310"/>
      <c r="G11" s="125"/>
    </row>
    <row r="12" spans="1:7" ht="24" x14ac:dyDescent="0.45">
      <c r="A12" s="14" t="s">
        <v>239</v>
      </c>
      <c r="B12" s="316">
        <f>D549</f>
        <v>0</v>
      </c>
      <c r="C12" s="316"/>
      <c r="D12" s="316"/>
      <c r="E12" s="316"/>
      <c r="F12" s="316"/>
      <c r="G12" s="125"/>
    </row>
    <row r="13" spans="1:7" ht="22.5" x14ac:dyDescent="0.45">
      <c r="D13" s="317"/>
      <c r="E13" s="317"/>
      <c r="F13" s="317"/>
      <c r="G13" s="31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8" t="s">
        <v>30</v>
      </c>
      <c r="B17" s="319" t="s">
        <v>31</v>
      </c>
      <c r="C17" s="319"/>
      <c r="D17" s="319" t="s">
        <v>46</v>
      </c>
      <c r="E17" s="320" t="s">
        <v>310</v>
      </c>
      <c r="F17" s="320" t="s">
        <v>358</v>
      </c>
    </row>
    <row r="18" spans="1:8" ht="16.5" customHeight="1" x14ac:dyDescent="0.3">
      <c r="A18" s="318"/>
      <c r="B18" s="41" t="s">
        <v>34</v>
      </c>
      <c r="C18" s="41" t="s">
        <v>33</v>
      </c>
      <c r="D18" s="319"/>
      <c r="E18" s="320"/>
      <c r="F18" s="32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8" t="s">
        <v>30</v>
      </c>
      <c r="B50" s="319" t="s">
        <v>31</v>
      </c>
      <c r="C50" s="319"/>
      <c r="D50" s="319" t="s">
        <v>46</v>
      </c>
      <c r="E50" s="320" t="s">
        <v>310</v>
      </c>
      <c r="F50" s="320" t="s">
        <v>360</v>
      </c>
      <c r="G50" s="127"/>
    </row>
    <row r="51" spans="1:7" ht="16.5" customHeight="1" x14ac:dyDescent="0.3">
      <c r="A51" s="318"/>
      <c r="B51" s="41" t="s">
        <v>34</v>
      </c>
      <c r="C51" s="41" t="s">
        <v>33</v>
      </c>
      <c r="D51" s="319"/>
      <c r="E51" s="320"/>
      <c r="F51" s="32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8" t="s">
        <v>30</v>
      </c>
      <c r="B107" s="319" t="s">
        <v>31</v>
      </c>
      <c r="C107" s="319"/>
      <c r="D107" s="319" t="s">
        <v>46</v>
      </c>
      <c r="E107" s="320" t="s">
        <v>310</v>
      </c>
      <c r="F107" s="320" t="s">
        <v>360</v>
      </c>
    </row>
    <row r="108" spans="1:7" ht="16.5" customHeight="1" x14ac:dyDescent="0.3">
      <c r="A108" s="318"/>
      <c r="B108" s="41" t="s">
        <v>34</v>
      </c>
      <c r="C108" s="41" t="s">
        <v>33</v>
      </c>
      <c r="D108" s="319"/>
      <c r="E108" s="320"/>
      <c r="F108" s="32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8" t="s">
        <v>30</v>
      </c>
      <c r="B162" s="319" t="s">
        <v>31</v>
      </c>
      <c r="C162" s="319"/>
      <c r="D162" s="319" t="s">
        <v>46</v>
      </c>
      <c r="E162" s="320" t="s">
        <v>310</v>
      </c>
      <c r="F162" s="320" t="s">
        <v>360</v>
      </c>
      <c r="G162" s="127"/>
    </row>
    <row r="163" spans="1:7" ht="16.5" customHeight="1" x14ac:dyDescent="0.3">
      <c r="A163" s="318"/>
      <c r="B163" s="41" t="s">
        <v>34</v>
      </c>
      <c r="C163" s="41" t="s">
        <v>33</v>
      </c>
      <c r="D163" s="319"/>
      <c r="E163" s="320"/>
      <c r="F163" s="32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7" t="s">
        <v>379</v>
      </c>
      <c r="B195" s="327"/>
      <c r="C195" s="327"/>
      <c r="D195" s="327"/>
      <c r="E195" s="327"/>
      <c r="F195" s="327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8" t="s">
        <v>30</v>
      </c>
      <c r="B209" s="319" t="s">
        <v>31</v>
      </c>
      <c r="C209" s="319"/>
      <c r="D209" s="319" t="s">
        <v>46</v>
      </c>
      <c r="E209" s="320" t="s">
        <v>310</v>
      </c>
      <c r="F209" s="320" t="s">
        <v>360</v>
      </c>
      <c r="G209" s="127"/>
    </row>
    <row r="210" spans="1:7" ht="16.5" customHeight="1" x14ac:dyDescent="0.3">
      <c r="A210" s="318"/>
      <c r="B210" s="41" t="s">
        <v>34</v>
      </c>
      <c r="C210" s="41" t="s">
        <v>33</v>
      </c>
      <c r="D210" s="319"/>
      <c r="E210" s="320"/>
      <c r="F210" s="32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7" t="s">
        <v>379</v>
      </c>
      <c r="B256" s="327"/>
      <c r="C256" s="327"/>
      <c r="D256" s="327"/>
      <c r="E256" s="327"/>
      <c r="F256" s="327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8" t="s">
        <v>30</v>
      </c>
      <c r="B270" s="319" t="s">
        <v>31</v>
      </c>
      <c r="C270" s="319"/>
      <c r="D270" s="319" t="s">
        <v>46</v>
      </c>
      <c r="E270" s="320" t="s">
        <v>310</v>
      </c>
      <c r="F270" s="320" t="s">
        <v>360</v>
      </c>
      <c r="G270" s="214"/>
    </row>
    <row r="271" spans="1:7" s="16" customFormat="1" ht="16.5" customHeight="1" x14ac:dyDescent="0.3">
      <c r="A271" s="318"/>
      <c r="B271" s="41" t="s">
        <v>34</v>
      </c>
      <c r="C271" s="41" t="s">
        <v>33</v>
      </c>
      <c r="D271" s="319"/>
      <c r="E271" s="320"/>
      <c r="F271" s="32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8" t="s">
        <v>396</v>
      </c>
      <c r="B308" s="329"/>
      <c r="C308" s="329"/>
      <c r="D308" s="329"/>
      <c r="E308" s="329"/>
      <c r="F308" s="330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8" t="s">
        <v>30</v>
      </c>
      <c r="B322" s="319" t="s">
        <v>31</v>
      </c>
      <c r="C322" s="319"/>
      <c r="D322" s="319" t="s">
        <v>46</v>
      </c>
      <c r="E322" s="320" t="s">
        <v>310</v>
      </c>
      <c r="F322" s="320" t="s">
        <v>360</v>
      </c>
      <c r="G322" s="127"/>
    </row>
    <row r="323" spans="1:7" ht="16.5" customHeight="1" x14ac:dyDescent="0.3">
      <c r="A323" s="318"/>
      <c r="B323" s="41" t="s">
        <v>34</v>
      </c>
      <c r="C323" s="41" t="s">
        <v>33</v>
      </c>
      <c r="D323" s="319"/>
      <c r="E323" s="320"/>
      <c r="F323" s="32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8" t="s">
        <v>379</v>
      </c>
      <c r="B349" s="329"/>
      <c r="C349" s="329"/>
      <c r="D349" s="329"/>
      <c r="E349" s="329"/>
      <c r="F349" s="329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8" t="s">
        <v>30</v>
      </c>
      <c r="B362" s="319" t="s">
        <v>31</v>
      </c>
      <c r="C362" s="319"/>
      <c r="D362" s="319" t="s">
        <v>46</v>
      </c>
      <c r="E362" s="320" t="s">
        <v>310</v>
      </c>
      <c r="F362" s="320" t="s">
        <v>360</v>
      </c>
      <c r="G362" s="127"/>
    </row>
    <row r="363" spans="1:7" ht="16.5" customHeight="1" x14ac:dyDescent="0.3">
      <c r="A363" s="318"/>
      <c r="B363" s="41" t="s">
        <v>34</v>
      </c>
      <c r="C363" s="41" t="s">
        <v>33</v>
      </c>
      <c r="D363" s="319"/>
      <c r="E363" s="320"/>
      <c r="F363" s="32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7" t="s">
        <v>379</v>
      </c>
      <c r="B383" s="327"/>
      <c r="C383" s="327"/>
      <c r="D383" s="327"/>
      <c r="E383" s="327"/>
      <c r="F383" s="327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8" t="s">
        <v>30</v>
      </c>
      <c r="B395" s="319" t="s">
        <v>31</v>
      </c>
      <c r="C395" s="319"/>
      <c r="D395" s="319" t="s">
        <v>46</v>
      </c>
      <c r="E395" s="320" t="s">
        <v>310</v>
      </c>
      <c r="F395" s="320" t="s">
        <v>360</v>
      </c>
      <c r="G395" s="127"/>
    </row>
    <row r="396" spans="1:7" ht="16.5" customHeight="1" x14ac:dyDescent="0.3">
      <c r="A396" s="318"/>
      <c r="B396" s="41" t="s">
        <v>34</v>
      </c>
      <c r="C396" s="41" t="s">
        <v>33</v>
      </c>
      <c r="D396" s="319"/>
      <c r="E396" s="320"/>
      <c r="F396" s="32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7" t="s">
        <v>379</v>
      </c>
      <c r="B435" s="327"/>
      <c r="C435" s="327"/>
      <c r="D435" s="327"/>
      <c r="E435" s="327"/>
      <c r="F435" s="327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8" t="s">
        <v>30</v>
      </c>
      <c r="B448" s="319" t="s">
        <v>31</v>
      </c>
      <c r="C448" s="319"/>
      <c r="D448" s="319" t="s">
        <v>46</v>
      </c>
      <c r="E448" s="320" t="s">
        <v>310</v>
      </c>
      <c r="F448" s="320" t="s">
        <v>360</v>
      </c>
      <c r="G448" s="127"/>
    </row>
    <row r="449" spans="1:6" ht="16.5" customHeight="1" x14ac:dyDescent="0.3">
      <c r="A449" s="318"/>
      <c r="B449" s="41" t="s">
        <v>34</v>
      </c>
      <c r="C449" s="41" t="s">
        <v>33</v>
      </c>
      <c r="D449" s="319"/>
      <c r="E449" s="320"/>
      <c r="F449" s="32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1" t="s">
        <v>379</v>
      </c>
      <c r="B471" s="332"/>
      <c r="C471" s="332"/>
      <c r="D471" s="332"/>
      <c r="E471" s="332"/>
      <c r="F471" s="332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3" t="s">
        <v>367</v>
      </c>
      <c r="B483" s="333"/>
      <c r="C483" s="333"/>
      <c r="D483" s="333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8" t="s">
        <v>30</v>
      </c>
      <c r="B485" s="319" t="s">
        <v>31</v>
      </c>
      <c r="C485" s="319"/>
      <c r="D485" s="319" t="s">
        <v>46</v>
      </c>
      <c r="E485" s="320" t="s">
        <v>310</v>
      </c>
      <c r="F485" s="320" t="s">
        <v>360</v>
      </c>
      <c r="G485" s="127"/>
    </row>
    <row r="486" spans="1:7" ht="16.5" customHeight="1" x14ac:dyDescent="0.3">
      <c r="A486" s="318"/>
      <c r="B486" s="41" t="s">
        <v>34</v>
      </c>
      <c r="C486" s="41" t="s">
        <v>33</v>
      </c>
      <c r="D486" s="319"/>
      <c r="E486" s="320"/>
      <c r="F486" s="32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8" t="s">
        <v>30</v>
      </c>
      <c r="B507" s="319" t="s">
        <v>31</v>
      </c>
      <c r="C507" s="319"/>
      <c r="D507" s="319" t="s">
        <v>46</v>
      </c>
      <c r="E507" s="320" t="s">
        <v>310</v>
      </c>
      <c r="F507" s="320" t="s">
        <v>360</v>
      </c>
      <c r="G507" s="127"/>
    </row>
    <row r="508" spans="1:7" ht="16.5" customHeight="1" x14ac:dyDescent="0.3">
      <c r="A508" s="318"/>
      <c r="B508" s="41" t="s">
        <v>34</v>
      </c>
      <c r="C508" s="41" t="s">
        <v>33</v>
      </c>
      <c r="D508" s="319"/>
      <c r="E508" s="320"/>
      <c r="F508" s="320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8" t="s">
        <v>30</v>
      </c>
      <c r="B518" s="319" t="s">
        <v>31</v>
      </c>
      <c r="C518" s="319"/>
      <c r="D518" s="319" t="s">
        <v>46</v>
      </c>
      <c r="E518" s="320" t="s">
        <v>310</v>
      </c>
      <c r="F518" s="320" t="s">
        <v>360</v>
      </c>
      <c r="G518" s="127"/>
    </row>
    <row r="519" spans="1:7" ht="16.5" customHeight="1" x14ac:dyDescent="0.3">
      <c r="A519" s="318"/>
      <c r="B519" s="41" t="s">
        <v>34</v>
      </c>
      <c r="C519" s="41" t="s">
        <v>33</v>
      </c>
      <c r="D519" s="319"/>
      <c r="E519" s="320"/>
      <c r="F519" s="320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8" t="s">
        <v>30</v>
      </c>
      <c r="B538" s="319" t="s">
        <v>31</v>
      </c>
      <c r="C538" s="319"/>
      <c r="D538" s="319" t="s">
        <v>46</v>
      </c>
      <c r="E538" s="320" t="s">
        <v>310</v>
      </c>
      <c r="F538" s="320" t="s">
        <v>360</v>
      </c>
      <c r="G538" s="127"/>
    </row>
    <row r="539" spans="1:7" ht="16.5" customHeight="1" x14ac:dyDescent="0.3">
      <c r="A539" s="318"/>
      <c r="B539" s="41" t="s">
        <v>34</v>
      </c>
      <c r="C539" s="41" t="s">
        <v>33</v>
      </c>
      <c r="D539" s="319"/>
      <c r="E539" s="320"/>
      <c r="F539" s="320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1"/>
      <c r="E1" s="311"/>
      <c r="F1" s="311"/>
      <c r="G1" s="311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5" t="s">
        <v>50</v>
      </c>
      <c r="B6" s="335"/>
      <c r="C6" s="335"/>
      <c r="D6" s="335"/>
      <c r="E6" s="335"/>
      <c r="F6" s="335"/>
      <c r="G6" s="125"/>
    </row>
    <row r="7" spans="1:7" s="12" customFormat="1" ht="21.75" customHeight="1" x14ac:dyDescent="0.45">
      <c r="A7" s="313" t="str">
        <f>'A6 Exploitation'!A8:F8</f>
        <v>Rue de Londres</v>
      </c>
      <c r="B7" s="313"/>
      <c r="C7" s="313"/>
      <c r="D7" s="313"/>
      <c r="E7" s="313"/>
      <c r="F7" s="313"/>
      <c r="G7" s="125"/>
    </row>
    <row r="8" spans="1:7" s="12" customFormat="1" ht="24" x14ac:dyDescent="0.45">
      <c r="A8" s="14" t="s">
        <v>42</v>
      </c>
      <c r="B8" s="336">
        <f>'A6 Exploitation'!B9:F9</f>
        <v>0</v>
      </c>
      <c r="C8" s="336"/>
      <c r="D8" s="336"/>
      <c r="E8" s="336"/>
      <c r="F8" s="336"/>
      <c r="G8" s="125"/>
    </row>
    <row r="9" spans="1:7" s="12" customFormat="1" ht="24" x14ac:dyDescent="0.45">
      <c r="A9" s="15" t="s">
        <v>44</v>
      </c>
      <c r="B9" s="337">
        <f>'A6 Exploitation'!B10:F10</f>
        <v>0</v>
      </c>
      <c r="C9" s="337"/>
      <c r="D9" s="337"/>
      <c r="E9" s="337"/>
      <c r="F9" s="337"/>
      <c r="G9" s="125"/>
    </row>
    <row r="10" spans="1:7" s="12" customFormat="1" ht="24" x14ac:dyDescent="0.45">
      <c r="A10" s="14" t="s">
        <v>43</v>
      </c>
      <c r="B10" s="334">
        <f>'A6 Exploitation'!B11:F11</f>
        <v>0</v>
      </c>
      <c r="C10" s="334"/>
      <c r="D10" s="334"/>
      <c r="E10" s="334"/>
      <c r="F10" s="334"/>
      <c r="G10" s="125"/>
    </row>
    <row r="11" spans="1:7" s="12" customFormat="1" ht="24" x14ac:dyDescent="0.45">
      <c r="A11" s="14" t="s">
        <v>294</v>
      </c>
      <c r="B11" s="338">
        <f>D199</f>
        <v>0</v>
      </c>
      <c r="C11" s="338"/>
      <c r="D11" s="338"/>
      <c r="E11" s="338"/>
      <c r="F11" s="338"/>
      <c r="G11" s="125"/>
    </row>
    <row r="12" spans="1:7" s="12" customFormat="1" ht="22.5" x14ac:dyDescent="0.45">
      <c r="A12" s="11"/>
      <c r="D12" s="317"/>
      <c r="E12" s="317"/>
      <c r="F12" s="317"/>
      <c r="G12" s="317"/>
    </row>
    <row r="13" spans="1:7" s="12" customFormat="1" ht="11.25" customHeight="1" x14ac:dyDescent="0.3">
      <c r="A13" s="318" t="s">
        <v>30</v>
      </c>
      <c r="B13" s="319" t="s">
        <v>31</v>
      </c>
      <c r="C13" s="319"/>
      <c r="D13" s="319" t="s">
        <v>46</v>
      </c>
      <c r="E13" s="319" t="s">
        <v>190</v>
      </c>
      <c r="F13" s="319" t="s">
        <v>191</v>
      </c>
      <c r="G13" s="112"/>
    </row>
    <row r="14" spans="1:7" s="12" customFormat="1" ht="12.75" customHeight="1" x14ac:dyDescent="0.3">
      <c r="A14" s="318"/>
      <c r="B14" s="34" t="s">
        <v>34</v>
      </c>
      <c r="C14" s="34" t="s">
        <v>33</v>
      </c>
      <c r="D14" s="319"/>
      <c r="E14" s="319"/>
      <c r="F14" s="31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5"/>
      <c r="C22" s="346"/>
      <c r="D22" s="258">
        <f>SUM(B17:C21)</f>
        <v>0</v>
      </c>
    </row>
    <row r="23" spans="1:7" x14ac:dyDescent="0.3">
      <c r="A23" s="339" t="s">
        <v>295</v>
      </c>
      <c r="B23" s="340"/>
      <c r="C23" s="34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9" t="s">
        <v>36</v>
      </c>
      <c r="B33" s="340"/>
      <c r="C33" s="341"/>
      <c r="D33" s="257">
        <f>SUM(B26:C32)</f>
        <v>0</v>
      </c>
    </row>
    <row r="34" spans="1:7" x14ac:dyDescent="0.3">
      <c r="A34" s="339" t="s">
        <v>295</v>
      </c>
      <c r="B34" s="340"/>
      <c r="C34" s="34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257">
        <f>SUM(B37:C41)</f>
        <v>0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257">
        <f>SUM(B46:C51)</f>
        <v>0</v>
      </c>
    </row>
    <row r="53" spans="1:7" x14ac:dyDescent="0.3">
      <c r="A53" s="339" t="s">
        <v>295</v>
      </c>
      <c r="B53" s="340"/>
      <c r="C53" s="34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257">
        <f>SUM(B56:C62)</f>
        <v>0</v>
      </c>
    </row>
    <row r="64" spans="1:7" x14ac:dyDescent="0.3">
      <c r="A64" s="339" t="s">
        <v>295</v>
      </c>
      <c r="B64" s="340"/>
      <c r="C64" s="34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257">
        <f>SUM(B67:C83)</f>
        <v>0</v>
      </c>
    </row>
    <row r="85" spans="1:7" x14ac:dyDescent="0.3">
      <c r="A85" s="339" t="s">
        <v>295</v>
      </c>
      <c r="B85" s="340"/>
      <c r="C85" s="34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9" t="s">
        <v>36</v>
      </c>
      <c r="B102" s="340"/>
      <c r="C102" s="341"/>
      <c r="D102" s="257">
        <f>SUM(B88:C101)</f>
        <v>0</v>
      </c>
    </row>
    <row r="103" spans="1:7" x14ac:dyDescent="0.3">
      <c r="A103" s="339" t="s">
        <v>295</v>
      </c>
      <c r="B103" s="340"/>
      <c r="C103" s="34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9" t="s">
        <v>36</v>
      </c>
      <c r="B118" s="340"/>
      <c r="C118" s="341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9" t="s">
        <v>36</v>
      </c>
      <c r="B133" s="340"/>
      <c r="C133" s="341"/>
      <c r="D133" s="257">
        <f>SUM(B122:C132)</f>
        <v>0</v>
      </c>
    </row>
    <row r="134" spans="1:7" x14ac:dyDescent="0.3">
      <c r="A134" s="339" t="s">
        <v>295</v>
      </c>
      <c r="B134" s="340"/>
      <c r="C134" s="34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257">
        <f>SUM(B137:C148)</f>
        <v>0</v>
      </c>
    </row>
    <row r="150" spans="1:7" x14ac:dyDescent="0.3">
      <c r="A150" s="339" t="s">
        <v>295</v>
      </c>
      <c r="B150" s="340"/>
      <c r="C150" s="34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9" t="s">
        <v>36</v>
      </c>
      <c r="B161" s="345"/>
      <c r="C161" s="346"/>
      <c r="D161" s="258">
        <f>SUM(B153:C160)</f>
        <v>0</v>
      </c>
    </row>
    <row r="162" spans="1:7" x14ac:dyDescent="0.3">
      <c r="A162" s="339" t="s">
        <v>295</v>
      </c>
      <c r="B162" s="340"/>
      <c r="C162" s="34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257">
        <f>SUM(B165:C168)</f>
        <v>0</v>
      </c>
    </row>
    <row r="170" spans="1:7" x14ac:dyDescent="0.3">
      <c r="A170" s="339" t="s">
        <v>295</v>
      </c>
      <c r="B170" s="340"/>
      <c r="C170" s="34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257">
        <f>SUM(B173:C176)</f>
        <v>0</v>
      </c>
    </row>
    <row r="178" spans="1:7" x14ac:dyDescent="0.3">
      <c r="A178" s="339" t="s">
        <v>295</v>
      </c>
      <c r="B178" s="340"/>
      <c r="C178" s="34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257">
        <f>SUM(B181:C185)</f>
        <v>0</v>
      </c>
    </row>
    <row r="187" spans="1:7" x14ac:dyDescent="0.3">
      <c r="A187" s="339" t="s">
        <v>295</v>
      </c>
      <c r="B187" s="340"/>
      <c r="C187" s="34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9" t="s">
        <v>36</v>
      </c>
      <c r="B194" s="340"/>
      <c r="C194" s="341"/>
      <c r="D194" s="54">
        <f>SUM(B190:C193)</f>
        <v>0</v>
      </c>
    </row>
    <row r="195" spans="1:6" x14ac:dyDescent="0.3">
      <c r="A195" s="339" t="s">
        <v>295</v>
      </c>
      <c r="B195" s="340"/>
      <c r="C195" s="34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4" zoomScale="80" zoomScaleSheetLayoutView="80" workbookViewId="0">
      <selection activeCell="F543" sqref="F543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1"/>
      <c r="E1" s="311"/>
      <c r="F1" s="311"/>
      <c r="G1" s="311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12" t="s">
        <v>179</v>
      </c>
      <c r="B7" s="312"/>
      <c r="C7" s="312"/>
      <c r="D7" s="312"/>
      <c r="E7" s="312"/>
      <c r="F7" s="312"/>
      <c r="G7" s="125"/>
    </row>
    <row r="8" spans="1:7" ht="29.25" x14ac:dyDescent="0.45">
      <c r="A8" s="313" t="str">
        <f>'Page de garde'!D18</f>
        <v>Rue de Londres</v>
      </c>
      <c r="B8" s="313"/>
      <c r="C8" s="313"/>
      <c r="D8" s="313"/>
      <c r="E8" s="313"/>
      <c r="F8" s="313"/>
      <c r="G8" s="125"/>
    </row>
    <row r="9" spans="1:7" ht="24" x14ac:dyDescent="0.45">
      <c r="A9" s="14" t="s">
        <v>42</v>
      </c>
      <c r="B9" s="314" t="s">
        <v>408</v>
      </c>
      <c r="C9" s="314"/>
      <c r="D9" s="314"/>
      <c r="E9" s="314"/>
      <c r="F9" s="314"/>
      <c r="G9" s="125"/>
    </row>
    <row r="10" spans="1:7" ht="24" x14ac:dyDescent="0.45">
      <c r="A10" s="15" t="s">
        <v>44</v>
      </c>
      <c r="B10" s="315" t="s">
        <v>409</v>
      </c>
      <c r="C10" s="315"/>
      <c r="D10" s="315"/>
      <c r="E10" s="315"/>
      <c r="F10" s="315"/>
      <c r="G10" s="125"/>
    </row>
    <row r="11" spans="1:7" ht="24" x14ac:dyDescent="0.45">
      <c r="A11" s="14" t="s">
        <v>43</v>
      </c>
      <c r="B11" s="310">
        <v>43161</v>
      </c>
      <c r="C11" s="310"/>
      <c r="D11" s="310"/>
      <c r="E11" s="310"/>
      <c r="F11" s="310"/>
      <c r="G11" s="125"/>
    </row>
    <row r="12" spans="1:7" ht="24" x14ac:dyDescent="0.45">
      <c r="A12" s="14" t="s">
        <v>239</v>
      </c>
      <c r="B12" s="316">
        <f>D549</f>
        <v>0.95666666666666667</v>
      </c>
      <c r="C12" s="316"/>
      <c r="D12" s="316"/>
      <c r="E12" s="316"/>
      <c r="F12" s="316"/>
      <c r="G12" s="125"/>
    </row>
    <row r="13" spans="1:7" ht="22.5" x14ac:dyDescent="0.45">
      <c r="D13" s="317"/>
      <c r="E13" s="317"/>
      <c r="F13" s="317"/>
      <c r="G13" s="31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43161</v>
      </c>
      <c r="B16" s="188"/>
      <c r="C16" s="188"/>
      <c r="D16" s="188"/>
      <c r="E16" s="188"/>
      <c r="F16" s="202"/>
    </row>
    <row r="17" spans="1:8" ht="16.5" customHeight="1" x14ac:dyDescent="0.3">
      <c r="A17" s="318" t="s">
        <v>30</v>
      </c>
      <c r="B17" s="319" t="s">
        <v>31</v>
      </c>
      <c r="C17" s="319"/>
      <c r="D17" s="319" t="s">
        <v>46</v>
      </c>
      <c r="E17" s="320" t="s">
        <v>310</v>
      </c>
      <c r="F17" s="320" t="s">
        <v>358</v>
      </c>
    </row>
    <row r="18" spans="1:8" ht="16.5" customHeight="1" x14ac:dyDescent="0.3">
      <c r="A18" s="318"/>
      <c r="B18" s="41" t="s">
        <v>34</v>
      </c>
      <c r="C18" s="41" t="s">
        <v>33</v>
      </c>
      <c r="D18" s="319"/>
      <c r="E18" s="320"/>
      <c r="F18" s="32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1</v>
      </c>
      <c r="C34" s="290" t="str">
        <f>IF(B34=0, -5, "0")</f>
        <v>0</v>
      </c>
      <c r="D34" s="137" t="s">
        <v>417</v>
      </c>
      <c r="E34" s="94"/>
      <c r="F34" s="204" t="s">
        <v>356</v>
      </c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">
        <v>32</v>
      </c>
      <c r="C41" s="130"/>
      <c r="D41" s="251"/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21</v>
      </c>
    </row>
    <row r="43" spans="1:7" x14ac:dyDescent="0.3">
      <c r="A43" s="5" t="s">
        <v>35</v>
      </c>
      <c r="B43" s="132"/>
      <c r="C43" s="133"/>
      <c r="D43" s="134">
        <f>D42/(COUNT(B29:C37,B39:C41)*2)</f>
        <v>0.95454545454545459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27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0.9642857142857143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43161</v>
      </c>
      <c r="B49" s="124"/>
      <c r="C49" s="135"/>
      <c r="D49" s="124"/>
    </row>
    <row r="50" spans="1:7" x14ac:dyDescent="0.3">
      <c r="A50" s="318" t="s">
        <v>30</v>
      </c>
      <c r="B50" s="319" t="s">
        <v>31</v>
      </c>
      <c r="C50" s="319"/>
      <c r="D50" s="319" t="s">
        <v>46</v>
      </c>
      <c r="E50" s="320" t="s">
        <v>310</v>
      </c>
      <c r="F50" s="320" t="s">
        <v>360</v>
      </c>
      <c r="G50" s="127"/>
    </row>
    <row r="51" spans="1:7" x14ac:dyDescent="0.3">
      <c r="A51" s="318"/>
      <c r="B51" s="41" t="s">
        <v>34</v>
      </c>
      <c r="C51" s="41" t="s">
        <v>33</v>
      </c>
      <c r="D51" s="319"/>
      <c r="E51" s="320"/>
      <c r="F51" s="32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95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3" x14ac:dyDescent="0.3">
      <c r="A69" s="209" t="s">
        <v>380</v>
      </c>
      <c r="B69" s="130">
        <v>1</v>
      </c>
      <c r="C69" s="150" t="str">
        <f>IF(B69=0, -5, "0")</f>
        <v>0</v>
      </c>
      <c r="D69" s="95" t="s">
        <v>413</v>
      </c>
      <c r="E69" s="94"/>
      <c r="F69" s="204" t="s">
        <v>356</v>
      </c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66" x14ac:dyDescent="0.3">
      <c r="A76" s="70" t="s">
        <v>156</v>
      </c>
      <c r="B76" s="130">
        <v>1</v>
      </c>
      <c r="C76" s="131"/>
      <c r="D76" s="138" t="s">
        <v>412</v>
      </c>
      <c r="E76" s="106"/>
      <c r="F76" s="204" t="s">
        <v>357</v>
      </c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32</v>
      </c>
    </row>
    <row r="85" spans="1:7" x14ac:dyDescent="0.3">
      <c r="A85" s="5" t="s">
        <v>35</v>
      </c>
      <c r="B85" s="132"/>
      <c r="C85" s="133"/>
      <c r="D85" s="134">
        <f>D84/(COUNT(B65:C83)*2)</f>
        <v>0.94117647058823528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49.5" x14ac:dyDescent="0.3">
      <c r="A92" s="70" t="s">
        <v>384</v>
      </c>
      <c r="B92" s="130">
        <v>1</v>
      </c>
      <c r="C92" s="218"/>
      <c r="D92" s="147" t="s">
        <v>411</v>
      </c>
      <c r="E92" s="106"/>
      <c r="F92" s="204" t="s">
        <v>356</v>
      </c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69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0.95833333333333337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43161</v>
      </c>
      <c r="B106" s="124"/>
      <c r="C106" s="135"/>
      <c r="D106" s="124"/>
    </row>
    <row r="107" spans="1:7" x14ac:dyDescent="0.3">
      <c r="A107" s="318" t="s">
        <v>30</v>
      </c>
      <c r="B107" s="319" t="s">
        <v>31</v>
      </c>
      <c r="C107" s="319"/>
      <c r="D107" s="319" t="s">
        <v>46</v>
      </c>
      <c r="E107" s="320" t="s">
        <v>310</v>
      </c>
      <c r="F107" s="320" t="s">
        <v>360</v>
      </c>
    </row>
    <row r="108" spans="1:7" x14ac:dyDescent="0.3">
      <c r="A108" s="318"/>
      <c r="B108" s="41" t="s">
        <v>34</v>
      </c>
      <c r="C108" s="41" t="s">
        <v>33</v>
      </c>
      <c r="D108" s="319"/>
      <c r="E108" s="320"/>
      <c r="F108" s="32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36</v>
      </c>
    </row>
    <row r="140" spans="1:7" x14ac:dyDescent="0.3">
      <c r="A140" s="5" t="s">
        <v>35</v>
      </c>
      <c r="B140" s="132"/>
      <c r="C140" s="133"/>
      <c r="D140" s="134">
        <f>D139/(COUNT(B121:C138)*2)</f>
        <v>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ht="33" x14ac:dyDescent="0.3">
      <c r="A146" s="191" t="s">
        <v>136</v>
      </c>
      <c r="B146" s="130">
        <v>1</v>
      </c>
      <c r="C146" s="150"/>
      <c r="D146" s="223" t="s">
        <v>414</v>
      </c>
      <c r="E146" s="94"/>
      <c r="F146" s="204" t="s">
        <v>356</v>
      </c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69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0.98571428571428577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43161</v>
      </c>
      <c r="B161" s="124"/>
      <c r="C161" s="135"/>
      <c r="D161" s="127"/>
    </row>
    <row r="162" spans="1:7" x14ac:dyDescent="0.3">
      <c r="A162" s="318" t="s">
        <v>30</v>
      </c>
      <c r="B162" s="319" t="s">
        <v>31</v>
      </c>
      <c r="C162" s="319"/>
      <c r="D162" s="319" t="s">
        <v>46</v>
      </c>
      <c r="E162" s="320" t="s">
        <v>310</v>
      </c>
      <c r="F162" s="320" t="s">
        <v>360</v>
      </c>
      <c r="G162" s="127"/>
    </row>
    <row r="163" spans="1:7" x14ac:dyDescent="0.3">
      <c r="A163" s="318"/>
      <c r="B163" s="41" t="s">
        <v>34</v>
      </c>
      <c r="C163" s="41" t="s">
        <v>33</v>
      </c>
      <c r="D163" s="319"/>
      <c r="E163" s="320"/>
      <c r="F163" s="32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50.25" x14ac:dyDescent="0.35">
      <c r="A181" s="260" t="s">
        <v>375</v>
      </c>
      <c r="B181" s="130">
        <v>1</v>
      </c>
      <c r="C181" s="136" t="str">
        <f>IF(B181=0, -10, "0")</f>
        <v>0</v>
      </c>
      <c r="D181" s="220" t="s">
        <v>418</v>
      </c>
      <c r="E181" s="106"/>
      <c r="F181" s="204" t="s">
        <v>356</v>
      </c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53.25" customHeight="1" x14ac:dyDescent="0.35">
      <c r="A186" s="266" t="s">
        <v>186</v>
      </c>
      <c r="B186" s="130">
        <v>1</v>
      </c>
      <c r="C186" s="136" t="str">
        <f>IF(B186=0, -10, "0")</f>
        <v>0</v>
      </c>
      <c r="D186" s="292" t="s">
        <v>419</v>
      </c>
      <c r="E186" s="94"/>
      <c r="F186" s="204" t="s">
        <v>356</v>
      </c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7" t="s">
        <v>379</v>
      </c>
      <c r="B195" s="327"/>
      <c r="C195" s="327"/>
      <c r="D195" s="327"/>
      <c r="E195" s="327"/>
      <c r="F195" s="327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46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0.95833333333333337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0.967741935483871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43161</v>
      </c>
      <c r="B208" s="124"/>
      <c r="C208" s="135"/>
      <c r="D208" s="124"/>
    </row>
    <row r="209" spans="1:7" x14ac:dyDescent="0.3">
      <c r="A209" s="318" t="s">
        <v>30</v>
      </c>
      <c r="B209" s="319" t="s">
        <v>31</v>
      </c>
      <c r="C209" s="319"/>
      <c r="D209" s="319" t="s">
        <v>46</v>
      </c>
      <c r="E209" s="320" t="s">
        <v>310</v>
      </c>
      <c r="F209" s="320" t="s">
        <v>360</v>
      </c>
      <c r="G209" s="127"/>
    </row>
    <row r="210" spans="1:7" x14ac:dyDescent="0.3">
      <c r="A210" s="318"/>
      <c r="B210" s="41" t="s">
        <v>34</v>
      </c>
      <c r="C210" s="41" t="s">
        <v>33</v>
      </c>
      <c r="D210" s="319"/>
      <c r="E210" s="320"/>
      <c r="F210" s="32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ht="66" x14ac:dyDescent="0.3">
      <c r="A215" s="7" t="s">
        <v>141</v>
      </c>
      <c r="B215" s="130">
        <v>1</v>
      </c>
      <c r="C215" s="130"/>
      <c r="D215" s="95" t="s">
        <v>423</v>
      </c>
      <c r="E215" s="94"/>
      <c r="F215" s="204" t="s">
        <v>356</v>
      </c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19</v>
      </c>
    </row>
    <row r="223" spans="1:7" x14ac:dyDescent="0.3">
      <c r="A223" s="5" t="s">
        <v>35</v>
      </c>
      <c r="B223" s="132"/>
      <c r="C223" s="133"/>
      <c r="D223" s="134">
        <f>D222/(COUNT(B212:C221)*2)</f>
        <v>0.95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ht="33" x14ac:dyDescent="0.3">
      <c r="A226" s="70" t="s">
        <v>364</v>
      </c>
      <c r="B226" s="130">
        <v>1</v>
      </c>
      <c r="C226" s="130"/>
      <c r="D226" s="95" t="s">
        <v>421</v>
      </c>
      <c r="E226" s="106"/>
      <c r="F226" s="204" t="s">
        <v>356</v>
      </c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33" x14ac:dyDescent="0.3">
      <c r="A238" s="209" t="s">
        <v>66</v>
      </c>
      <c r="B238" s="130">
        <v>1</v>
      </c>
      <c r="C238" s="150" t="str">
        <f>IF(B238=0, -5, "0")</f>
        <v>0</v>
      </c>
      <c r="D238" s="292" t="s">
        <v>422</v>
      </c>
      <c r="E238" s="94"/>
      <c r="F238" s="204" t="s">
        <v>356</v>
      </c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32</v>
      </c>
    </row>
    <row r="245" spans="1:7" x14ac:dyDescent="0.3">
      <c r="A245" s="5" t="s">
        <v>35</v>
      </c>
      <c r="B245" s="132"/>
      <c r="C245" s="133"/>
      <c r="D245" s="134">
        <f>D244/(COUNT(B226:C243)*2)</f>
        <v>0.94117647058823528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ht="33" x14ac:dyDescent="0.3">
      <c r="A253" s="4" t="s">
        <v>224</v>
      </c>
      <c r="B253" s="130">
        <v>1</v>
      </c>
      <c r="C253" s="130"/>
      <c r="D253" s="129" t="s">
        <v>424</v>
      </c>
      <c r="E253" s="94"/>
      <c r="F253" s="204" t="s">
        <v>356</v>
      </c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7" t="s">
        <v>379</v>
      </c>
      <c r="B256" s="327"/>
      <c r="C256" s="327"/>
      <c r="D256" s="327"/>
      <c r="E256" s="327"/>
      <c r="F256" s="327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25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0.96153846153846156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76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0.95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43161</v>
      </c>
      <c r="B269" s="124"/>
      <c r="C269" s="135"/>
      <c r="D269" s="124"/>
      <c r="F269" s="206"/>
      <c r="G269" s="214"/>
    </row>
    <row r="270" spans="1:7" s="16" customFormat="1" x14ac:dyDescent="0.3">
      <c r="A270" s="318" t="s">
        <v>30</v>
      </c>
      <c r="B270" s="319" t="s">
        <v>31</v>
      </c>
      <c r="C270" s="319"/>
      <c r="D270" s="319" t="s">
        <v>46</v>
      </c>
      <c r="E270" s="320" t="s">
        <v>310</v>
      </c>
      <c r="F270" s="320" t="s">
        <v>360</v>
      </c>
      <c r="G270" s="214"/>
    </row>
    <row r="271" spans="1:7" s="16" customFormat="1" x14ac:dyDescent="0.3">
      <c r="A271" s="318"/>
      <c r="B271" s="41" t="s">
        <v>34</v>
      </c>
      <c r="C271" s="41" t="s">
        <v>33</v>
      </c>
      <c r="D271" s="319"/>
      <c r="E271" s="320"/>
      <c r="F271" s="32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x14ac:dyDescent="0.3">
      <c r="A274" s="7" t="s">
        <v>135</v>
      </c>
      <c r="B274" s="130">
        <v>2</v>
      </c>
      <c r="C274" s="130"/>
      <c r="D274" s="138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8" t="s">
        <v>396</v>
      </c>
      <c r="B308" s="329"/>
      <c r="C308" s="329"/>
      <c r="D308" s="329"/>
      <c r="E308" s="329"/>
      <c r="F308" s="330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ht="49.5" x14ac:dyDescent="0.3">
      <c r="A312" s="219" t="s">
        <v>392</v>
      </c>
      <c r="B312" s="130">
        <v>1</v>
      </c>
      <c r="C312" s="213"/>
      <c r="D312" s="165" t="s">
        <v>426</v>
      </c>
      <c r="E312" s="106"/>
      <c r="F312" s="204" t="s">
        <v>356</v>
      </c>
      <c r="G312" s="214"/>
    </row>
    <row r="313" spans="1:7" s="16" customFormat="1" ht="45" x14ac:dyDescent="0.3">
      <c r="A313" s="56" t="s">
        <v>249</v>
      </c>
      <c r="B313" s="280">
        <v>2</v>
      </c>
      <c r="C313" s="140"/>
      <c r="D313" s="251">
        <v>1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43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0.97727272727272729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65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0.98484848484848486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43161</v>
      </c>
      <c r="B321" s="124"/>
      <c r="C321" s="135"/>
      <c r="D321" s="127"/>
    </row>
    <row r="322" spans="1:7" x14ac:dyDescent="0.3">
      <c r="A322" s="318" t="s">
        <v>30</v>
      </c>
      <c r="B322" s="319" t="s">
        <v>31</v>
      </c>
      <c r="C322" s="319"/>
      <c r="D322" s="319" t="s">
        <v>46</v>
      </c>
      <c r="E322" s="320" t="s">
        <v>310</v>
      </c>
      <c r="F322" s="320" t="s">
        <v>360</v>
      </c>
      <c r="G322" s="127"/>
    </row>
    <row r="323" spans="1:7" x14ac:dyDescent="0.3">
      <c r="A323" s="318"/>
      <c r="B323" s="41" t="s">
        <v>34</v>
      </c>
      <c r="C323" s="41" t="s">
        <v>33</v>
      </c>
      <c r="D323" s="319"/>
      <c r="E323" s="320"/>
      <c r="F323" s="32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8" t="s">
        <v>379</v>
      </c>
      <c r="B349" s="329"/>
      <c r="C349" s="329"/>
      <c r="D349" s="329"/>
      <c r="E349" s="329"/>
      <c r="F349" s="329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 t="s">
        <v>356</v>
      </c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48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43161</v>
      </c>
      <c r="B361" s="124"/>
      <c r="C361" s="135"/>
      <c r="D361" s="124"/>
    </row>
    <row r="362" spans="1:7" x14ac:dyDescent="0.3">
      <c r="A362" s="318" t="s">
        <v>30</v>
      </c>
      <c r="B362" s="319" t="s">
        <v>31</v>
      </c>
      <c r="C362" s="319"/>
      <c r="D362" s="319" t="s">
        <v>46</v>
      </c>
      <c r="E362" s="320" t="s">
        <v>310</v>
      </c>
      <c r="F362" s="320" t="s">
        <v>360</v>
      </c>
      <c r="G362" s="127"/>
    </row>
    <row r="363" spans="1:7" x14ac:dyDescent="0.3">
      <c r="A363" s="318"/>
      <c r="B363" s="41" t="s">
        <v>34</v>
      </c>
      <c r="C363" s="41" t="s">
        <v>33</v>
      </c>
      <c r="D363" s="319"/>
      <c r="E363" s="320"/>
      <c r="F363" s="32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 t="s">
        <v>356</v>
      </c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7" t="s">
        <v>410</v>
      </c>
      <c r="B383" s="327"/>
      <c r="C383" s="327"/>
      <c r="D383" s="327"/>
      <c r="E383" s="327"/>
      <c r="F383" s="327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">
        <v>32</v>
      </c>
      <c r="C386" s="130"/>
      <c r="D386" s="251"/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43161</v>
      </c>
      <c r="B394" s="124"/>
      <c r="C394" s="135"/>
      <c r="D394" s="127"/>
      <c r="G394" s="127"/>
    </row>
    <row r="395" spans="1:7" x14ac:dyDescent="0.3">
      <c r="A395" s="318" t="s">
        <v>30</v>
      </c>
      <c r="B395" s="319" t="s">
        <v>31</v>
      </c>
      <c r="C395" s="319"/>
      <c r="D395" s="319" t="s">
        <v>46</v>
      </c>
      <c r="E395" s="320" t="s">
        <v>310</v>
      </c>
      <c r="F395" s="320" t="s">
        <v>360</v>
      </c>
      <c r="G395" s="127"/>
    </row>
    <row r="396" spans="1:7" x14ac:dyDescent="0.3">
      <c r="A396" s="318"/>
      <c r="B396" s="41" t="s">
        <v>34</v>
      </c>
      <c r="C396" s="41" t="s">
        <v>33</v>
      </c>
      <c r="D396" s="319"/>
      <c r="E396" s="320"/>
      <c r="F396" s="32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294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50.25" x14ac:dyDescent="0.35">
      <c r="A432" s="261" t="s">
        <v>107</v>
      </c>
      <c r="B432" s="130">
        <v>0</v>
      </c>
      <c r="C432" s="136">
        <f>IF(B432=0, -10, IF(B432=1, -5, "0"))</f>
        <v>-10</v>
      </c>
      <c r="D432" s="129" t="s">
        <v>432</v>
      </c>
      <c r="E432" s="94" t="s">
        <v>433</v>
      </c>
      <c r="F432" s="204" t="s">
        <v>356</v>
      </c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7" t="s">
        <v>379</v>
      </c>
      <c r="B435" s="327"/>
      <c r="C435" s="327"/>
      <c r="D435" s="327"/>
      <c r="E435" s="327"/>
      <c r="F435" s="327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">
        <v>32</v>
      </c>
      <c r="C439" s="130"/>
      <c r="D439" s="251"/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4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0.22222222222222221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44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0.75862068965517238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43161</v>
      </c>
      <c r="B447" s="124"/>
      <c r="C447" s="135"/>
      <c r="D447" s="124"/>
    </row>
    <row r="448" spans="1:7" x14ac:dyDescent="0.3">
      <c r="A448" s="318" t="s">
        <v>30</v>
      </c>
      <c r="B448" s="319" t="s">
        <v>31</v>
      </c>
      <c r="C448" s="319"/>
      <c r="D448" s="319" t="s">
        <v>46</v>
      </c>
      <c r="E448" s="320" t="s">
        <v>310</v>
      </c>
      <c r="F448" s="320" t="s">
        <v>360</v>
      </c>
      <c r="G448" s="127"/>
    </row>
    <row r="449" spans="1:6" x14ac:dyDescent="0.3">
      <c r="A449" s="318"/>
      <c r="B449" s="41" t="s">
        <v>34</v>
      </c>
      <c r="C449" s="41" t="s">
        <v>33</v>
      </c>
      <c r="D449" s="319"/>
      <c r="E449" s="320"/>
      <c r="F449" s="32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31" t="s">
        <v>379</v>
      </c>
      <c r="B471" s="332"/>
      <c r="C471" s="332"/>
      <c r="D471" s="332"/>
      <c r="E471" s="332"/>
      <c r="F471" s="332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 t="s">
        <v>356</v>
      </c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">
        <v>32</v>
      </c>
      <c r="C476" s="140"/>
      <c r="D476" s="251"/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28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3" t="s">
        <v>367</v>
      </c>
      <c r="B483" s="333"/>
      <c r="C483" s="333"/>
      <c r="D483" s="333"/>
      <c r="E483" s="185"/>
      <c r="F483" s="201"/>
    </row>
    <row r="484" spans="1:7" x14ac:dyDescent="0.3">
      <c r="A484" s="74">
        <f>B11</f>
        <v>43161</v>
      </c>
      <c r="B484" s="124"/>
      <c r="C484" s="135"/>
      <c r="D484" s="124"/>
    </row>
    <row r="485" spans="1:7" x14ac:dyDescent="0.3">
      <c r="A485" s="318" t="s">
        <v>30</v>
      </c>
      <c r="B485" s="319" t="s">
        <v>31</v>
      </c>
      <c r="C485" s="319"/>
      <c r="D485" s="319" t="s">
        <v>46</v>
      </c>
      <c r="E485" s="320" t="s">
        <v>310</v>
      </c>
      <c r="F485" s="320" t="s">
        <v>360</v>
      </c>
      <c r="G485" s="127"/>
    </row>
    <row r="486" spans="1:7" x14ac:dyDescent="0.3">
      <c r="A486" s="318"/>
      <c r="B486" s="41" t="s">
        <v>34</v>
      </c>
      <c r="C486" s="41" t="s">
        <v>33</v>
      </c>
      <c r="D486" s="319"/>
      <c r="E486" s="320"/>
      <c r="F486" s="32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 t="s">
        <v>356</v>
      </c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 t="s">
        <v>356</v>
      </c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">
        <v>32</v>
      </c>
      <c r="C498" s="213"/>
      <c r="D498" s="251"/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43161</v>
      </c>
      <c r="B506" s="124"/>
      <c r="C506" s="135"/>
      <c r="D506" s="124"/>
    </row>
    <row r="507" spans="1:7" x14ac:dyDescent="0.3">
      <c r="A507" s="318" t="s">
        <v>30</v>
      </c>
      <c r="B507" s="319" t="s">
        <v>31</v>
      </c>
      <c r="C507" s="319"/>
      <c r="D507" s="319" t="s">
        <v>46</v>
      </c>
      <c r="E507" s="320" t="s">
        <v>310</v>
      </c>
      <c r="F507" s="320" t="s">
        <v>360</v>
      </c>
      <c r="G507" s="127"/>
    </row>
    <row r="508" spans="1:7" x14ac:dyDescent="0.3">
      <c r="A508" s="318"/>
      <c r="B508" s="41" t="s">
        <v>34</v>
      </c>
      <c r="C508" s="41" t="s">
        <v>33</v>
      </c>
      <c r="D508" s="319"/>
      <c r="E508" s="320"/>
      <c r="F508" s="320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">
        <v>32</v>
      </c>
      <c r="C512" s="140"/>
      <c r="D512" s="251"/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43161</v>
      </c>
      <c r="B517" s="124"/>
      <c r="C517" s="135"/>
      <c r="D517" s="124"/>
    </row>
    <row r="518" spans="1:7" x14ac:dyDescent="0.3">
      <c r="A518" s="318" t="s">
        <v>30</v>
      </c>
      <c r="B518" s="319" t="s">
        <v>31</v>
      </c>
      <c r="C518" s="319"/>
      <c r="D518" s="319" t="s">
        <v>46</v>
      </c>
      <c r="E518" s="320" t="s">
        <v>310</v>
      </c>
      <c r="F518" s="320" t="s">
        <v>360</v>
      </c>
      <c r="G518" s="127"/>
    </row>
    <row r="519" spans="1:7" x14ac:dyDescent="0.3">
      <c r="A519" s="318"/>
      <c r="B519" s="41" t="s">
        <v>34</v>
      </c>
      <c r="C519" s="41" t="s">
        <v>33</v>
      </c>
      <c r="D519" s="319"/>
      <c r="E519" s="320"/>
      <c r="F519" s="320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 t="s">
        <v>356</v>
      </c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3" x14ac:dyDescent="0.3">
      <c r="A522" s="4" t="s">
        <v>47</v>
      </c>
      <c r="B522" s="130">
        <v>2</v>
      </c>
      <c r="C522" s="130"/>
      <c r="D522" s="95" t="s">
        <v>441</v>
      </c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">
        <v>32</v>
      </c>
      <c r="C532" s="140"/>
      <c r="D532" s="251"/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43161</v>
      </c>
      <c r="B537" s="124"/>
      <c r="C537" s="135"/>
      <c r="D537" s="124"/>
      <c r="G537" s="127"/>
    </row>
    <row r="538" spans="1:7" x14ac:dyDescent="0.3">
      <c r="A538" s="318" t="s">
        <v>30</v>
      </c>
      <c r="B538" s="319" t="s">
        <v>31</v>
      </c>
      <c r="C538" s="319"/>
      <c r="D538" s="319" t="s">
        <v>46</v>
      </c>
      <c r="E538" s="320" t="s">
        <v>310</v>
      </c>
      <c r="F538" s="320" t="s">
        <v>360</v>
      </c>
      <c r="G538" s="127"/>
    </row>
    <row r="539" spans="1:7" x14ac:dyDescent="0.3">
      <c r="A539" s="318"/>
      <c r="B539" s="41" t="s">
        <v>34</v>
      </c>
      <c r="C539" s="41" t="s">
        <v>33</v>
      </c>
      <c r="D539" s="319"/>
      <c r="E539" s="320"/>
      <c r="F539" s="320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">
        <v>32</v>
      </c>
      <c r="C543" s="130"/>
      <c r="D543" s="251"/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574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0.95666666666666667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2 B53:B60 B65:B83 B88:B93 B39:B41 B110:B116 B121:B138 B143:B147 B95:B99 B165:B171 B176:B194 B149:B153 B212:B221 B226:B243 B248:B255 B196:B200 B273:B284 B289:B307 B257:B260 B325:B332 B337:B348 B309:B312 B365:B372 B377:B382 B350:B353 B398:B405 B410:B416 B421:B425 B430:B434 B384:B386 B451:B456 B461:B470 B436:B439 B488:B492 B472:B476 B496:B498 B509:B512 B540:B54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313 B261"/>
  </dataValidations>
  <pageMargins left="0.7" right="0.7" top="0.75" bottom="0.75" header="0.3" footer="0.3"/>
  <pageSetup paperSize="9" scale="41" orientation="portrait" r:id="rId1"/>
  <rowBreaks count="3" manualBreakCount="3">
    <brk id="85" max="6" man="1"/>
    <brk id="174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4" zoomScale="80" zoomScaleNormal="90" zoomScaleSheetLayoutView="80" workbookViewId="0">
      <selection activeCell="B139" sqref="B139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1"/>
      <c r="E1" s="311"/>
      <c r="F1" s="311"/>
      <c r="G1" s="311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5" t="s">
        <v>50</v>
      </c>
      <c r="B6" s="335"/>
      <c r="C6" s="335"/>
      <c r="D6" s="335"/>
      <c r="E6" s="335"/>
      <c r="F6" s="335"/>
      <c r="G6" s="125"/>
    </row>
    <row r="7" spans="1:7" s="12" customFormat="1" ht="21.75" customHeight="1" x14ac:dyDescent="0.45">
      <c r="A7" s="313" t="str">
        <f>'A1 Exploitation'!A8:F8</f>
        <v>Rue de Londres</v>
      </c>
      <c r="B7" s="313"/>
      <c r="C7" s="313"/>
      <c r="D7" s="313"/>
      <c r="E7" s="313"/>
      <c r="F7" s="313"/>
      <c r="G7" s="125"/>
    </row>
    <row r="8" spans="1:7" s="12" customFormat="1" ht="24" x14ac:dyDescent="0.45">
      <c r="A8" s="14" t="s">
        <v>42</v>
      </c>
      <c r="B8" s="336" t="str">
        <f>'A1 Exploitation'!B9:F9</f>
        <v>Dr Hend KAMOUN</v>
      </c>
      <c r="C8" s="336"/>
      <c r="D8" s="336"/>
      <c r="E8" s="336"/>
      <c r="F8" s="336"/>
      <c r="G8" s="125"/>
    </row>
    <row r="9" spans="1:7" s="12" customFormat="1" ht="24" x14ac:dyDescent="0.45">
      <c r="A9" s="15" t="s">
        <v>44</v>
      </c>
      <c r="B9" s="337" t="str">
        <f>'A1 Exploitation'!B10:F10</f>
        <v>Chefs rayons et directeur magasin</v>
      </c>
      <c r="C9" s="337"/>
      <c r="D9" s="337"/>
      <c r="E9" s="337"/>
      <c r="F9" s="337"/>
      <c r="G9" s="125"/>
    </row>
    <row r="10" spans="1:7" s="12" customFormat="1" ht="24" x14ac:dyDescent="0.45">
      <c r="A10" s="14" t="s">
        <v>43</v>
      </c>
      <c r="B10" s="334">
        <f>'A1 Exploitation'!B11:F11</f>
        <v>43161</v>
      </c>
      <c r="C10" s="334"/>
      <c r="D10" s="334"/>
      <c r="E10" s="334"/>
      <c r="F10" s="334"/>
      <c r="G10" s="125"/>
    </row>
    <row r="11" spans="1:7" s="12" customFormat="1" ht="24" x14ac:dyDescent="0.45">
      <c r="A11" s="14" t="s">
        <v>294</v>
      </c>
      <c r="B11" s="338">
        <f>D199</f>
        <v>0.93478260869565222</v>
      </c>
      <c r="C11" s="338"/>
      <c r="D11" s="338"/>
      <c r="E11" s="338"/>
      <c r="F11" s="338"/>
      <c r="G11" s="125"/>
    </row>
    <row r="12" spans="1:7" s="12" customFormat="1" ht="22.5" x14ac:dyDescent="0.45">
      <c r="A12" s="11"/>
      <c r="D12" s="317"/>
      <c r="E12" s="317"/>
      <c r="F12" s="317"/>
      <c r="G12" s="317"/>
    </row>
    <row r="13" spans="1:7" s="12" customFormat="1" ht="11.25" customHeight="1" x14ac:dyDescent="0.3">
      <c r="A13" s="318" t="s">
        <v>30</v>
      </c>
      <c r="B13" s="319" t="s">
        <v>31</v>
      </c>
      <c r="C13" s="319"/>
      <c r="D13" s="319" t="s">
        <v>46</v>
      </c>
      <c r="E13" s="319" t="s">
        <v>190</v>
      </c>
      <c r="F13" s="319" t="s">
        <v>191</v>
      </c>
      <c r="G13" s="112"/>
    </row>
    <row r="14" spans="1:7" s="12" customFormat="1" ht="12.75" customHeight="1" x14ac:dyDescent="0.3">
      <c r="A14" s="318"/>
      <c r="B14" s="34" t="s">
        <v>34</v>
      </c>
      <c r="C14" s="34" t="s">
        <v>33</v>
      </c>
      <c r="D14" s="319"/>
      <c r="E14" s="319"/>
      <c r="F14" s="31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4" t="s">
        <v>36</v>
      </c>
      <c r="B22" s="345"/>
      <c r="C22" s="346"/>
      <c r="D22" s="250">
        <f>SUM(B17:C21)</f>
        <v>10</v>
      </c>
    </row>
    <row r="23" spans="1:7" x14ac:dyDescent="0.3">
      <c r="A23" s="339" t="s">
        <v>295</v>
      </c>
      <c r="B23" s="340"/>
      <c r="C23" s="341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 t="s">
        <v>32</v>
      </c>
      <c r="C28" s="94"/>
      <c r="D28" s="95"/>
      <c r="E28" s="94"/>
      <c r="F28" s="94"/>
    </row>
    <row r="29" spans="1:7" ht="49.5" x14ac:dyDescent="0.3">
      <c r="A29" s="17" t="s">
        <v>280</v>
      </c>
      <c r="B29" s="94">
        <v>1</v>
      </c>
      <c r="C29" s="94"/>
      <c r="D29" s="95" t="s">
        <v>429</v>
      </c>
      <c r="E29" s="94"/>
      <c r="F29" s="94" t="s">
        <v>356</v>
      </c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9" t="s">
        <v>36</v>
      </c>
      <c r="B33" s="340"/>
      <c r="C33" s="341"/>
      <c r="D33" s="248">
        <f>SUM(B26:C32)</f>
        <v>11</v>
      </c>
    </row>
    <row r="34" spans="1:7" x14ac:dyDescent="0.3">
      <c r="A34" s="339" t="s">
        <v>295</v>
      </c>
      <c r="B34" s="340"/>
      <c r="C34" s="341"/>
      <c r="D34" s="33">
        <f>D33/(COUNT(B26:C32)*2)</f>
        <v>0.91666666666666663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248">
        <f>SUM(B37:C41)</f>
        <v>10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1</v>
      </c>
      <c r="C46" s="94"/>
      <c r="D46" s="98" t="s">
        <v>431</v>
      </c>
      <c r="E46" s="94"/>
      <c r="F46" s="94" t="s">
        <v>357</v>
      </c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ht="33" x14ac:dyDescent="0.3">
      <c r="A48" s="17" t="s">
        <v>231</v>
      </c>
      <c r="B48" s="94">
        <v>1</v>
      </c>
      <c r="C48" s="94"/>
      <c r="D48" s="95" t="s">
        <v>430</v>
      </c>
      <c r="E48" s="94"/>
      <c r="F48" s="94" t="s">
        <v>356</v>
      </c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297">
        <v>0.42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248">
        <f>SUM(B46:C51)</f>
        <v>10</v>
      </c>
    </row>
    <row r="53" spans="1:7" x14ac:dyDescent="0.3">
      <c r="A53" s="339" t="s">
        <v>295</v>
      </c>
      <c r="B53" s="340"/>
      <c r="C53" s="341"/>
      <c r="D53" s="33">
        <f>D52/(COUNT(B46:C51)*2)</f>
        <v>0.83333333333333337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 t="s">
        <v>435</v>
      </c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1</v>
      </c>
      <c r="C60" s="120" t="str">
        <f>IF(B60=0, -5, "0")</f>
        <v>0</v>
      </c>
      <c r="D60" s="95" t="s">
        <v>434</v>
      </c>
      <c r="E60" s="94"/>
      <c r="F60" s="94" t="s">
        <v>356</v>
      </c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248">
        <f>SUM(B56:C62)</f>
        <v>13</v>
      </c>
    </row>
    <row r="64" spans="1:7" x14ac:dyDescent="0.3">
      <c r="A64" s="339" t="s">
        <v>295</v>
      </c>
      <c r="B64" s="340"/>
      <c r="C64" s="341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100">
        <v>1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248">
        <f>SUM(B67:C83)</f>
        <v>27</v>
      </c>
    </row>
    <row r="85" spans="1:7" x14ac:dyDescent="0.3">
      <c r="A85" s="339" t="s">
        <v>295</v>
      </c>
      <c r="B85" s="340"/>
      <c r="C85" s="341"/>
      <c r="D85" s="33">
        <f>D84/(COUNT(B67:C83)*2)</f>
        <v>0.9642857142857143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44.25" customHeight="1" x14ac:dyDescent="0.4">
      <c r="A88" s="50" t="s">
        <v>273</v>
      </c>
      <c r="B88" s="110">
        <v>1</v>
      </c>
      <c r="C88" s="101"/>
      <c r="D88" s="102" t="s">
        <v>415</v>
      </c>
      <c r="E88" s="95"/>
      <c r="F88" s="94" t="s">
        <v>356</v>
      </c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50.25" x14ac:dyDescent="0.35">
      <c r="A99" s="46" t="s">
        <v>193</v>
      </c>
      <c r="B99" s="110">
        <v>1</v>
      </c>
      <c r="C99" s="120" t="str">
        <f>IF(B99=0, -5, "0")</f>
        <v>0</v>
      </c>
      <c r="D99" s="95" t="s">
        <v>416</v>
      </c>
      <c r="E99" s="94"/>
      <c r="F99" s="94" t="s">
        <v>356</v>
      </c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9" t="s">
        <v>36</v>
      </c>
      <c r="B102" s="340"/>
      <c r="C102" s="341"/>
      <c r="D102" s="248">
        <f>SUM(B88:C101)</f>
        <v>26</v>
      </c>
    </row>
    <row r="103" spans="1:7" x14ac:dyDescent="0.3">
      <c r="A103" s="339" t="s">
        <v>295</v>
      </c>
      <c r="B103" s="340"/>
      <c r="C103" s="341"/>
      <c r="D103" s="33">
        <f>D102/(COUNT(B88:C101)*2)</f>
        <v>0.9285714285714286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420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9" t="s">
        <v>36</v>
      </c>
      <c r="B118" s="340"/>
      <c r="C118" s="341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1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31.5" x14ac:dyDescent="0.35">
      <c r="A132" s="45" t="s">
        <v>317</v>
      </c>
      <c r="B132" s="111">
        <v>2</v>
      </c>
      <c r="C132" s="120" t="str">
        <f>IF(B132=0, -5, "0")</f>
        <v>0</v>
      </c>
      <c r="D132" s="107" t="s">
        <v>425</v>
      </c>
      <c r="E132" s="102"/>
      <c r="F132" s="94"/>
    </row>
    <row r="133" spans="1:7" x14ac:dyDescent="0.3">
      <c r="A133" s="339" t="s">
        <v>36</v>
      </c>
      <c r="B133" s="340"/>
      <c r="C133" s="341"/>
      <c r="D133" s="248">
        <f>SUM(B122:C132)</f>
        <v>21</v>
      </c>
    </row>
    <row r="134" spans="1:7" x14ac:dyDescent="0.3">
      <c r="A134" s="339" t="s">
        <v>295</v>
      </c>
      <c r="B134" s="340"/>
      <c r="C134" s="341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1</v>
      </c>
      <c r="C139" s="95"/>
      <c r="D139" s="103"/>
      <c r="E139" s="94"/>
      <c r="F139" s="94"/>
    </row>
    <row r="140" spans="1:7" x14ac:dyDescent="0.3">
      <c r="A140" s="52" t="s">
        <v>278</v>
      </c>
      <c r="B140" s="110">
        <v>1</v>
      </c>
      <c r="C140" s="95"/>
      <c r="D140" s="293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12"/>
      <c r="E142" s="94"/>
      <c r="F142" s="94"/>
    </row>
    <row r="143" spans="1:7" ht="30.75" x14ac:dyDescent="0.3">
      <c r="A143" s="23" t="s">
        <v>304</v>
      </c>
      <c r="B143" s="110">
        <v>1</v>
      </c>
      <c r="C143" s="122"/>
      <c r="D143" s="98" t="s">
        <v>427</v>
      </c>
      <c r="E143" s="94"/>
      <c r="F143" s="94" t="s">
        <v>356</v>
      </c>
    </row>
    <row r="144" spans="1:7" ht="33.75" x14ac:dyDescent="0.35">
      <c r="A144" s="40" t="s">
        <v>237</v>
      </c>
      <c r="B144" s="110">
        <v>2</v>
      </c>
      <c r="C144" s="120" t="str">
        <f>IF(B144=0, -5, "0")</f>
        <v>0</v>
      </c>
      <c r="D144" s="129" t="s">
        <v>437</v>
      </c>
      <c r="E144" s="94"/>
      <c r="F144" s="94"/>
    </row>
    <row r="145" spans="1:7" ht="33.75" x14ac:dyDescent="0.35">
      <c r="A145" s="40" t="s">
        <v>195</v>
      </c>
      <c r="B145" s="110">
        <v>2</v>
      </c>
      <c r="C145" s="120" t="str">
        <f>IF(B145=0, -5, "0")</f>
        <v>0</v>
      </c>
      <c r="D145" s="129" t="s">
        <v>436</v>
      </c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248">
        <f>SUM(B137:C148)</f>
        <v>21</v>
      </c>
    </row>
    <row r="150" spans="1:7" x14ac:dyDescent="0.3">
      <c r="A150" s="339" t="s">
        <v>295</v>
      </c>
      <c r="B150" s="340"/>
      <c r="C150" s="341"/>
      <c r="D150" s="33">
        <f>D149/(COUNT(B137:C148)*2)</f>
        <v>0.875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83.25" x14ac:dyDescent="0.35">
      <c r="A155" s="40" t="s">
        <v>306</v>
      </c>
      <c r="B155" s="94">
        <v>1</v>
      </c>
      <c r="C155" s="120" t="str">
        <f>IF(B155=0, -5, "0")</f>
        <v>0</v>
      </c>
      <c r="D155" s="116" t="s">
        <v>438</v>
      </c>
      <c r="E155" s="94"/>
      <c r="F155" s="94" t="s">
        <v>357</v>
      </c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9" t="s">
        <v>36</v>
      </c>
      <c r="B161" s="345"/>
      <c r="C161" s="346"/>
      <c r="D161" s="250">
        <f>SUM(B153:C160)</f>
        <v>15</v>
      </c>
    </row>
    <row r="162" spans="1:7" x14ac:dyDescent="0.3">
      <c r="A162" s="339" t="s">
        <v>295</v>
      </c>
      <c r="B162" s="340"/>
      <c r="C162" s="341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33.75" x14ac:dyDescent="0.35">
      <c r="A165" s="40" t="s">
        <v>286</v>
      </c>
      <c r="B165" s="94">
        <v>1</v>
      </c>
      <c r="C165" s="120" t="str">
        <f>IF(B165=0, -5, "0")</f>
        <v>0</v>
      </c>
      <c r="D165" s="116" t="s">
        <v>428</v>
      </c>
      <c r="E165" s="94"/>
      <c r="F165" s="94" t="s">
        <v>356</v>
      </c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248">
        <f>SUM(B165:C168)</f>
        <v>7</v>
      </c>
    </row>
    <row r="170" spans="1:7" x14ac:dyDescent="0.3">
      <c r="A170" s="339" t="s">
        <v>295</v>
      </c>
      <c r="B170" s="340"/>
      <c r="C170" s="341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20" t="s">
        <v>180</v>
      </c>
      <c r="B173" s="94">
        <v>1</v>
      </c>
      <c r="C173" s="94"/>
      <c r="D173" s="119" t="s">
        <v>440</v>
      </c>
      <c r="E173" s="94"/>
      <c r="F173" s="94" t="s">
        <v>357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248">
        <f>SUM(B173:C176)</f>
        <v>7</v>
      </c>
    </row>
    <row r="178" spans="1:7" x14ac:dyDescent="0.3">
      <c r="A178" s="339" t="s">
        <v>295</v>
      </c>
      <c r="B178" s="340"/>
      <c r="C178" s="341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44" t="s">
        <v>315</v>
      </c>
      <c r="B181" s="94">
        <v>1</v>
      </c>
      <c r="C181" s="94"/>
      <c r="D181" s="119" t="s">
        <v>439</v>
      </c>
      <c r="E181" s="95"/>
      <c r="F181" s="94" t="s">
        <v>357</v>
      </c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248">
        <f>SUM(B181:C185)</f>
        <v>9</v>
      </c>
    </row>
    <row r="187" spans="1:7" x14ac:dyDescent="0.3">
      <c r="A187" s="339" t="s">
        <v>295</v>
      </c>
      <c r="B187" s="340"/>
      <c r="C187" s="341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9" t="s">
        <v>36</v>
      </c>
      <c r="B194" s="340"/>
      <c r="C194" s="341"/>
      <c r="D194" s="54">
        <f>SUM(B190:C193)</f>
        <v>6</v>
      </c>
    </row>
    <row r="195" spans="1:6" x14ac:dyDescent="0.3">
      <c r="A195" s="339" t="s">
        <v>295</v>
      </c>
      <c r="B195" s="340"/>
      <c r="C195" s="341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5"/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215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0.93478260869565222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7" orientation="portrait" r:id="rId1"/>
  <rowBreaks count="2" manualBreakCount="2">
    <brk id="76" max="5" man="1"/>
    <brk id="151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B9" sqref="B9:F9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1"/>
      <c r="E1" s="311"/>
      <c r="F1" s="311"/>
      <c r="G1" s="311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12" t="s">
        <v>179</v>
      </c>
      <c r="B7" s="312"/>
      <c r="C7" s="312"/>
      <c r="D7" s="312"/>
      <c r="E7" s="312"/>
      <c r="F7" s="312"/>
      <c r="G7" s="125"/>
    </row>
    <row r="8" spans="1:7" ht="29.25" x14ac:dyDescent="0.45">
      <c r="A8" s="313" t="str">
        <f>'Page de garde'!D18</f>
        <v>Rue de Londres</v>
      </c>
      <c r="B8" s="313"/>
      <c r="C8" s="313"/>
      <c r="D8" s="313"/>
      <c r="E8" s="313"/>
      <c r="F8" s="313"/>
      <c r="G8" s="125"/>
    </row>
    <row r="9" spans="1:7" ht="24" x14ac:dyDescent="0.45">
      <c r="A9" s="14" t="s">
        <v>42</v>
      </c>
      <c r="B9" s="314" t="s">
        <v>442</v>
      </c>
      <c r="C9" s="314"/>
      <c r="D9" s="314"/>
      <c r="E9" s="314"/>
      <c r="F9" s="314"/>
      <c r="G9" s="125"/>
    </row>
    <row r="10" spans="1:7" ht="24" x14ac:dyDescent="0.45">
      <c r="A10" s="15" t="s">
        <v>44</v>
      </c>
      <c r="B10" s="315" t="s">
        <v>443</v>
      </c>
      <c r="C10" s="315"/>
      <c r="D10" s="315"/>
      <c r="E10" s="315"/>
      <c r="F10" s="315"/>
      <c r="G10" s="125"/>
    </row>
    <row r="11" spans="1:7" ht="24" x14ac:dyDescent="0.45">
      <c r="A11" s="14" t="s">
        <v>43</v>
      </c>
      <c r="B11" s="310">
        <v>43271</v>
      </c>
      <c r="C11" s="310"/>
      <c r="D11" s="310"/>
      <c r="E11" s="310"/>
      <c r="F11" s="310"/>
      <c r="G11" s="125"/>
    </row>
    <row r="12" spans="1:7" ht="24" x14ac:dyDescent="0.45">
      <c r="A12" s="14" t="s">
        <v>239</v>
      </c>
      <c r="B12" s="316">
        <f>D549</f>
        <v>0.93092105263157898</v>
      </c>
      <c r="C12" s="316"/>
      <c r="D12" s="316"/>
      <c r="E12" s="316"/>
      <c r="F12" s="316"/>
      <c r="G12" s="125"/>
    </row>
    <row r="13" spans="1:7" ht="22.5" x14ac:dyDescent="0.45">
      <c r="D13" s="317"/>
      <c r="E13" s="317"/>
      <c r="F13" s="317"/>
      <c r="G13" s="31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43271</v>
      </c>
      <c r="B16" s="188"/>
      <c r="C16" s="188"/>
      <c r="D16" s="188"/>
      <c r="E16" s="188"/>
      <c r="F16" s="202"/>
    </row>
    <row r="17" spans="1:8" ht="16.5" customHeight="1" x14ac:dyDescent="0.3">
      <c r="A17" s="318" t="s">
        <v>30</v>
      </c>
      <c r="B17" s="319" t="s">
        <v>31</v>
      </c>
      <c r="C17" s="319"/>
      <c r="D17" s="319" t="s">
        <v>46</v>
      </c>
      <c r="E17" s="320" t="s">
        <v>310</v>
      </c>
      <c r="F17" s="320" t="s">
        <v>358</v>
      </c>
    </row>
    <row r="18" spans="1:8" ht="16.5" customHeight="1" x14ac:dyDescent="0.3">
      <c r="A18" s="318"/>
      <c r="B18" s="41" t="s">
        <v>34</v>
      </c>
      <c r="C18" s="41" t="s">
        <v>33</v>
      </c>
      <c r="D18" s="319"/>
      <c r="E18" s="320"/>
      <c r="F18" s="32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0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43271</v>
      </c>
      <c r="B49" s="124"/>
      <c r="C49" s="135"/>
      <c r="D49" s="124"/>
    </row>
    <row r="50" spans="1:7" x14ac:dyDescent="0.3">
      <c r="A50" s="318" t="s">
        <v>30</v>
      </c>
      <c r="B50" s="319" t="s">
        <v>31</v>
      </c>
      <c r="C50" s="319"/>
      <c r="D50" s="319" t="s">
        <v>46</v>
      </c>
      <c r="E50" s="320" t="s">
        <v>310</v>
      </c>
      <c r="F50" s="320" t="s">
        <v>360</v>
      </c>
      <c r="G50" s="127"/>
    </row>
    <row r="51" spans="1:7" x14ac:dyDescent="0.3">
      <c r="A51" s="318"/>
      <c r="B51" s="41" t="s">
        <v>34</v>
      </c>
      <c r="C51" s="41" t="s">
        <v>33</v>
      </c>
      <c r="D51" s="319"/>
      <c r="E51" s="320"/>
      <c r="F51" s="32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132" x14ac:dyDescent="0.3">
      <c r="A74" s="209" t="s">
        <v>393</v>
      </c>
      <c r="B74" s="130">
        <v>0</v>
      </c>
      <c r="C74" s="150">
        <f>IF(B74=0, -5, "0")</f>
        <v>-5</v>
      </c>
      <c r="D74" s="298" t="s">
        <v>444</v>
      </c>
      <c r="E74" s="116" t="s">
        <v>445</v>
      </c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66" x14ac:dyDescent="0.3">
      <c r="A76" s="70" t="s">
        <v>156</v>
      </c>
      <c r="B76" s="130">
        <v>1</v>
      </c>
      <c r="C76" s="131"/>
      <c r="D76" s="138" t="s">
        <v>478</v>
      </c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20</v>
      </c>
    </row>
    <row r="85" spans="1:7" x14ac:dyDescent="0.3">
      <c r="A85" s="5" t="s">
        <v>35</v>
      </c>
      <c r="B85" s="132"/>
      <c r="C85" s="133"/>
      <c r="D85" s="134">
        <f>D84/(COUNT(B65:C83)*2)</f>
        <v>0.66666666666666663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ht="49.5" x14ac:dyDescent="0.3">
      <c r="A88" s="4" t="s">
        <v>96</v>
      </c>
      <c r="B88" s="130">
        <v>1</v>
      </c>
      <c r="C88" s="130"/>
      <c r="D88" s="137" t="s">
        <v>446</v>
      </c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52.5" customHeight="1" x14ac:dyDescent="0.3">
      <c r="A98" s="219" t="s">
        <v>392</v>
      </c>
      <c r="B98" s="130">
        <v>1</v>
      </c>
      <c r="C98" s="213"/>
      <c r="D98" s="223" t="s">
        <v>447</v>
      </c>
      <c r="E98" s="11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1</v>
      </c>
      <c r="C99" s="213"/>
      <c r="D99" s="281">
        <f>IFERROR(E99/F99,"N.A")</f>
        <v>0.66666666666666663</v>
      </c>
      <c r="E99" s="282">
        <f>COUNTIF('A1 Exploitation'!F53:F98,"ok")</f>
        <v>2</v>
      </c>
      <c r="F99" s="283">
        <f>COUNTA('A1 Exploitation'!F53:F98)</f>
        <v>3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19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0.86363636363636365</v>
      </c>
    </row>
    <row r="102" spans="1:7" ht="18" x14ac:dyDescent="0.35">
      <c r="A102" s="42" t="s">
        <v>61</v>
      </c>
      <c r="B102" s="152"/>
      <c r="C102" s="153"/>
      <c r="D102" s="143">
        <f>SUM(D84,D100,D61)</f>
        <v>53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0.80303030303030298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43271</v>
      </c>
      <c r="B106" s="124"/>
      <c r="C106" s="135"/>
      <c r="D106" s="124"/>
    </row>
    <row r="107" spans="1:7" x14ac:dyDescent="0.3">
      <c r="A107" s="318" t="s">
        <v>30</v>
      </c>
      <c r="B107" s="319" t="s">
        <v>31</v>
      </c>
      <c r="C107" s="319"/>
      <c r="D107" s="319" t="s">
        <v>46</v>
      </c>
      <c r="E107" s="320" t="s">
        <v>310</v>
      </c>
      <c r="F107" s="320" t="s">
        <v>360</v>
      </c>
    </row>
    <row r="108" spans="1:7" x14ac:dyDescent="0.3">
      <c r="A108" s="318"/>
      <c r="B108" s="41" t="s">
        <v>34</v>
      </c>
      <c r="C108" s="41" t="s">
        <v>33</v>
      </c>
      <c r="D108" s="319"/>
      <c r="E108" s="320"/>
      <c r="F108" s="32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33" x14ac:dyDescent="0.3">
      <c r="A130" s="70" t="s">
        <v>240</v>
      </c>
      <c r="B130" s="130">
        <v>1</v>
      </c>
      <c r="C130" s="131"/>
      <c r="D130" s="138" t="s">
        <v>448</v>
      </c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98" t="s">
        <v>449</v>
      </c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2"/>
      <c r="C140" s="133"/>
      <c r="D140" s="134">
        <f>D139/(COUNT(B121:C138)*2)</f>
        <v>0.97222222222222221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81">
        <f>IFERROR(E153/F153,"N.A")</f>
        <v>1</v>
      </c>
      <c r="E153" s="282">
        <f>COUNTIF('A1 Exploitation'!F110:F152,"ok")</f>
        <v>1</v>
      </c>
      <c r="F153" s="283">
        <f>COUNTA('A1 Exploitation'!F110:F152)</f>
        <v>1</v>
      </c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69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0.98571428571428577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43271</v>
      </c>
      <c r="B161" s="124"/>
      <c r="C161" s="135"/>
      <c r="D161" s="127"/>
    </row>
    <row r="162" spans="1:7" x14ac:dyDescent="0.3">
      <c r="A162" s="318" t="s">
        <v>30</v>
      </c>
      <c r="B162" s="319" t="s">
        <v>31</v>
      </c>
      <c r="C162" s="319"/>
      <c r="D162" s="319" t="s">
        <v>46</v>
      </c>
      <c r="E162" s="320" t="s">
        <v>310</v>
      </c>
      <c r="F162" s="320" t="s">
        <v>360</v>
      </c>
      <c r="G162" s="127"/>
    </row>
    <row r="163" spans="1:7" x14ac:dyDescent="0.3">
      <c r="A163" s="318"/>
      <c r="B163" s="41" t="s">
        <v>34</v>
      </c>
      <c r="C163" s="41" t="s">
        <v>33</v>
      </c>
      <c r="D163" s="319"/>
      <c r="E163" s="320"/>
      <c r="F163" s="32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ht="30" x14ac:dyDescent="0.3">
      <c r="A176" s="4" t="s">
        <v>93</v>
      </c>
      <c r="B176" s="130">
        <v>0</v>
      </c>
      <c r="C176" s="130"/>
      <c r="D176" s="4" t="s">
        <v>479</v>
      </c>
      <c r="E176" s="94" t="s">
        <v>480</v>
      </c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38.25" customHeight="1" x14ac:dyDescent="0.35">
      <c r="A186" s="266" t="s">
        <v>186</v>
      </c>
      <c r="B186" s="130">
        <v>1</v>
      </c>
      <c r="C186" s="136" t="str">
        <f>IF(B186=0, -10, "0")</f>
        <v>0</v>
      </c>
      <c r="D186" s="292" t="s">
        <v>450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 t="s">
        <v>451</v>
      </c>
      <c r="E188" s="95" t="s">
        <v>481</v>
      </c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7" t="s">
        <v>379</v>
      </c>
      <c r="B195" s="327"/>
      <c r="C195" s="327"/>
      <c r="D195" s="327"/>
      <c r="E195" s="327"/>
      <c r="F195" s="327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81">
        <f>IFERROR(E200/F200,"N.A")</f>
        <v>1</v>
      </c>
      <c r="E200" s="282">
        <f>COUNTIF('A1 Exploitation'!F165:F199,"ok")</f>
        <v>2</v>
      </c>
      <c r="F200" s="283">
        <f>COUNTA('A1 Exploitation'!F165:F199)</f>
        <v>2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43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0.89583333333333337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57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0.91935483870967738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43271</v>
      </c>
      <c r="B208" s="124"/>
      <c r="C208" s="135"/>
      <c r="D208" s="124"/>
    </row>
    <row r="209" spans="1:7" x14ac:dyDescent="0.3">
      <c r="A209" s="318" t="s">
        <v>30</v>
      </c>
      <c r="B209" s="319" t="s">
        <v>31</v>
      </c>
      <c r="C209" s="319"/>
      <c r="D209" s="319" t="s">
        <v>46</v>
      </c>
      <c r="E209" s="320" t="s">
        <v>310</v>
      </c>
      <c r="F209" s="320" t="s">
        <v>360</v>
      </c>
      <c r="G209" s="127"/>
    </row>
    <row r="210" spans="1:7" x14ac:dyDescent="0.3">
      <c r="A210" s="318"/>
      <c r="B210" s="41" t="s">
        <v>34</v>
      </c>
      <c r="C210" s="41" t="s">
        <v>33</v>
      </c>
      <c r="D210" s="319"/>
      <c r="E210" s="320"/>
      <c r="F210" s="32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1</v>
      </c>
      <c r="C228" s="136"/>
      <c r="D228" s="4" t="s">
        <v>452</v>
      </c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ht="33" x14ac:dyDescent="0.3">
      <c r="A233" s="70" t="s">
        <v>251</v>
      </c>
      <c r="B233" s="130">
        <v>1</v>
      </c>
      <c r="C233" s="130"/>
      <c r="D233" s="157" t="s">
        <v>453</v>
      </c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33" x14ac:dyDescent="0.3">
      <c r="A238" s="209" t="s">
        <v>66</v>
      </c>
      <c r="B238" s="130">
        <v>0</v>
      </c>
      <c r="C238" s="150">
        <f>IF(B238=0, -5, "0")</f>
        <v>-5</v>
      </c>
      <c r="D238" s="292" t="s">
        <v>454</v>
      </c>
      <c r="E238" s="94" t="s">
        <v>455</v>
      </c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25</v>
      </c>
    </row>
    <row r="245" spans="1:7" x14ac:dyDescent="0.3">
      <c r="A245" s="5" t="s">
        <v>35</v>
      </c>
      <c r="B245" s="132"/>
      <c r="C245" s="133"/>
      <c r="D245" s="134">
        <f>D244/(COUNT(B226:C243)*2)</f>
        <v>0.69444444444444442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7" t="s">
        <v>379</v>
      </c>
      <c r="B256" s="327"/>
      <c r="C256" s="327"/>
      <c r="D256" s="327"/>
      <c r="E256" s="327"/>
      <c r="F256" s="327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81">
        <f>IFERROR(E261/F261,"N.A")</f>
        <v>1</v>
      </c>
      <c r="E261" s="282">
        <f>COUNTIF('A1 Exploitation'!F212:F260,"ok")</f>
        <v>4</v>
      </c>
      <c r="F261" s="283">
        <f>COUNTA('A1 Exploitation'!F212:F260)</f>
        <v>4</v>
      </c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71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0.86585365853658536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43271</v>
      </c>
      <c r="B269" s="124"/>
      <c r="C269" s="135"/>
      <c r="D269" s="124"/>
      <c r="F269" s="206"/>
      <c r="G269" s="214"/>
    </row>
    <row r="270" spans="1:7" s="16" customFormat="1" x14ac:dyDescent="0.3">
      <c r="A270" s="318" t="s">
        <v>30</v>
      </c>
      <c r="B270" s="319" t="s">
        <v>31</v>
      </c>
      <c r="C270" s="319"/>
      <c r="D270" s="319" t="s">
        <v>46</v>
      </c>
      <c r="E270" s="320" t="s">
        <v>310</v>
      </c>
      <c r="F270" s="320" t="s">
        <v>360</v>
      </c>
      <c r="G270" s="214"/>
    </row>
    <row r="271" spans="1:7" s="16" customFormat="1" x14ac:dyDescent="0.3">
      <c r="A271" s="318"/>
      <c r="B271" s="41" t="s">
        <v>34</v>
      </c>
      <c r="C271" s="41" t="s">
        <v>33</v>
      </c>
      <c r="D271" s="319"/>
      <c r="E271" s="320"/>
      <c r="F271" s="32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33" x14ac:dyDescent="0.3">
      <c r="A293" s="70" t="s">
        <v>136</v>
      </c>
      <c r="B293" s="130">
        <v>0</v>
      </c>
      <c r="C293" s="130"/>
      <c r="D293" s="70" t="s">
        <v>456</v>
      </c>
      <c r="E293" s="116" t="s">
        <v>457</v>
      </c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8" t="s">
        <v>396</v>
      </c>
      <c r="B308" s="329"/>
      <c r="C308" s="329"/>
      <c r="D308" s="329"/>
      <c r="E308" s="329"/>
      <c r="F308" s="330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81">
        <f>IFERROR(E313/F313,"N.A")</f>
        <v>1</v>
      </c>
      <c r="E313" s="282">
        <f>COUNTIF('A1 Exploitation'!F273:F312,"ok")</f>
        <v>1</v>
      </c>
      <c r="F313" s="283">
        <f>COUNTA('A1 Exploitation'!F273:F312)</f>
        <v>1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42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0.95454545454545459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64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0.96969696969696972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43271</v>
      </c>
      <c r="B321" s="124"/>
      <c r="C321" s="135"/>
      <c r="D321" s="127"/>
    </row>
    <row r="322" spans="1:7" x14ac:dyDescent="0.3">
      <c r="A322" s="318" t="s">
        <v>30</v>
      </c>
      <c r="B322" s="319" t="s">
        <v>31</v>
      </c>
      <c r="C322" s="319"/>
      <c r="D322" s="319" t="s">
        <v>46</v>
      </c>
      <c r="E322" s="320" t="s">
        <v>310</v>
      </c>
      <c r="F322" s="320" t="s">
        <v>360</v>
      </c>
      <c r="G322" s="127"/>
    </row>
    <row r="323" spans="1:7" x14ac:dyDescent="0.3">
      <c r="A323" s="318"/>
      <c r="B323" s="41" t="s">
        <v>34</v>
      </c>
      <c r="C323" s="41" t="s">
        <v>33</v>
      </c>
      <c r="D323" s="319"/>
      <c r="E323" s="320"/>
      <c r="F323" s="32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ht="49.5" x14ac:dyDescent="0.3">
      <c r="A338" s="70" t="s">
        <v>320</v>
      </c>
      <c r="B338" s="130">
        <v>0</v>
      </c>
      <c r="C338" s="130"/>
      <c r="D338" s="95" t="s">
        <v>482</v>
      </c>
      <c r="E338" s="95" t="s">
        <v>483</v>
      </c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8" t="s">
        <v>379</v>
      </c>
      <c r="B349" s="329"/>
      <c r="C349" s="329"/>
      <c r="D349" s="329"/>
      <c r="E349" s="329"/>
      <c r="F349" s="329"/>
    </row>
    <row r="350" spans="1:7" s="112" customFormat="1" ht="41.25" customHeight="1" x14ac:dyDescent="0.3">
      <c r="A350" s="55" t="s">
        <v>361</v>
      </c>
      <c r="B350" s="130">
        <v>0</v>
      </c>
      <c r="C350" s="227"/>
      <c r="D350" s="55" t="s">
        <v>458</v>
      </c>
      <c r="E350" s="55" t="s">
        <v>459</v>
      </c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ht="33" x14ac:dyDescent="0.3">
      <c r="A352" s="219" t="s">
        <v>392</v>
      </c>
      <c r="B352" s="130">
        <v>1</v>
      </c>
      <c r="C352" s="131"/>
      <c r="D352" s="116" t="s">
        <v>460</v>
      </c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f>IFERROR(E353/F353,"N.A")</f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27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0.84375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43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0.89583333333333337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43271</v>
      </c>
      <c r="B361" s="124"/>
      <c r="C361" s="135"/>
      <c r="D361" s="124"/>
    </row>
    <row r="362" spans="1:7" x14ac:dyDescent="0.3">
      <c r="A362" s="318" t="s">
        <v>30</v>
      </c>
      <c r="B362" s="319" t="s">
        <v>31</v>
      </c>
      <c r="C362" s="319"/>
      <c r="D362" s="319" t="s">
        <v>46</v>
      </c>
      <c r="E362" s="320" t="s">
        <v>310</v>
      </c>
      <c r="F362" s="320" t="s">
        <v>360</v>
      </c>
      <c r="G362" s="127"/>
    </row>
    <row r="363" spans="1:7" x14ac:dyDescent="0.3">
      <c r="A363" s="318"/>
      <c r="B363" s="41" t="s">
        <v>34</v>
      </c>
      <c r="C363" s="41" t="s">
        <v>33</v>
      </c>
      <c r="D363" s="319"/>
      <c r="E363" s="320"/>
      <c r="F363" s="32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7" t="s">
        <v>379</v>
      </c>
      <c r="B383" s="327"/>
      <c r="C383" s="327"/>
      <c r="D383" s="327"/>
      <c r="E383" s="327"/>
      <c r="F383" s="327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 t="s">
        <v>458</v>
      </c>
      <c r="E384" s="94" t="s">
        <v>461</v>
      </c>
      <c r="F384" s="204"/>
      <c r="G384" s="127"/>
    </row>
    <row r="385" spans="1:7" ht="56.25" customHeight="1" x14ac:dyDescent="0.3">
      <c r="A385" s="10" t="s">
        <v>391</v>
      </c>
      <c r="B385" s="130">
        <v>0</v>
      </c>
      <c r="C385" s="130"/>
      <c r="D385" s="113" t="s">
        <v>462</v>
      </c>
      <c r="E385" s="95" t="s">
        <v>463</v>
      </c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81">
        <f>IFERROR(E386/F386,"N.A")</f>
        <v>1</v>
      </c>
      <c r="E386" s="282">
        <f>COUNTIF('A1 Exploitation'!F365:F385,"ok")</f>
        <v>1</v>
      </c>
      <c r="F386" s="283">
        <f>COUNTA('A1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14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0.77777777777777779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0.88235294117647056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43271</v>
      </c>
      <c r="B394" s="124"/>
      <c r="C394" s="135"/>
      <c r="D394" s="127"/>
      <c r="G394" s="127"/>
    </row>
    <row r="395" spans="1:7" x14ac:dyDescent="0.3">
      <c r="A395" s="318" t="s">
        <v>30</v>
      </c>
      <c r="B395" s="319" t="s">
        <v>31</v>
      </c>
      <c r="C395" s="319"/>
      <c r="D395" s="319" t="s">
        <v>46</v>
      </c>
      <c r="E395" s="320" t="s">
        <v>310</v>
      </c>
      <c r="F395" s="320" t="s">
        <v>360</v>
      </c>
      <c r="G395" s="127"/>
    </row>
    <row r="396" spans="1:7" x14ac:dyDescent="0.3">
      <c r="A396" s="318"/>
      <c r="B396" s="41" t="s">
        <v>34</v>
      </c>
      <c r="C396" s="41" t="s">
        <v>33</v>
      </c>
      <c r="D396" s="319"/>
      <c r="E396" s="320"/>
      <c r="F396" s="32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33.75" customHeight="1" x14ac:dyDescent="0.3">
      <c r="A414" s="8" t="s">
        <v>104</v>
      </c>
      <c r="B414" s="130">
        <v>1</v>
      </c>
      <c r="C414" s="130"/>
      <c r="D414" s="236" t="s">
        <v>464</v>
      </c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13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0.9285714285714286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7" t="s">
        <v>379</v>
      </c>
      <c r="B435" s="327"/>
      <c r="C435" s="327"/>
      <c r="D435" s="327"/>
      <c r="E435" s="327"/>
      <c r="F435" s="327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f>IFERROR(E439/F439,"N.A")</f>
        <v>1</v>
      </c>
      <c r="E439" s="282">
        <f>COUNTIF('A1 Exploitation'!F398:F438,"ok")</f>
        <v>1</v>
      </c>
      <c r="F439" s="283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0.98275862068965514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43271</v>
      </c>
      <c r="B447" s="124"/>
      <c r="C447" s="135"/>
      <c r="D447" s="124"/>
    </row>
    <row r="448" spans="1:7" x14ac:dyDescent="0.3">
      <c r="A448" s="318" t="s">
        <v>30</v>
      </c>
      <c r="B448" s="319" t="s">
        <v>31</v>
      </c>
      <c r="C448" s="319"/>
      <c r="D448" s="319" t="s">
        <v>46</v>
      </c>
      <c r="E448" s="320" t="s">
        <v>310</v>
      </c>
      <c r="F448" s="320" t="s">
        <v>360</v>
      </c>
      <c r="G448" s="127"/>
    </row>
    <row r="449" spans="1:6" x14ac:dyDescent="0.3">
      <c r="A449" s="318"/>
      <c r="B449" s="41" t="s">
        <v>34</v>
      </c>
      <c r="C449" s="41" t="s">
        <v>33</v>
      </c>
      <c r="D449" s="319"/>
      <c r="E449" s="320"/>
      <c r="F449" s="32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31" t="s">
        <v>379</v>
      </c>
      <c r="B471" s="332"/>
      <c r="C471" s="332"/>
      <c r="D471" s="332"/>
      <c r="E471" s="332"/>
      <c r="F471" s="332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f>IFERROR(E476/F476,"N.A")</f>
        <v>1</v>
      </c>
      <c r="E476" s="282">
        <f>COUNTIF('A1 Exploitation'!F451:F475,"ok")</f>
        <v>1</v>
      </c>
      <c r="F476" s="283">
        <f>COUNTA('A1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3" t="s">
        <v>367</v>
      </c>
      <c r="B483" s="333"/>
      <c r="C483" s="333"/>
      <c r="D483" s="333"/>
      <c r="E483" s="185"/>
      <c r="F483" s="201"/>
    </row>
    <row r="484" spans="1:7" x14ac:dyDescent="0.3">
      <c r="A484" s="74">
        <f>B11</f>
        <v>43271</v>
      </c>
      <c r="B484" s="124"/>
      <c r="C484" s="135"/>
      <c r="D484" s="124"/>
    </row>
    <row r="485" spans="1:7" x14ac:dyDescent="0.3">
      <c r="A485" s="318" t="s">
        <v>30</v>
      </c>
      <c r="B485" s="319" t="s">
        <v>31</v>
      </c>
      <c r="C485" s="319"/>
      <c r="D485" s="319" t="s">
        <v>46</v>
      </c>
      <c r="E485" s="320" t="s">
        <v>310</v>
      </c>
      <c r="F485" s="320" t="s">
        <v>360</v>
      </c>
      <c r="G485" s="127"/>
    </row>
    <row r="486" spans="1:7" x14ac:dyDescent="0.3">
      <c r="A486" s="318"/>
      <c r="B486" s="41" t="s">
        <v>34</v>
      </c>
      <c r="C486" s="41" t="s">
        <v>33</v>
      </c>
      <c r="D486" s="319"/>
      <c r="E486" s="320"/>
      <c r="F486" s="32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.75" customHeight="1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81">
        <f>IFERROR(E498/F498,"N.A")</f>
        <v>1</v>
      </c>
      <c r="E498" s="282">
        <f>COUNTIF('A1 Exploitation'!F488:F497,"ok")</f>
        <v>2</v>
      </c>
      <c r="F498" s="283">
        <f>COUNTA('A1 Exploitation'!F488:F497)</f>
        <v>2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43271</v>
      </c>
      <c r="B506" s="124"/>
      <c r="C506" s="135"/>
      <c r="D506" s="124"/>
    </row>
    <row r="507" spans="1:7" x14ac:dyDescent="0.3">
      <c r="A507" s="318" t="s">
        <v>30</v>
      </c>
      <c r="B507" s="319" t="s">
        <v>31</v>
      </c>
      <c r="C507" s="319"/>
      <c r="D507" s="319" t="s">
        <v>46</v>
      </c>
      <c r="E507" s="320" t="s">
        <v>310</v>
      </c>
      <c r="F507" s="320" t="s">
        <v>360</v>
      </c>
      <c r="G507" s="127"/>
    </row>
    <row r="508" spans="1:7" x14ac:dyDescent="0.3">
      <c r="A508" s="318"/>
      <c r="B508" s="41" t="s">
        <v>34</v>
      </c>
      <c r="C508" s="41" t="s">
        <v>33</v>
      </c>
      <c r="D508" s="353"/>
      <c r="E508" s="320"/>
      <c r="F508" s="320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81">
        <f>IFERROR(E512/F512,"N.A")</f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43271</v>
      </c>
      <c r="B517" s="124"/>
      <c r="C517" s="135"/>
      <c r="D517" s="124"/>
    </row>
    <row r="518" spans="1:7" x14ac:dyDescent="0.3">
      <c r="A518" s="318" t="s">
        <v>30</v>
      </c>
      <c r="B518" s="319" t="s">
        <v>31</v>
      </c>
      <c r="C518" s="319"/>
      <c r="D518" s="319" t="s">
        <v>46</v>
      </c>
      <c r="E518" s="320" t="s">
        <v>310</v>
      </c>
      <c r="F518" s="320" t="s">
        <v>360</v>
      </c>
      <c r="G518" s="127"/>
    </row>
    <row r="519" spans="1:7" x14ac:dyDescent="0.3">
      <c r="A519" s="318"/>
      <c r="B519" s="41" t="s">
        <v>34</v>
      </c>
      <c r="C519" s="41" t="s">
        <v>33</v>
      </c>
      <c r="D519" s="353"/>
      <c r="E519" s="320"/>
      <c r="F519" s="320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 t="s">
        <v>465</v>
      </c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 t="s">
        <v>32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81">
        <f>IFERROR(E532/F532,"N.A")</f>
        <v>1</v>
      </c>
      <c r="E532" s="282">
        <f>COUNTIF('A1 Exploitation'!F520:F531,"ok")</f>
        <v>1</v>
      </c>
      <c r="F532" s="283">
        <f>COUNTIF('A1 Exploitation'!F520:F531,"ok")</f>
        <v>1</v>
      </c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43271</v>
      </c>
      <c r="B537" s="124"/>
      <c r="C537" s="135"/>
      <c r="D537" s="124"/>
      <c r="G537" s="127"/>
    </row>
    <row r="538" spans="1:7" x14ac:dyDescent="0.3">
      <c r="A538" s="318" t="s">
        <v>30</v>
      </c>
      <c r="B538" s="319" t="s">
        <v>31</v>
      </c>
      <c r="C538" s="319"/>
      <c r="D538" s="319" t="s">
        <v>46</v>
      </c>
      <c r="E538" s="320" t="s">
        <v>310</v>
      </c>
      <c r="F538" s="320" t="s">
        <v>360</v>
      </c>
      <c r="G538" s="127"/>
    </row>
    <row r="539" spans="1:7" x14ac:dyDescent="0.3">
      <c r="A539" s="318"/>
      <c r="B539" s="41" t="s">
        <v>34</v>
      </c>
      <c r="C539" s="41" t="s">
        <v>33</v>
      </c>
      <c r="D539" s="353"/>
      <c r="E539" s="320"/>
      <c r="F539" s="320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81">
        <f>IFERROR(E543/F543,"N.A")</f>
        <v>1</v>
      </c>
      <c r="E543" s="282">
        <f>COUNTIF('A1 Exploitation'!F540:F542,"ok")</f>
        <v>1</v>
      </c>
      <c r="F543" s="283">
        <f>COUNTA('A1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0.97619047619047616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566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0.93092105263157898</v>
      </c>
    </row>
  </sheetData>
  <sheetProtection algorithmName="SHA-512" hashValue="qzb91EFy3EHai6yNcWCNkrAyFM0hkTeyHdjCQuA1Gc4Q5nkvWfBuI2b7l59O7TSAxeH/hTqQ8ufQphGjlihppA==" saltValue="fkdRoQXcUPWH7WXNYyPrfw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540:B542 B226:B243 B248:B255 B196:B199 B212:B221 B289:B307 B257:B260 B273:B284 B337:B348 B309:B312 B325:B332 B365:B372 B350:B352 B377:B382 B398:B405 B410:B416 B421:B425 B384:B385 B430:B434 B451:B456 B436:B438 B461:B470 B472:B475 B496:B497 B509:B511 B488:B49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7" orientation="portrait" r:id="rId1"/>
  <rowBreaks count="5" manualBreakCount="5">
    <brk id="86" max="6" man="1"/>
    <brk id="174" max="6" man="1"/>
    <brk id="267" max="6" man="1"/>
    <brk id="359" max="6" man="1"/>
    <brk id="459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9" sqref="D19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1"/>
      <c r="E1" s="311"/>
      <c r="F1" s="311"/>
      <c r="G1" s="311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5" t="s">
        <v>50</v>
      </c>
      <c r="B6" s="335"/>
      <c r="C6" s="335"/>
      <c r="D6" s="335"/>
      <c r="E6" s="335"/>
      <c r="F6" s="335"/>
      <c r="G6" s="125"/>
    </row>
    <row r="7" spans="1:7" s="12" customFormat="1" ht="21.75" customHeight="1" x14ac:dyDescent="0.45">
      <c r="A7" s="313" t="str">
        <f>'A2 Exploitation'!A8:F8</f>
        <v>Rue de Londres</v>
      </c>
      <c r="B7" s="313"/>
      <c r="C7" s="313"/>
      <c r="D7" s="313"/>
      <c r="E7" s="313"/>
      <c r="F7" s="313"/>
      <c r="G7" s="125"/>
    </row>
    <row r="8" spans="1:7" s="12" customFormat="1" ht="24" x14ac:dyDescent="0.45">
      <c r="A8" s="14" t="s">
        <v>42</v>
      </c>
      <c r="B8" s="336" t="str">
        <f>'A2 Exploitation'!B9:F9</f>
        <v>M Dhia Mechlaoui</v>
      </c>
      <c r="C8" s="336"/>
      <c r="D8" s="336"/>
      <c r="E8" s="336"/>
      <c r="F8" s="336"/>
      <c r="G8" s="125"/>
    </row>
    <row r="9" spans="1:7" s="12" customFormat="1" ht="24" x14ac:dyDescent="0.45">
      <c r="A9" s="15" t="s">
        <v>44</v>
      </c>
      <c r="B9" s="337" t="str">
        <f>'A2 Exploitation'!B10:F10</f>
        <v>Direteur magasin et Chef rayons</v>
      </c>
      <c r="C9" s="337"/>
      <c r="D9" s="337"/>
      <c r="E9" s="337"/>
      <c r="F9" s="337"/>
      <c r="G9" s="125"/>
    </row>
    <row r="10" spans="1:7" s="12" customFormat="1" ht="24" x14ac:dyDescent="0.45">
      <c r="A10" s="14" t="s">
        <v>43</v>
      </c>
      <c r="B10" s="334">
        <f>'A2 Exploitation'!B11:F11</f>
        <v>43271</v>
      </c>
      <c r="C10" s="334"/>
      <c r="D10" s="334"/>
      <c r="E10" s="334"/>
      <c r="F10" s="334"/>
      <c r="G10" s="125"/>
    </row>
    <row r="11" spans="1:7" s="12" customFormat="1" ht="24" x14ac:dyDescent="0.45">
      <c r="A11" s="14" t="s">
        <v>294</v>
      </c>
      <c r="B11" s="338">
        <f>D199</f>
        <v>0.96875</v>
      </c>
      <c r="C11" s="338"/>
      <c r="D11" s="338"/>
      <c r="E11" s="338"/>
      <c r="F11" s="338"/>
      <c r="G11" s="125"/>
    </row>
    <row r="12" spans="1:7" s="12" customFormat="1" ht="22.5" x14ac:dyDescent="0.45">
      <c r="A12" s="11"/>
      <c r="D12" s="317"/>
      <c r="E12" s="317"/>
      <c r="F12" s="317"/>
      <c r="G12" s="317"/>
    </row>
    <row r="13" spans="1:7" s="12" customFormat="1" ht="11.25" customHeight="1" x14ac:dyDescent="0.3">
      <c r="A13" s="318" t="s">
        <v>30</v>
      </c>
      <c r="B13" s="319" t="s">
        <v>31</v>
      </c>
      <c r="C13" s="319"/>
      <c r="D13" s="319" t="s">
        <v>46</v>
      </c>
      <c r="E13" s="319" t="s">
        <v>190</v>
      </c>
      <c r="F13" s="319" t="s">
        <v>191</v>
      </c>
      <c r="G13" s="112"/>
    </row>
    <row r="14" spans="1:7" s="12" customFormat="1" ht="12.75" customHeight="1" x14ac:dyDescent="0.3">
      <c r="A14" s="318"/>
      <c r="B14" s="34" t="s">
        <v>34</v>
      </c>
      <c r="C14" s="34" t="s">
        <v>33</v>
      </c>
      <c r="D14" s="319"/>
      <c r="E14" s="319"/>
      <c r="F14" s="31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4" t="s">
        <v>36</v>
      </c>
      <c r="B22" s="345"/>
      <c r="C22" s="346"/>
      <c r="D22" s="250">
        <f>SUM(B17:C21)</f>
        <v>10</v>
      </c>
    </row>
    <row r="23" spans="1:7" x14ac:dyDescent="0.3">
      <c r="A23" s="339" t="s">
        <v>295</v>
      </c>
      <c r="B23" s="340"/>
      <c r="C23" s="341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9" t="s">
        <v>36</v>
      </c>
      <c r="B33" s="340"/>
      <c r="C33" s="341"/>
      <c r="D33" s="248">
        <f>SUM(B26:C32)</f>
        <v>14</v>
      </c>
    </row>
    <row r="34" spans="1:7" x14ac:dyDescent="0.3">
      <c r="A34" s="339" t="s">
        <v>295</v>
      </c>
      <c r="B34" s="340"/>
      <c r="C34" s="341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248">
        <f>SUM(B37:C41)</f>
        <v>10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1</v>
      </c>
      <c r="C46" s="94"/>
      <c r="D46" s="98" t="s">
        <v>484</v>
      </c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299">
        <v>0.55000000000000004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248">
        <f>SUM(B46:C51)</f>
        <v>11</v>
      </c>
    </row>
    <row r="53" spans="1:7" x14ac:dyDescent="0.3">
      <c r="A53" s="339" t="s">
        <v>295</v>
      </c>
      <c r="B53" s="340"/>
      <c r="C53" s="341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105.75" customHeight="1" x14ac:dyDescent="0.35">
      <c r="A60" s="43" t="s">
        <v>221</v>
      </c>
      <c r="B60" s="94">
        <v>2</v>
      </c>
      <c r="C60" s="120" t="str">
        <f>IF(B60=0, -5, "0")</f>
        <v>0</v>
      </c>
      <c r="D60" s="95" t="s">
        <v>466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248">
        <f>SUM(B56:C62)</f>
        <v>14</v>
      </c>
    </row>
    <row r="64" spans="1:7" x14ac:dyDescent="0.3">
      <c r="A64" s="339" t="s">
        <v>295</v>
      </c>
      <c r="B64" s="340"/>
      <c r="C64" s="341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 t="s">
        <v>467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248">
        <f>SUM(B67:C83)</f>
        <v>26</v>
      </c>
    </row>
    <row r="85" spans="1:7" x14ac:dyDescent="0.3">
      <c r="A85" s="339" t="s">
        <v>295</v>
      </c>
      <c r="B85" s="340"/>
      <c r="C85" s="341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 t="s">
        <v>468</v>
      </c>
      <c r="E94" s="94"/>
      <c r="F94" s="94"/>
    </row>
    <row r="95" spans="1:7" ht="33" x14ac:dyDescent="0.3">
      <c r="A95" s="20" t="s">
        <v>165</v>
      </c>
      <c r="B95" s="110">
        <v>1</v>
      </c>
      <c r="C95" s="94"/>
      <c r="D95" s="300" t="s">
        <v>469</v>
      </c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107" t="s">
        <v>470</v>
      </c>
      <c r="E99" s="94"/>
      <c r="F99" s="94"/>
    </row>
    <row r="100" spans="1:7" ht="33.75" x14ac:dyDescent="0.35">
      <c r="A100" s="45" t="s">
        <v>297</v>
      </c>
      <c r="B100" s="110">
        <v>2</v>
      </c>
      <c r="C100" s="120" t="str">
        <f>IF(B100=0, -5, "0")</f>
        <v>0</v>
      </c>
      <c r="D100" s="95" t="s">
        <v>471</v>
      </c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9" t="s">
        <v>36</v>
      </c>
      <c r="B102" s="340"/>
      <c r="C102" s="341"/>
      <c r="D102" s="248">
        <f>SUM(B88:C101)</f>
        <v>27</v>
      </c>
    </row>
    <row r="103" spans="1:7" x14ac:dyDescent="0.3">
      <c r="A103" s="339" t="s">
        <v>295</v>
      </c>
      <c r="B103" s="340"/>
      <c r="C103" s="341"/>
      <c r="D103" s="33">
        <f>D102/(COUNT(B88:C101)*2)</f>
        <v>0.9642857142857143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9" t="s">
        <v>36</v>
      </c>
      <c r="B118" s="340"/>
      <c r="C118" s="341"/>
      <c r="D118" s="248">
        <f>SUM(B107:C117)</f>
        <v>20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107" t="s">
        <v>472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9" t="s">
        <v>36</v>
      </c>
      <c r="B133" s="340"/>
      <c r="C133" s="341"/>
      <c r="D133" s="248">
        <f>SUM(B122:C132)</f>
        <v>22</v>
      </c>
    </row>
    <row r="134" spans="1:7" x14ac:dyDescent="0.3">
      <c r="A134" s="339" t="s">
        <v>295</v>
      </c>
      <c r="B134" s="340"/>
      <c r="C134" s="341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1</v>
      </c>
      <c r="C144" s="120" t="str">
        <f>IF(B144=0, -5, "0")</f>
        <v>0</v>
      </c>
      <c r="D144" s="23" t="s">
        <v>473</v>
      </c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23" t="s">
        <v>474</v>
      </c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248">
        <f>SUM(B137:C148)</f>
        <v>21</v>
      </c>
    </row>
    <row r="150" spans="1:7" x14ac:dyDescent="0.3">
      <c r="A150" s="339" t="s">
        <v>295</v>
      </c>
      <c r="B150" s="340"/>
      <c r="C150" s="341"/>
      <c r="D150" s="33">
        <f>D149/(COUNT(B137:C148)*2)</f>
        <v>0.95454545454545459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9" t="s">
        <v>36</v>
      </c>
      <c r="B161" s="345"/>
      <c r="C161" s="346"/>
      <c r="D161" s="250">
        <f>SUM(B153:C160)</f>
        <v>16</v>
      </c>
    </row>
    <row r="162" spans="1:7" x14ac:dyDescent="0.3">
      <c r="A162" s="339" t="s">
        <v>295</v>
      </c>
      <c r="B162" s="340"/>
      <c r="C162" s="341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248">
        <f>SUM(B165:C168)</f>
        <v>8</v>
      </c>
    </row>
    <row r="170" spans="1:7" x14ac:dyDescent="0.3">
      <c r="A170" s="339" t="s">
        <v>295</v>
      </c>
      <c r="B170" s="340"/>
      <c r="C170" s="341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ht="49.5" x14ac:dyDescent="0.3">
      <c r="A173" s="20" t="s">
        <v>180</v>
      </c>
      <c r="B173" s="94">
        <v>0</v>
      </c>
      <c r="C173" s="94"/>
      <c r="D173" s="95" t="s">
        <v>476</v>
      </c>
      <c r="E173" s="95" t="s">
        <v>477</v>
      </c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248">
        <f>SUM(B173:C176)</f>
        <v>6</v>
      </c>
    </row>
    <row r="178" spans="1:7" x14ac:dyDescent="0.3">
      <c r="A178" s="339" t="s">
        <v>295</v>
      </c>
      <c r="B178" s="340"/>
      <c r="C178" s="341"/>
      <c r="D178" s="33">
        <f>D177/(COUNT(B173:C176)*2)</f>
        <v>0.75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ht="33" x14ac:dyDescent="0.3">
      <c r="A181" s="44" t="s">
        <v>315</v>
      </c>
      <c r="B181" s="94">
        <v>1</v>
      </c>
      <c r="C181" s="94"/>
      <c r="D181" s="95" t="s">
        <v>475</v>
      </c>
      <c r="E181" s="95"/>
      <c r="F181" s="94"/>
    </row>
    <row r="182" spans="1:7" ht="33" x14ac:dyDescent="0.3">
      <c r="A182" s="52" t="s">
        <v>220</v>
      </c>
      <c r="B182" s="94">
        <v>1</v>
      </c>
      <c r="C182" s="94"/>
      <c r="D182" s="95" t="s">
        <v>485</v>
      </c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248">
        <f>SUM(B181:C185)</f>
        <v>8</v>
      </c>
    </row>
    <row r="187" spans="1:7" x14ac:dyDescent="0.3">
      <c r="A187" s="339" t="s">
        <v>295</v>
      </c>
      <c r="B187" s="340"/>
      <c r="C187" s="341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9" t="s">
        <v>36</v>
      </c>
      <c r="B194" s="340"/>
      <c r="C194" s="341"/>
      <c r="D194" s="54">
        <f>SUM(B190:C193)</f>
        <v>4</v>
      </c>
    </row>
    <row r="195" spans="1:6" x14ac:dyDescent="0.3">
      <c r="A195" s="339" t="s">
        <v>295</v>
      </c>
      <c r="B195" s="340"/>
      <c r="C195" s="341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6">
        <f>E197/F197</f>
        <v>0.63636363636363635</v>
      </c>
      <c r="E197" s="301">
        <f>COUNTIF('A1 Technique'!F17:F193,"ok")</f>
        <v>7</v>
      </c>
      <c r="F197" s="301">
        <f>COUNTA('A1 Technique'!F17:F193)</f>
        <v>11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217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0.96875</v>
      </c>
    </row>
  </sheetData>
  <sheetProtection algorithmName="SHA-512" hashValue="rNHNFYQ426KX0jliOOg3jL8N/t17KBRg+DYklFEtza5/Ttypxhx70Xxj0xlGdHkjjqg8rnPt1PbOUKJUXriTCA==" saltValue="qw/S66ulcqfKEyTpu8mwXg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6" max="5" man="1"/>
    <brk id="171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1"/>
      <c r="E1" s="311"/>
      <c r="F1" s="311"/>
      <c r="G1" s="311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12" t="s">
        <v>179</v>
      </c>
      <c r="B7" s="312"/>
      <c r="C7" s="312"/>
      <c r="D7" s="312"/>
      <c r="E7" s="312"/>
      <c r="F7" s="312"/>
      <c r="G7" s="125"/>
    </row>
    <row r="8" spans="1:7" ht="29.25" x14ac:dyDescent="0.45">
      <c r="A8" s="313" t="str">
        <f>'Page de garde'!D18</f>
        <v>Rue de Londres</v>
      </c>
      <c r="B8" s="313"/>
      <c r="C8" s="313"/>
      <c r="D8" s="313"/>
      <c r="E8" s="313"/>
      <c r="F8" s="313"/>
      <c r="G8" s="125"/>
    </row>
    <row r="9" spans="1:7" ht="24" x14ac:dyDescent="0.45">
      <c r="A9" s="14" t="s">
        <v>42</v>
      </c>
      <c r="B9" s="314"/>
      <c r="C9" s="314"/>
      <c r="D9" s="314"/>
      <c r="E9" s="314"/>
      <c r="F9" s="314"/>
      <c r="G9" s="125"/>
    </row>
    <row r="10" spans="1:7" ht="24" x14ac:dyDescent="0.45">
      <c r="A10" s="15" t="s">
        <v>44</v>
      </c>
      <c r="B10" s="315"/>
      <c r="C10" s="315"/>
      <c r="D10" s="315"/>
      <c r="E10" s="315"/>
      <c r="F10" s="315"/>
      <c r="G10" s="125"/>
    </row>
    <row r="11" spans="1:7" ht="24" x14ac:dyDescent="0.45">
      <c r="A11" s="14" t="s">
        <v>43</v>
      </c>
      <c r="B11" s="310"/>
      <c r="C11" s="310"/>
      <c r="D11" s="310"/>
      <c r="E11" s="310"/>
      <c r="F11" s="310"/>
      <c r="G11" s="125"/>
    </row>
    <row r="12" spans="1:7" ht="24" x14ac:dyDescent="0.45">
      <c r="A12" s="14" t="s">
        <v>239</v>
      </c>
      <c r="B12" s="316">
        <f>D549</f>
        <v>0</v>
      </c>
      <c r="C12" s="316"/>
      <c r="D12" s="316"/>
      <c r="E12" s="316"/>
      <c r="F12" s="316"/>
      <c r="G12" s="125"/>
    </row>
    <row r="13" spans="1:7" ht="22.5" x14ac:dyDescent="0.45">
      <c r="D13" s="317"/>
      <c r="E13" s="317"/>
      <c r="F13" s="317"/>
      <c r="G13" s="31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8" t="s">
        <v>30</v>
      </c>
      <c r="B17" s="319" t="s">
        <v>31</v>
      </c>
      <c r="C17" s="319"/>
      <c r="D17" s="319" t="s">
        <v>46</v>
      </c>
      <c r="E17" s="320" t="s">
        <v>310</v>
      </c>
      <c r="F17" s="320" t="s">
        <v>358</v>
      </c>
    </row>
    <row r="18" spans="1:8" ht="16.5" customHeight="1" x14ac:dyDescent="0.3">
      <c r="A18" s="318"/>
      <c r="B18" s="41" t="s">
        <v>34</v>
      </c>
      <c r="C18" s="41" t="s">
        <v>33</v>
      </c>
      <c r="D18" s="319"/>
      <c r="E18" s="320"/>
      <c r="F18" s="32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8" t="s">
        <v>30</v>
      </c>
      <c r="B50" s="319" t="s">
        <v>31</v>
      </c>
      <c r="C50" s="319"/>
      <c r="D50" s="319" t="s">
        <v>46</v>
      </c>
      <c r="E50" s="320" t="s">
        <v>310</v>
      </c>
      <c r="F50" s="320" t="s">
        <v>360</v>
      </c>
      <c r="G50" s="127"/>
    </row>
    <row r="51" spans="1:7" x14ac:dyDescent="0.3">
      <c r="A51" s="318"/>
      <c r="B51" s="41" t="s">
        <v>34</v>
      </c>
      <c r="C51" s="41" t="s">
        <v>33</v>
      </c>
      <c r="D51" s="319"/>
      <c r="E51" s="320"/>
      <c r="F51" s="32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8" t="s">
        <v>30</v>
      </c>
      <c r="B107" s="319" t="s">
        <v>31</v>
      </c>
      <c r="C107" s="319"/>
      <c r="D107" s="319" t="s">
        <v>46</v>
      </c>
      <c r="E107" s="320" t="s">
        <v>310</v>
      </c>
      <c r="F107" s="320" t="s">
        <v>360</v>
      </c>
    </row>
    <row r="108" spans="1:7" x14ac:dyDescent="0.3">
      <c r="A108" s="318"/>
      <c r="B108" s="41" t="s">
        <v>34</v>
      </c>
      <c r="C108" s="41" t="s">
        <v>33</v>
      </c>
      <c r="D108" s="319"/>
      <c r="E108" s="320"/>
      <c r="F108" s="32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8" t="s">
        <v>30</v>
      </c>
      <c r="B162" s="319" t="s">
        <v>31</v>
      </c>
      <c r="C162" s="319"/>
      <c r="D162" s="319" t="s">
        <v>46</v>
      </c>
      <c r="E162" s="320" t="s">
        <v>310</v>
      </c>
      <c r="F162" s="320" t="s">
        <v>360</v>
      </c>
      <c r="G162" s="127"/>
    </row>
    <row r="163" spans="1:7" x14ac:dyDescent="0.3">
      <c r="A163" s="318"/>
      <c r="B163" s="41" t="s">
        <v>34</v>
      </c>
      <c r="C163" s="41" t="s">
        <v>33</v>
      </c>
      <c r="D163" s="319"/>
      <c r="E163" s="320"/>
      <c r="F163" s="32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7" t="s">
        <v>379</v>
      </c>
      <c r="B195" s="327"/>
      <c r="C195" s="327"/>
      <c r="D195" s="327"/>
      <c r="E195" s="327"/>
      <c r="F195" s="327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8" t="s">
        <v>30</v>
      </c>
      <c r="B209" s="319" t="s">
        <v>31</v>
      </c>
      <c r="C209" s="319"/>
      <c r="D209" s="319" t="s">
        <v>46</v>
      </c>
      <c r="E209" s="320" t="s">
        <v>310</v>
      </c>
      <c r="F209" s="320" t="s">
        <v>360</v>
      </c>
      <c r="G209" s="127"/>
    </row>
    <row r="210" spans="1:7" x14ac:dyDescent="0.3">
      <c r="A210" s="318"/>
      <c r="B210" s="41" t="s">
        <v>34</v>
      </c>
      <c r="C210" s="41" t="s">
        <v>33</v>
      </c>
      <c r="D210" s="319"/>
      <c r="E210" s="320"/>
      <c r="F210" s="32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7" t="s">
        <v>379</v>
      </c>
      <c r="B256" s="327"/>
      <c r="C256" s="327"/>
      <c r="D256" s="327"/>
      <c r="E256" s="327"/>
      <c r="F256" s="327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8" t="s">
        <v>30</v>
      </c>
      <c r="B270" s="319" t="s">
        <v>31</v>
      </c>
      <c r="C270" s="319"/>
      <c r="D270" s="319" t="s">
        <v>46</v>
      </c>
      <c r="E270" s="320" t="s">
        <v>310</v>
      </c>
      <c r="F270" s="320" t="s">
        <v>360</v>
      </c>
      <c r="G270" s="214"/>
    </row>
    <row r="271" spans="1:7" s="16" customFormat="1" x14ac:dyDescent="0.3">
      <c r="A271" s="318"/>
      <c r="B271" s="41" t="s">
        <v>34</v>
      </c>
      <c r="C271" s="41" t="s">
        <v>33</v>
      </c>
      <c r="D271" s="319"/>
      <c r="E271" s="320"/>
      <c r="F271" s="32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8" t="s">
        <v>396</v>
      </c>
      <c r="B308" s="329"/>
      <c r="C308" s="329"/>
      <c r="D308" s="329"/>
      <c r="E308" s="329"/>
      <c r="F308" s="330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8" t="s">
        <v>30</v>
      </c>
      <c r="B322" s="319" t="s">
        <v>31</v>
      </c>
      <c r="C322" s="319"/>
      <c r="D322" s="319" t="s">
        <v>46</v>
      </c>
      <c r="E322" s="320" t="s">
        <v>310</v>
      </c>
      <c r="F322" s="320" t="s">
        <v>360</v>
      </c>
      <c r="G322" s="127"/>
    </row>
    <row r="323" spans="1:7" x14ac:dyDescent="0.3">
      <c r="A323" s="318"/>
      <c r="B323" s="41" t="s">
        <v>34</v>
      </c>
      <c r="C323" s="41" t="s">
        <v>33</v>
      </c>
      <c r="D323" s="319"/>
      <c r="E323" s="320"/>
      <c r="F323" s="32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8" t="s">
        <v>379</v>
      </c>
      <c r="B349" s="329"/>
      <c r="C349" s="329"/>
      <c r="D349" s="329"/>
      <c r="E349" s="329"/>
      <c r="F349" s="329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8" t="s">
        <v>30</v>
      </c>
      <c r="B362" s="319" t="s">
        <v>31</v>
      </c>
      <c r="C362" s="319"/>
      <c r="D362" s="319" t="s">
        <v>46</v>
      </c>
      <c r="E362" s="320" t="s">
        <v>310</v>
      </c>
      <c r="F362" s="320" t="s">
        <v>360</v>
      </c>
      <c r="G362" s="127"/>
    </row>
    <row r="363" spans="1:7" x14ac:dyDescent="0.3">
      <c r="A363" s="318"/>
      <c r="B363" s="41" t="s">
        <v>34</v>
      </c>
      <c r="C363" s="41" t="s">
        <v>33</v>
      </c>
      <c r="D363" s="319"/>
      <c r="E363" s="320"/>
      <c r="F363" s="32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7" t="s">
        <v>379</v>
      </c>
      <c r="B383" s="327"/>
      <c r="C383" s="327"/>
      <c r="D383" s="327"/>
      <c r="E383" s="327"/>
      <c r="F383" s="327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8" t="s">
        <v>30</v>
      </c>
      <c r="B395" s="319" t="s">
        <v>31</v>
      </c>
      <c r="C395" s="319"/>
      <c r="D395" s="319" t="s">
        <v>46</v>
      </c>
      <c r="E395" s="320" t="s">
        <v>310</v>
      </c>
      <c r="F395" s="320" t="s">
        <v>360</v>
      </c>
      <c r="G395" s="127"/>
    </row>
    <row r="396" spans="1:7" x14ac:dyDescent="0.3">
      <c r="A396" s="318"/>
      <c r="B396" s="41" t="s">
        <v>34</v>
      </c>
      <c r="C396" s="41" t="s">
        <v>33</v>
      </c>
      <c r="D396" s="319"/>
      <c r="E396" s="320"/>
      <c r="F396" s="32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7" t="s">
        <v>379</v>
      </c>
      <c r="B435" s="327"/>
      <c r="C435" s="327"/>
      <c r="D435" s="327"/>
      <c r="E435" s="327"/>
      <c r="F435" s="327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8" t="s">
        <v>30</v>
      </c>
      <c r="B448" s="319" t="s">
        <v>31</v>
      </c>
      <c r="C448" s="319"/>
      <c r="D448" s="319" t="s">
        <v>46</v>
      </c>
      <c r="E448" s="320" t="s">
        <v>310</v>
      </c>
      <c r="F448" s="320" t="s">
        <v>360</v>
      </c>
      <c r="G448" s="127"/>
    </row>
    <row r="449" spans="1:6" x14ac:dyDescent="0.3">
      <c r="A449" s="318"/>
      <c r="B449" s="41" t="s">
        <v>34</v>
      </c>
      <c r="C449" s="41" t="s">
        <v>33</v>
      </c>
      <c r="D449" s="319"/>
      <c r="E449" s="320"/>
      <c r="F449" s="32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1" t="s">
        <v>379</v>
      </c>
      <c r="B471" s="332"/>
      <c r="C471" s="332"/>
      <c r="D471" s="332"/>
      <c r="E471" s="332"/>
      <c r="F471" s="332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IFERROR(E476/F476,"N.A")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3" t="s">
        <v>367</v>
      </c>
      <c r="B483" s="333"/>
      <c r="C483" s="333"/>
      <c r="D483" s="333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8" t="s">
        <v>30</v>
      </c>
      <c r="B485" s="319" t="s">
        <v>31</v>
      </c>
      <c r="C485" s="319"/>
      <c r="D485" s="319" t="s">
        <v>46</v>
      </c>
      <c r="E485" s="320" t="s">
        <v>310</v>
      </c>
      <c r="F485" s="320" t="s">
        <v>360</v>
      </c>
      <c r="G485" s="127"/>
    </row>
    <row r="486" spans="1:7" x14ac:dyDescent="0.3">
      <c r="A486" s="318"/>
      <c r="B486" s="41" t="s">
        <v>34</v>
      </c>
      <c r="C486" s="41" t="s">
        <v>33</v>
      </c>
      <c r="D486" s="319"/>
      <c r="E486" s="320"/>
      <c r="F486" s="32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8" t="s">
        <v>30</v>
      </c>
      <c r="B507" s="319" t="s">
        <v>31</v>
      </c>
      <c r="C507" s="319"/>
      <c r="D507" s="319" t="s">
        <v>46</v>
      </c>
      <c r="E507" s="320" t="s">
        <v>310</v>
      </c>
      <c r="F507" s="320" t="s">
        <v>360</v>
      </c>
      <c r="G507" s="127"/>
    </row>
    <row r="508" spans="1:7" x14ac:dyDescent="0.3">
      <c r="A508" s="318"/>
      <c r="B508" s="41" t="s">
        <v>34</v>
      </c>
      <c r="C508" s="41" t="s">
        <v>33</v>
      </c>
      <c r="D508" s="319"/>
      <c r="E508" s="320"/>
      <c r="F508" s="320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8" t="s">
        <v>30</v>
      </c>
      <c r="B518" s="319" t="s">
        <v>31</v>
      </c>
      <c r="C518" s="319"/>
      <c r="D518" s="319" t="s">
        <v>46</v>
      </c>
      <c r="E518" s="320" t="s">
        <v>310</v>
      </c>
      <c r="F518" s="320" t="s">
        <v>360</v>
      </c>
      <c r="G518" s="127"/>
    </row>
    <row r="519" spans="1:7" x14ac:dyDescent="0.3">
      <c r="A519" s="318"/>
      <c r="B519" s="41" t="s">
        <v>34</v>
      </c>
      <c r="C519" s="41" t="s">
        <v>33</v>
      </c>
      <c r="D519" s="319"/>
      <c r="E519" s="320"/>
      <c r="F519" s="320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8" t="s">
        <v>30</v>
      </c>
      <c r="B538" s="319" t="s">
        <v>31</v>
      </c>
      <c r="C538" s="319"/>
      <c r="D538" s="319" t="s">
        <v>46</v>
      </c>
      <c r="E538" s="320" t="s">
        <v>310</v>
      </c>
      <c r="F538" s="320" t="s">
        <v>360</v>
      </c>
      <c r="G538" s="127"/>
    </row>
    <row r="539" spans="1:7" x14ac:dyDescent="0.3">
      <c r="A539" s="318"/>
      <c r="B539" s="41" t="s">
        <v>34</v>
      </c>
      <c r="C539" s="41" t="s">
        <v>33</v>
      </c>
      <c r="D539" s="319"/>
      <c r="E539" s="320"/>
      <c r="F539" s="320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PrQI5QsZ9Ii15+hufJmPcK3rk2Xlk4d41NRPnHeJ4G0hh6RASCI2iMuv3ONe/DPsHMKa8zrDKO/YETTXSmiTtQ==" saltValue="ww8SnAKGKc4ukf7NA3Pcv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F197" sqref="E197:F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1"/>
      <c r="E1" s="311"/>
      <c r="F1" s="311"/>
      <c r="G1" s="311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35" t="s">
        <v>50</v>
      </c>
      <c r="B6" s="335"/>
      <c r="C6" s="335"/>
      <c r="D6" s="335"/>
      <c r="E6" s="335"/>
      <c r="F6" s="335"/>
      <c r="G6" s="125"/>
    </row>
    <row r="7" spans="1:7" s="12" customFormat="1" ht="21.75" customHeight="1" x14ac:dyDescent="0.45">
      <c r="A7" s="313" t="str">
        <f>'A3 Exploitation'!A8:F8</f>
        <v>Rue de Londres</v>
      </c>
      <c r="B7" s="313"/>
      <c r="C7" s="313"/>
      <c r="D7" s="313"/>
      <c r="E7" s="313"/>
      <c r="F7" s="313"/>
      <c r="G7" s="125"/>
    </row>
    <row r="8" spans="1:7" s="12" customFormat="1" ht="24" x14ac:dyDescent="0.45">
      <c r="A8" s="14" t="s">
        <v>42</v>
      </c>
      <c r="B8" s="336">
        <f>'A3 Exploitation'!B9:F9</f>
        <v>0</v>
      </c>
      <c r="C8" s="336"/>
      <c r="D8" s="336"/>
      <c r="E8" s="336"/>
      <c r="F8" s="336"/>
      <c r="G8" s="125"/>
    </row>
    <row r="9" spans="1:7" s="12" customFormat="1" ht="24" x14ac:dyDescent="0.45">
      <c r="A9" s="15" t="s">
        <v>44</v>
      </c>
      <c r="B9" s="337">
        <f>'A3 Exploitation'!B10:F10</f>
        <v>0</v>
      </c>
      <c r="C9" s="337"/>
      <c r="D9" s="337"/>
      <c r="E9" s="337"/>
      <c r="F9" s="337"/>
      <c r="G9" s="125"/>
    </row>
    <row r="10" spans="1:7" s="12" customFormat="1" ht="24" x14ac:dyDescent="0.45">
      <c r="A10" s="14" t="s">
        <v>43</v>
      </c>
      <c r="B10" s="334">
        <f>'A3 Exploitation'!B11:F11</f>
        <v>0</v>
      </c>
      <c r="C10" s="334"/>
      <c r="D10" s="334"/>
      <c r="E10" s="334"/>
      <c r="F10" s="334"/>
      <c r="G10" s="125"/>
    </row>
    <row r="11" spans="1:7" s="12" customFormat="1" ht="24" x14ac:dyDescent="0.45">
      <c r="A11" s="14" t="s">
        <v>294</v>
      </c>
      <c r="B11" s="338">
        <f>D199</f>
        <v>0</v>
      </c>
      <c r="C11" s="338"/>
      <c r="D11" s="338"/>
      <c r="E11" s="338"/>
      <c r="F11" s="338"/>
      <c r="G11" s="125"/>
    </row>
    <row r="12" spans="1:7" s="12" customFormat="1" ht="22.5" x14ac:dyDescent="0.45">
      <c r="A12" s="11"/>
      <c r="D12" s="317"/>
      <c r="E12" s="317"/>
      <c r="F12" s="317"/>
      <c r="G12" s="317"/>
    </row>
    <row r="13" spans="1:7" s="12" customFormat="1" ht="11.25" customHeight="1" x14ac:dyDescent="0.3">
      <c r="A13" s="318" t="s">
        <v>30</v>
      </c>
      <c r="B13" s="319" t="s">
        <v>31</v>
      </c>
      <c r="C13" s="319"/>
      <c r="D13" s="319" t="s">
        <v>46</v>
      </c>
      <c r="E13" s="319" t="s">
        <v>190</v>
      </c>
      <c r="F13" s="319" t="s">
        <v>191</v>
      </c>
      <c r="G13" s="112"/>
    </row>
    <row r="14" spans="1:7" s="12" customFormat="1" ht="12.75" customHeight="1" x14ac:dyDescent="0.3">
      <c r="A14" s="318"/>
      <c r="B14" s="34" t="s">
        <v>34</v>
      </c>
      <c r="C14" s="34" t="s">
        <v>33</v>
      </c>
      <c r="D14" s="319"/>
      <c r="E14" s="319"/>
      <c r="F14" s="31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5"/>
      <c r="C22" s="346"/>
      <c r="D22" s="92">
        <f>SUM(B17:C21)</f>
        <v>0</v>
      </c>
    </row>
    <row r="23" spans="1:7" x14ac:dyDescent="0.3">
      <c r="A23" s="339" t="s">
        <v>295</v>
      </c>
      <c r="B23" s="340"/>
      <c r="C23" s="34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9" t="s">
        <v>36</v>
      </c>
      <c r="B33" s="340"/>
      <c r="C33" s="341"/>
      <c r="D33" s="91">
        <f>SUM(B26:C32)</f>
        <v>0</v>
      </c>
    </row>
    <row r="34" spans="1:7" x14ac:dyDescent="0.3">
      <c r="A34" s="339" t="s">
        <v>295</v>
      </c>
      <c r="B34" s="340"/>
      <c r="C34" s="34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91">
        <f>SUM(B37:C41)</f>
        <v>0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91">
        <f>SUM(B46:C51)</f>
        <v>0</v>
      </c>
    </row>
    <row r="53" spans="1:7" x14ac:dyDescent="0.3">
      <c r="A53" s="339" t="s">
        <v>295</v>
      </c>
      <c r="B53" s="340"/>
      <c r="C53" s="34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91">
        <f>SUM(B56:C62)</f>
        <v>0</v>
      </c>
    </row>
    <row r="64" spans="1:7" x14ac:dyDescent="0.3">
      <c r="A64" s="339" t="s">
        <v>295</v>
      </c>
      <c r="B64" s="340"/>
      <c r="C64" s="34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91">
        <f>SUM(B67:C83)</f>
        <v>0</v>
      </c>
    </row>
    <row r="85" spans="1:7" x14ac:dyDescent="0.3">
      <c r="A85" s="339" t="s">
        <v>295</v>
      </c>
      <c r="B85" s="340"/>
      <c r="C85" s="34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9" t="s">
        <v>36</v>
      </c>
      <c r="B102" s="340"/>
      <c r="C102" s="341"/>
      <c r="D102" s="91">
        <f>SUM(B88:C101)</f>
        <v>0</v>
      </c>
    </row>
    <row r="103" spans="1:7" x14ac:dyDescent="0.3">
      <c r="A103" s="339" t="s">
        <v>295</v>
      </c>
      <c r="B103" s="340"/>
      <c r="C103" s="34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9" t="s">
        <v>36</v>
      </c>
      <c r="B118" s="340"/>
      <c r="C118" s="341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9" t="s">
        <v>36</v>
      </c>
      <c r="B133" s="340"/>
      <c r="C133" s="341"/>
      <c r="D133" s="91">
        <f>SUM(B122:C132)</f>
        <v>0</v>
      </c>
    </row>
    <row r="134" spans="1:7" x14ac:dyDescent="0.3">
      <c r="A134" s="339" t="s">
        <v>295</v>
      </c>
      <c r="B134" s="340"/>
      <c r="C134" s="34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91">
        <f>SUM(B137:C148)</f>
        <v>0</v>
      </c>
    </row>
    <row r="150" spans="1:7" x14ac:dyDescent="0.3">
      <c r="A150" s="339" t="s">
        <v>295</v>
      </c>
      <c r="B150" s="340"/>
      <c r="C150" s="34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9" t="s">
        <v>36</v>
      </c>
      <c r="B161" s="345"/>
      <c r="C161" s="346"/>
      <c r="D161" s="92">
        <f>SUM(B153:C160)</f>
        <v>0</v>
      </c>
    </row>
    <row r="162" spans="1:7" x14ac:dyDescent="0.3">
      <c r="A162" s="339" t="s">
        <v>295</v>
      </c>
      <c r="B162" s="340"/>
      <c r="C162" s="34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91">
        <f>SUM(B165:C168)</f>
        <v>0</v>
      </c>
    </row>
    <row r="170" spans="1:7" x14ac:dyDescent="0.3">
      <c r="A170" s="339" t="s">
        <v>295</v>
      </c>
      <c r="B170" s="340"/>
      <c r="C170" s="34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91">
        <f>SUM(B173:C176)</f>
        <v>0</v>
      </c>
    </row>
    <row r="178" spans="1:7" x14ac:dyDescent="0.3">
      <c r="A178" s="339" t="s">
        <v>295</v>
      </c>
      <c r="B178" s="340"/>
      <c r="C178" s="34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91">
        <f>SUM(B181:C185)</f>
        <v>0</v>
      </c>
    </row>
    <row r="187" spans="1:7" x14ac:dyDescent="0.3">
      <c r="A187" s="339" t="s">
        <v>295</v>
      </c>
      <c r="B187" s="340"/>
      <c r="C187" s="34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9" t="s">
        <v>36</v>
      </c>
      <c r="B194" s="340"/>
      <c r="C194" s="341"/>
      <c r="D194" s="54">
        <f>SUM(B190:C193)</f>
        <v>0</v>
      </c>
    </row>
    <row r="195" spans="1:6" x14ac:dyDescent="0.3">
      <c r="A195" s="339" t="s">
        <v>295</v>
      </c>
      <c r="B195" s="340"/>
      <c r="C195" s="34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301">
        <f>COUNTIF('A2 Technique'!F17:F193,"ok")</f>
        <v>0</v>
      </c>
      <c r="F197" s="301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24" zoomScale="70" zoomScaleSheetLayoutView="7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1"/>
      <c r="E1" s="311"/>
      <c r="F1" s="311"/>
      <c r="G1" s="311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12" t="s">
        <v>179</v>
      </c>
      <c r="B7" s="312"/>
      <c r="C7" s="312"/>
      <c r="D7" s="312"/>
      <c r="E7" s="312"/>
      <c r="F7" s="312"/>
      <c r="G7" s="125"/>
    </row>
    <row r="8" spans="1:7" ht="29.25" x14ac:dyDescent="0.45">
      <c r="A8" s="313" t="str">
        <f>'Page de garde'!D18</f>
        <v>Rue de Londres</v>
      </c>
      <c r="B8" s="313"/>
      <c r="C8" s="313"/>
      <c r="D8" s="313"/>
      <c r="E8" s="313"/>
      <c r="F8" s="313"/>
      <c r="G8" s="125"/>
    </row>
    <row r="9" spans="1:7" ht="24" x14ac:dyDescent="0.45">
      <c r="A9" s="14" t="s">
        <v>42</v>
      </c>
      <c r="B9" s="314"/>
      <c r="C9" s="314"/>
      <c r="D9" s="314"/>
      <c r="E9" s="314"/>
      <c r="F9" s="314"/>
      <c r="G9" s="125"/>
    </row>
    <row r="10" spans="1:7" ht="24" x14ac:dyDescent="0.45">
      <c r="A10" s="15" t="s">
        <v>44</v>
      </c>
      <c r="B10" s="315"/>
      <c r="C10" s="315"/>
      <c r="D10" s="315"/>
      <c r="E10" s="315"/>
      <c r="F10" s="315"/>
      <c r="G10" s="125"/>
    </row>
    <row r="11" spans="1:7" ht="24" x14ac:dyDescent="0.45">
      <c r="A11" s="14" t="s">
        <v>43</v>
      </c>
      <c r="B11" s="310"/>
      <c r="C11" s="310"/>
      <c r="D11" s="310"/>
      <c r="E11" s="310"/>
      <c r="F11" s="310"/>
      <c r="G11" s="125"/>
    </row>
    <row r="12" spans="1:7" ht="24" x14ac:dyDescent="0.45">
      <c r="A12" s="14" t="s">
        <v>239</v>
      </c>
      <c r="B12" s="316">
        <f>D549</f>
        <v>0</v>
      </c>
      <c r="C12" s="316"/>
      <c r="D12" s="316"/>
      <c r="E12" s="316"/>
      <c r="F12" s="316"/>
      <c r="G12" s="125"/>
    </row>
    <row r="13" spans="1:7" ht="22.5" x14ac:dyDescent="0.45">
      <c r="D13" s="317"/>
      <c r="E13" s="317"/>
      <c r="F13" s="317"/>
      <c r="G13" s="31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8" t="s">
        <v>30</v>
      </c>
      <c r="B17" s="319" t="s">
        <v>31</v>
      </c>
      <c r="C17" s="319"/>
      <c r="D17" s="319" t="s">
        <v>46</v>
      </c>
      <c r="E17" s="320" t="s">
        <v>310</v>
      </c>
      <c r="F17" s="320" t="s">
        <v>358</v>
      </c>
    </row>
    <row r="18" spans="1:8" ht="16.5" customHeight="1" x14ac:dyDescent="0.3">
      <c r="A18" s="318"/>
      <c r="B18" s="41" t="s">
        <v>34</v>
      </c>
      <c r="C18" s="41" t="s">
        <v>33</v>
      </c>
      <c r="D18" s="319"/>
      <c r="E18" s="320"/>
      <c r="F18" s="320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8" t="s">
        <v>30</v>
      </c>
      <c r="B50" s="319" t="s">
        <v>31</v>
      </c>
      <c r="C50" s="319"/>
      <c r="D50" s="319" t="s">
        <v>46</v>
      </c>
      <c r="E50" s="320" t="s">
        <v>310</v>
      </c>
      <c r="F50" s="320" t="s">
        <v>360</v>
      </c>
      <c r="G50" s="127"/>
    </row>
    <row r="51" spans="1:7" ht="16.5" customHeight="1" x14ac:dyDescent="0.3">
      <c r="A51" s="318"/>
      <c r="B51" s="41" t="s">
        <v>34</v>
      </c>
      <c r="C51" s="41" t="s">
        <v>33</v>
      </c>
      <c r="D51" s="319"/>
      <c r="E51" s="320"/>
      <c r="F51" s="320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8" t="s">
        <v>30</v>
      </c>
      <c r="B107" s="319" t="s">
        <v>31</v>
      </c>
      <c r="C107" s="319"/>
      <c r="D107" s="319" t="s">
        <v>46</v>
      </c>
      <c r="E107" s="320" t="s">
        <v>310</v>
      </c>
      <c r="F107" s="320" t="s">
        <v>360</v>
      </c>
    </row>
    <row r="108" spans="1:7" ht="16.5" customHeight="1" x14ac:dyDescent="0.3">
      <c r="A108" s="318"/>
      <c r="B108" s="41" t="s">
        <v>34</v>
      </c>
      <c r="C108" s="41" t="s">
        <v>33</v>
      </c>
      <c r="D108" s="319"/>
      <c r="E108" s="320"/>
      <c r="F108" s="320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8" t="s">
        <v>30</v>
      </c>
      <c r="B162" s="319" t="s">
        <v>31</v>
      </c>
      <c r="C162" s="319"/>
      <c r="D162" s="319" t="s">
        <v>46</v>
      </c>
      <c r="E162" s="320" t="s">
        <v>310</v>
      </c>
      <c r="F162" s="320" t="s">
        <v>360</v>
      </c>
      <c r="G162" s="127"/>
    </row>
    <row r="163" spans="1:7" ht="16.5" customHeight="1" x14ac:dyDescent="0.3">
      <c r="A163" s="318"/>
      <c r="B163" s="41" t="s">
        <v>34</v>
      </c>
      <c r="C163" s="41" t="s">
        <v>33</v>
      </c>
      <c r="D163" s="319"/>
      <c r="E163" s="320"/>
      <c r="F163" s="320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7" t="s">
        <v>379</v>
      </c>
      <c r="B195" s="327"/>
      <c r="C195" s="327"/>
      <c r="D195" s="327"/>
      <c r="E195" s="327"/>
      <c r="F195" s="327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8" t="s">
        <v>30</v>
      </c>
      <c r="B209" s="319" t="s">
        <v>31</v>
      </c>
      <c r="C209" s="319"/>
      <c r="D209" s="319" t="s">
        <v>46</v>
      </c>
      <c r="E209" s="320" t="s">
        <v>310</v>
      </c>
      <c r="F209" s="320" t="s">
        <v>360</v>
      </c>
      <c r="G209" s="127"/>
    </row>
    <row r="210" spans="1:7" ht="16.5" customHeight="1" x14ac:dyDescent="0.3">
      <c r="A210" s="318"/>
      <c r="B210" s="41" t="s">
        <v>34</v>
      </c>
      <c r="C210" s="41" t="s">
        <v>33</v>
      </c>
      <c r="D210" s="319"/>
      <c r="E210" s="320"/>
      <c r="F210" s="320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7" t="s">
        <v>379</v>
      </c>
      <c r="B256" s="327"/>
      <c r="C256" s="327"/>
      <c r="D256" s="327"/>
      <c r="E256" s="327"/>
      <c r="F256" s="327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8" t="s">
        <v>30</v>
      </c>
      <c r="B270" s="319" t="s">
        <v>31</v>
      </c>
      <c r="C270" s="319"/>
      <c r="D270" s="319" t="s">
        <v>46</v>
      </c>
      <c r="E270" s="320" t="s">
        <v>310</v>
      </c>
      <c r="F270" s="320" t="s">
        <v>360</v>
      </c>
      <c r="G270" s="214"/>
    </row>
    <row r="271" spans="1:7" s="16" customFormat="1" ht="16.5" customHeight="1" x14ac:dyDescent="0.3">
      <c r="A271" s="318"/>
      <c r="B271" s="41" t="s">
        <v>34</v>
      </c>
      <c r="C271" s="41" t="s">
        <v>33</v>
      </c>
      <c r="D271" s="319"/>
      <c r="E271" s="320"/>
      <c r="F271" s="320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8" t="s">
        <v>396</v>
      </c>
      <c r="B308" s="329"/>
      <c r="C308" s="329"/>
      <c r="D308" s="329"/>
      <c r="E308" s="329"/>
      <c r="F308" s="330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8" t="s">
        <v>30</v>
      </c>
      <c r="B322" s="319" t="s">
        <v>31</v>
      </c>
      <c r="C322" s="319"/>
      <c r="D322" s="319" t="s">
        <v>46</v>
      </c>
      <c r="E322" s="320" t="s">
        <v>310</v>
      </c>
      <c r="F322" s="320" t="s">
        <v>360</v>
      </c>
      <c r="G322" s="127"/>
    </row>
    <row r="323" spans="1:7" ht="16.5" customHeight="1" x14ac:dyDescent="0.3">
      <c r="A323" s="318"/>
      <c r="B323" s="41" t="s">
        <v>34</v>
      </c>
      <c r="C323" s="41" t="s">
        <v>33</v>
      </c>
      <c r="D323" s="319"/>
      <c r="E323" s="320"/>
      <c r="F323" s="320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8" t="s">
        <v>379</v>
      </c>
      <c r="B349" s="329"/>
      <c r="C349" s="329"/>
      <c r="D349" s="329"/>
      <c r="E349" s="329"/>
      <c r="F349" s="329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8" t="s">
        <v>30</v>
      </c>
      <c r="B362" s="319" t="s">
        <v>31</v>
      </c>
      <c r="C362" s="319"/>
      <c r="D362" s="319" t="s">
        <v>46</v>
      </c>
      <c r="E362" s="320" t="s">
        <v>310</v>
      </c>
      <c r="F362" s="320" t="s">
        <v>360</v>
      </c>
      <c r="G362" s="127"/>
    </row>
    <row r="363" spans="1:7" ht="16.5" customHeight="1" x14ac:dyDescent="0.3">
      <c r="A363" s="318"/>
      <c r="B363" s="41" t="s">
        <v>34</v>
      </c>
      <c r="C363" s="41" t="s">
        <v>33</v>
      </c>
      <c r="D363" s="319"/>
      <c r="E363" s="320"/>
      <c r="F363" s="320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7" t="s">
        <v>379</v>
      </c>
      <c r="B383" s="327"/>
      <c r="C383" s="327"/>
      <c r="D383" s="327"/>
      <c r="E383" s="327"/>
      <c r="F383" s="327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8" t="s">
        <v>30</v>
      </c>
      <c r="B395" s="319" t="s">
        <v>31</v>
      </c>
      <c r="C395" s="319"/>
      <c r="D395" s="319" t="s">
        <v>46</v>
      </c>
      <c r="E395" s="320" t="s">
        <v>310</v>
      </c>
      <c r="F395" s="320" t="s">
        <v>360</v>
      </c>
      <c r="G395" s="127"/>
    </row>
    <row r="396" spans="1:7" ht="16.5" customHeight="1" x14ac:dyDescent="0.3">
      <c r="A396" s="318"/>
      <c r="B396" s="41" t="s">
        <v>34</v>
      </c>
      <c r="C396" s="41" t="s">
        <v>33</v>
      </c>
      <c r="D396" s="319"/>
      <c r="E396" s="320"/>
      <c r="F396" s="320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7" t="s">
        <v>379</v>
      </c>
      <c r="B435" s="327"/>
      <c r="C435" s="327"/>
      <c r="D435" s="327"/>
      <c r="E435" s="327"/>
      <c r="F435" s="327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8" t="s">
        <v>30</v>
      </c>
      <c r="B448" s="319" t="s">
        <v>31</v>
      </c>
      <c r="C448" s="319"/>
      <c r="D448" s="319" t="s">
        <v>46</v>
      </c>
      <c r="E448" s="320" t="s">
        <v>310</v>
      </c>
      <c r="F448" s="320" t="s">
        <v>360</v>
      </c>
      <c r="G448" s="127"/>
    </row>
    <row r="449" spans="1:6" ht="16.5" customHeight="1" x14ac:dyDescent="0.3">
      <c r="A449" s="318"/>
      <c r="B449" s="41" t="s">
        <v>34</v>
      </c>
      <c r="C449" s="41" t="s">
        <v>33</v>
      </c>
      <c r="D449" s="319"/>
      <c r="E449" s="320"/>
      <c r="F449" s="320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1" t="s">
        <v>379</v>
      </c>
      <c r="B471" s="332"/>
      <c r="C471" s="332"/>
      <c r="D471" s="332"/>
      <c r="E471" s="332"/>
      <c r="F471" s="332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3" t="s">
        <v>367</v>
      </c>
      <c r="B483" s="333"/>
      <c r="C483" s="333"/>
      <c r="D483" s="333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8" t="s">
        <v>30</v>
      </c>
      <c r="B485" s="319" t="s">
        <v>31</v>
      </c>
      <c r="C485" s="319"/>
      <c r="D485" s="319" t="s">
        <v>46</v>
      </c>
      <c r="E485" s="320" t="s">
        <v>310</v>
      </c>
      <c r="F485" s="320" t="s">
        <v>360</v>
      </c>
      <c r="G485" s="127"/>
    </row>
    <row r="486" spans="1:7" ht="16.5" customHeight="1" x14ac:dyDescent="0.3">
      <c r="A486" s="318"/>
      <c r="B486" s="41" t="s">
        <v>34</v>
      </c>
      <c r="C486" s="41" t="s">
        <v>33</v>
      </c>
      <c r="D486" s="319"/>
      <c r="E486" s="320"/>
      <c r="F486" s="320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8" t="s">
        <v>30</v>
      </c>
      <c r="B507" s="319" t="s">
        <v>31</v>
      </c>
      <c r="C507" s="319"/>
      <c r="D507" s="319" t="s">
        <v>46</v>
      </c>
      <c r="E507" s="320" t="s">
        <v>310</v>
      </c>
      <c r="F507" s="320" t="s">
        <v>360</v>
      </c>
      <c r="G507" s="127"/>
    </row>
    <row r="508" spans="1:7" ht="16.5" customHeight="1" x14ac:dyDescent="0.3">
      <c r="A508" s="318"/>
      <c r="B508" s="41" t="s">
        <v>34</v>
      </c>
      <c r="C508" s="41" t="s">
        <v>33</v>
      </c>
      <c r="D508" s="319"/>
      <c r="E508" s="320"/>
      <c r="F508" s="320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8" t="s">
        <v>30</v>
      </c>
      <c r="B518" s="319" t="s">
        <v>31</v>
      </c>
      <c r="C518" s="319"/>
      <c r="D518" s="319" t="s">
        <v>46</v>
      </c>
      <c r="E518" s="320" t="s">
        <v>310</v>
      </c>
      <c r="F518" s="320" t="s">
        <v>360</v>
      </c>
      <c r="G518" s="127"/>
    </row>
    <row r="519" spans="1:7" ht="16.5" customHeight="1" x14ac:dyDescent="0.3">
      <c r="A519" s="318"/>
      <c r="B519" s="41" t="s">
        <v>34</v>
      </c>
      <c r="C519" s="41" t="s">
        <v>33</v>
      </c>
      <c r="D519" s="319"/>
      <c r="E519" s="320"/>
      <c r="F519" s="320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8" t="s">
        <v>30</v>
      </c>
      <c r="B538" s="319" t="s">
        <v>31</v>
      </c>
      <c r="C538" s="319"/>
      <c r="D538" s="319" t="s">
        <v>46</v>
      </c>
      <c r="E538" s="320" t="s">
        <v>310</v>
      </c>
      <c r="F538" s="320" t="s">
        <v>360</v>
      </c>
      <c r="G538" s="127"/>
    </row>
    <row r="539" spans="1:7" ht="16.5" customHeight="1" x14ac:dyDescent="0.3">
      <c r="A539" s="318"/>
      <c r="B539" s="41" t="s">
        <v>34</v>
      </c>
      <c r="C539" s="41" t="s">
        <v>33</v>
      </c>
      <c r="D539" s="319"/>
      <c r="E539" s="320"/>
      <c r="F539" s="320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1ISRWspAEkFx1oFMQadN9PVKwJouj4gqBrmAh+m0MInEYSl9YC7NCSJejVSnb1d1ckXLAQuIkIRfA0GkYFiFww==" saltValue="ZEr1qcx/IiX3rjAqgK/Y7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F197" sqref="E197:F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1"/>
      <c r="E1" s="311"/>
      <c r="F1" s="311"/>
      <c r="G1" s="311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35" t="s">
        <v>50</v>
      </c>
      <c r="B6" s="335"/>
      <c r="C6" s="335"/>
      <c r="D6" s="335"/>
      <c r="E6" s="335"/>
      <c r="F6" s="335"/>
      <c r="G6" s="125"/>
    </row>
    <row r="7" spans="1:7" s="12" customFormat="1" ht="21.75" customHeight="1" x14ac:dyDescent="0.45">
      <c r="A7" s="313" t="e">
        <f>#REF!</f>
        <v>#REF!</v>
      </c>
      <c r="B7" s="313"/>
      <c r="C7" s="313"/>
      <c r="D7" s="313"/>
      <c r="E7" s="313"/>
      <c r="F7" s="313"/>
      <c r="G7" s="125"/>
    </row>
    <row r="8" spans="1:7" s="12" customFormat="1" ht="24" x14ac:dyDescent="0.45">
      <c r="A8" s="14" t="s">
        <v>42</v>
      </c>
      <c r="B8" s="336">
        <f>'A4 Exploitation'!B9:F9</f>
        <v>0</v>
      </c>
      <c r="C8" s="336"/>
      <c r="D8" s="336"/>
      <c r="E8" s="336"/>
      <c r="F8" s="336"/>
      <c r="G8" s="125"/>
    </row>
    <row r="9" spans="1:7" s="12" customFormat="1" ht="24" x14ac:dyDescent="0.45">
      <c r="A9" s="15" t="s">
        <v>44</v>
      </c>
      <c r="B9" s="337">
        <f>'A4 Exploitation'!B10:F10</f>
        <v>0</v>
      </c>
      <c r="C9" s="337"/>
      <c r="D9" s="337"/>
      <c r="E9" s="337"/>
      <c r="F9" s="337"/>
      <c r="G9" s="125"/>
    </row>
    <row r="10" spans="1:7" s="12" customFormat="1" ht="24" x14ac:dyDescent="0.45">
      <c r="A10" s="14" t="s">
        <v>43</v>
      </c>
      <c r="B10" s="334">
        <f>'A4 Exploitation'!A8:F8</f>
        <v>0</v>
      </c>
      <c r="C10" s="334"/>
      <c r="D10" s="334"/>
      <c r="E10" s="334"/>
      <c r="F10" s="334"/>
      <c r="G10" s="125"/>
    </row>
    <row r="11" spans="1:7" s="12" customFormat="1" ht="24" x14ac:dyDescent="0.45">
      <c r="A11" s="14" t="s">
        <v>294</v>
      </c>
      <c r="B11" s="338">
        <f>D199</f>
        <v>0</v>
      </c>
      <c r="C11" s="338"/>
      <c r="D11" s="338"/>
      <c r="E11" s="338"/>
      <c r="F11" s="338"/>
      <c r="G11" s="125"/>
    </row>
    <row r="12" spans="1:7" s="12" customFormat="1" ht="22.5" x14ac:dyDescent="0.45">
      <c r="A12" s="11"/>
      <c r="D12" s="317"/>
      <c r="E12" s="317"/>
      <c r="F12" s="317"/>
      <c r="G12" s="317"/>
    </row>
    <row r="13" spans="1:7" s="12" customFormat="1" ht="11.25" customHeight="1" x14ac:dyDescent="0.3">
      <c r="A13" s="318" t="s">
        <v>30</v>
      </c>
      <c r="B13" s="319" t="s">
        <v>31</v>
      </c>
      <c r="C13" s="319"/>
      <c r="D13" s="319" t="s">
        <v>46</v>
      </c>
      <c r="E13" s="319" t="s">
        <v>190</v>
      </c>
      <c r="F13" s="319" t="s">
        <v>191</v>
      </c>
      <c r="G13" s="112"/>
    </row>
    <row r="14" spans="1:7" s="12" customFormat="1" ht="12.75" customHeight="1" x14ac:dyDescent="0.3">
      <c r="A14" s="318"/>
      <c r="B14" s="34" t="s">
        <v>34</v>
      </c>
      <c r="C14" s="34" t="s">
        <v>33</v>
      </c>
      <c r="D14" s="319"/>
      <c r="E14" s="319"/>
      <c r="F14" s="31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2" t="s">
        <v>0</v>
      </c>
      <c r="B16" s="343"/>
      <c r="C16" s="343"/>
      <c r="D16" s="343"/>
      <c r="E16" s="343"/>
      <c r="F16" s="343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4" t="s">
        <v>36</v>
      </c>
      <c r="B22" s="345"/>
      <c r="C22" s="346"/>
      <c r="D22" s="245">
        <f>SUM(B17:C21)</f>
        <v>0</v>
      </c>
    </row>
    <row r="23" spans="1:7" x14ac:dyDescent="0.3">
      <c r="A23" s="339" t="s">
        <v>295</v>
      </c>
      <c r="B23" s="340"/>
      <c r="C23" s="34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9" t="s">
        <v>36</v>
      </c>
      <c r="B33" s="340"/>
      <c r="C33" s="341"/>
      <c r="D33" s="244">
        <f>SUM(B26:C32)</f>
        <v>0</v>
      </c>
    </row>
    <row r="34" spans="1:7" x14ac:dyDescent="0.3">
      <c r="A34" s="339" t="s">
        <v>295</v>
      </c>
      <c r="B34" s="340"/>
      <c r="C34" s="34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244">
        <f>SUM(B37:C41)</f>
        <v>0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244">
        <f>SUM(B46:C51)</f>
        <v>0</v>
      </c>
    </row>
    <row r="53" spans="1:7" x14ac:dyDescent="0.3">
      <c r="A53" s="339" t="s">
        <v>295</v>
      </c>
      <c r="B53" s="340"/>
      <c r="C53" s="34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244">
        <f>SUM(B56:C62)</f>
        <v>0</v>
      </c>
    </row>
    <row r="64" spans="1:7" x14ac:dyDescent="0.3">
      <c r="A64" s="339" t="s">
        <v>295</v>
      </c>
      <c r="B64" s="340"/>
      <c r="C64" s="34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244">
        <f>SUM(B67:C83)</f>
        <v>0</v>
      </c>
    </row>
    <row r="85" spans="1:7" x14ac:dyDescent="0.3">
      <c r="A85" s="339" t="s">
        <v>295</v>
      </c>
      <c r="B85" s="340"/>
      <c r="C85" s="34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9" t="s">
        <v>36</v>
      </c>
      <c r="B102" s="340"/>
      <c r="C102" s="341"/>
      <c r="D102" s="244">
        <f>SUM(B88:C101)</f>
        <v>0</v>
      </c>
    </row>
    <row r="103" spans="1:7" x14ac:dyDescent="0.3">
      <c r="A103" s="339" t="s">
        <v>295</v>
      </c>
      <c r="B103" s="340"/>
      <c r="C103" s="34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9" t="s">
        <v>36</v>
      </c>
      <c r="B118" s="340"/>
      <c r="C118" s="341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9" t="s">
        <v>36</v>
      </c>
      <c r="B133" s="340"/>
      <c r="C133" s="341"/>
      <c r="D133" s="244">
        <f>SUM(B122:C132)</f>
        <v>0</v>
      </c>
    </row>
    <row r="134" spans="1:7" x14ac:dyDescent="0.3">
      <c r="A134" s="339" t="s">
        <v>295</v>
      </c>
      <c r="B134" s="340"/>
      <c r="C134" s="34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244">
        <f>SUM(B137:C148)</f>
        <v>0</v>
      </c>
    </row>
    <row r="150" spans="1:7" x14ac:dyDescent="0.3">
      <c r="A150" s="339" t="s">
        <v>295</v>
      </c>
      <c r="B150" s="340"/>
      <c r="C150" s="34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9" t="s">
        <v>36</v>
      </c>
      <c r="B161" s="345"/>
      <c r="C161" s="346"/>
      <c r="D161" s="245">
        <f>SUM(B153:C160)</f>
        <v>0</v>
      </c>
    </row>
    <row r="162" spans="1:7" x14ac:dyDescent="0.3">
      <c r="A162" s="339" t="s">
        <v>295</v>
      </c>
      <c r="B162" s="340"/>
      <c r="C162" s="34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244">
        <f>SUM(B165:C168)</f>
        <v>0</v>
      </c>
    </row>
    <row r="170" spans="1:7" x14ac:dyDescent="0.3">
      <c r="A170" s="339" t="s">
        <v>295</v>
      </c>
      <c r="B170" s="340"/>
      <c r="C170" s="34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244">
        <f>SUM(B173:C176)</f>
        <v>0</v>
      </c>
    </row>
    <row r="178" spans="1:7" x14ac:dyDescent="0.3">
      <c r="A178" s="339" t="s">
        <v>295</v>
      </c>
      <c r="B178" s="340"/>
      <c r="C178" s="34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244">
        <f>SUM(B181:C185)</f>
        <v>0</v>
      </c>
    </row>
    <row r="187" spans="1:7" x14ac:dyDescent="0.3">
      <c r="A187" s="339" t="s">
        <v>295</v>
      </c>
      <c r="B187" s="340"/>
      <c r="C187" s="34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9" t="s">
        <v>36</v>
      </c>
      <c r="B194" s="340"/>
      <c r="C194" s="341"/>
      <c r="D194" s="54">
        <f>SUM(B190:C193)</f>
        <v>0</v>
      </c>
    </row>
    <row r="195" spans="1:6" x14ac:dyDescent="0.3">
      <c r="A195" s="339" t="s">
        <v>295</v>
      </c>
      <c r="B195" s="340"/>
      <c r="C195" s="34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301">
        <f>COUNTIF('A3 Technique'!F17:F193,"ok")</f>
        <v>0</v>
      </c>
      <c r="F197" s="301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2018-07-02T21:53:13Z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