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"/>
    </mc:Choice>
  </mc:AlternateContent>
  <bookViews>
    <workbookView xWindow="0" yWindow="0" windowWidth="20490" windowHeight="7665" tabRatio="956" activeTab="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<sst xmlns="http://schemas.openxmlformats.org/spreadsheetml/2006/main" count="4527" uniqueCount="473">
  <si>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</si>
  <si>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</si>
  <si>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</si>
  <si>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</si>
  <si>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</si>
  <si>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</si>
  <si>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</si>
  <si>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</si>
  <si>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</si>
  <si>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</si>
  <si>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</si>
  <si>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</si>
  <si>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</si>
  <si>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</si>
  <si>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</si>
  <si>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</si>
  <si>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</si>
  <si>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</si>
  <si>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</si>
  <si>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</si>
  <si>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</si>
  <si>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</si>
  <si>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</si>
  <si>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</si>
  <si>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</si>
  <si>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</si>
  <si>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</si>
  <si>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</si>
  <si>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</si>
  <si>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</si>
  <si>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</si>
  <si>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</si>
  <si>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</si>
  <si>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</si>
  <si>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</si>
  <si>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</si>
  <si>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</si>
  <si>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</si>
  <si>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</si>
  <si>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</si>
  <si>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</si>
  <si>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</si>
  <si>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</si>
  <si>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</si>
  <si>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</si>
  <si>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</si>
  <si>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</si>
  <si>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</si>
  <si>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</si>
  <si>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</si>
  <si>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</si>
  <si>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</si>
  <si>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</si>
  <si>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</si>
  <si>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</si>
  <si>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</si>
  <si>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</si>
  <si>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</si>
  <si>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</si>
  <si>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</si>
  <si>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</si>
  <si>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</si>
  <si>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</si>
  <si>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</si>
  <si>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</si>
  <si>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</si>
  <si>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</si>
  <si>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</si>
  <si>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</si>
  <si>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</si>
  <si>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</si>
  <si>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</si>
  <si>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</si>
  <si>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</si>
  <si>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</si>
  <si>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</si>
  <si>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</si>
  <si>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</si>
  <si>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</si>
  <si>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</si>
  <si>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</si>
  <si>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</si>
  <si>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</si>
  <si>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</si>
  <si>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</si>
  <si>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</si>
  <si>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</si>
  <si>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</si>
  <si>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</si>
  <si>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</si>
  <si>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</si>
  <si>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</si>
  <si>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</si>
  <si>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</si>
  <si>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</si>
  <si>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</si>
  <si>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</si>
  <si>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</si>
  <si>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</si>
  <si>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</si>
  <si>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</si>
  <si>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</si>
  <si>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</si>
  <si>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</si>
  <si>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</si>
  <si>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</si>
  <si>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</si>
  <si>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</si>
  <si>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</si>
  <si>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</si>
  <si>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</si>
  <si>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</si>
  <si>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</si>
  <si>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</si>
  <si>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</si>
  <si>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</si>
  <si>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</si>
  <si>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</si>
  <si>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</si>
  <si>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</si>
  <si>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</si>
  <si>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</si>
  <si>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</si>
  <si>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</si>
  <si>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</si>
  <si>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</si>
  <si>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</si>
  <si>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</si>
  <si>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</si>
  <si>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</si>
  <si>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</si>
  <si>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</si>
  <si>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</si>
  <si>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</si>
  <si>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</si>
  <si>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</si>
  <si>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</si>
  <si>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</si>
  <si>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</si>
  <si>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</si>
  <si>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</si>
  <si>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</si>
  <si>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</si>
  <si>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</si>
  <si>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</si>
  <si>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</si>
  <si>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</si>
  <si>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</si>
  <si>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</si>
  <si>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</si>
  <si>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</si>
  <si>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</si>
  <si>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</si>
  <si>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</si>
  <si>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</si>
  <si>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</si>
  <si>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</si>
  <si>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</si>
  <si>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</si>
  <si>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</si>
  <si>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</si>
  <si>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</si>
  <si>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</si>
  <si>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</si>
  <si>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</si>
  <si>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</si>
  <si>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</si>
  <si>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</si>
  <si>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</si>
  <si>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</si>
  <si>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</si>
  <si>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</si>
  <si>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</si>
  <si>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</si>
  <si>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</si>
  <si>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</si>
  <si>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</si>
  <si>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</si>
  <si>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</si>
  <si>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</si>
  <si>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</si>
  <si>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</si>
  <si>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</si>
  <si>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</si>
  <si>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</si>
  <si>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</si>
  <si>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</si>
  <si>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</si>
  <si>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</si>
  <si>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</si>
  <si>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</si>
  <si>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</si>
  <si>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</si>
  <si>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</si>
  <si>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</si>
  <si>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</si>
  <si>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</si>
  <si>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</si>
  <si>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</si>
  <si>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</si>
  <si>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</si>
  <si>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</si>
  <si>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</si>
  <si>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</si>
  <si>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</si>
  <si>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</si>
  <si>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</si>
  <si>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</si>
  <si>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</si>
  <si>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</si>
  <si>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</si>
  <si>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</si>
  <si>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</si>
  <si>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</si>
  <si>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</si>
  <si>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</si>
  <si>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</si>
  <si>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</si>
  <si>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</si>
  <si>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</si>
  <si>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</si>
  <si>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</si>
  <si>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</si>
  <si>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</si>
  <si>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</si>
  <si>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</si>
  <si>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</si>
  <si>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</si>
  <si>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</si>
  <si>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</si>
  <si>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</si>
  <si>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</si>
  <si>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</si>
  <si>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</si>
  <si>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</si>
  <si>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</si>
  <si>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</si>
  <si>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</si>
  <si>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</si>
  <si>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</si>
  <si>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</si>
  <si>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</si>
  <si>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</si>
  <si>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</si>
  <si>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</si>
  <si>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</si>
  <si>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</si>
  <si>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</si>
  <si>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</si>
  <si>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</si>
  <si>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</si>
  <si>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</si>
  <si>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</si>
  <si>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</si>
  <si>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</si>
  <si>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</si>
  <si>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</si>
  <si>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</si>
  <si>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</si>
  <si>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</si>
  <si>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</si>
  <si>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</si>
  <si>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</si>
  <si>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</si>
  <si>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</si>
  <si>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</si>
  <si>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</si>
  <si>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</si>
  <si>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</si>
  <si>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</si>
  <si>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</si>
  <si>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</si>
  <si>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</si>
  <si>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</si>
  <si>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</si>
  <si>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</si>
  <si>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</si>
  <si>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</si>
  <si>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</si>
  <si>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</si>
  <si>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</si>
  <si>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</si>
  <si>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</si>
  <si>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</si>
  <si>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</si>
  <si>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</si>
  <si>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</si>
  <si>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</si>
  <si>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</si>
  <si>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</si>
  <si>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</si>
  <si>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</si>
  <si>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</si>
  <si>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</si>
  <si>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</si>
  <si>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</si>
  <si>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</si>
  <si>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</si>
  <si>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</si>
  <si>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</si>
  <si>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</si>
  <si>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</si>
  <si>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</si>
  <si>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</si>
  <si>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</si>
  <si>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</si>
  <si>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</si>
  <si>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</si>
  <si>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</si>
  <si>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</si>
  <si>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</si>
  <si>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</si>
  <si>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</si>
  <si>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</si>
  <si>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</si>
  <si>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</si>
  <si>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</si>
  <si>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</si>
  <si>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</si>
  <si>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</si>
  <si>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</si>
  <si>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</si>
  <si>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</si>
  <si>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</si>
  <si>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</si>
  <si>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</si>
  <si>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</si>
  <si>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</si>
  <si>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</si>
  <si>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</si>
  <si>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</si>
  <si>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</si>
  <si>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</si>
  <si>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</si>
  <si>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</si>
  <si>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</si>
  <si>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</si>
  <si>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</si>
  <si>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</si>
  <si>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</si>
  <si>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</si>
  <si>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</si>
  <si>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</si>
  <si>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</si>
  <si>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</si>
  <si>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</si>
  <si>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</si>
  <si>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</si>
  <si>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</si>
  <si>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</si>
  <si>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</si>
  <si>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</si>
  <si>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</si>
  <si>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</si>
  <si>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</si>
  <si>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</si>
  <si>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</si>
  <si>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</si>
  <si>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</si>
  <si>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</si>
  <si>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</si>
  <si>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</si>
  <si>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</si>
  <si>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</si>
  <si>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</si>
  <si>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</si>
  <si>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</si>
  <si>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</si>
  <si>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</si>
  <si>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</si>
  <si>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</si>
  <si>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</si>
  <si>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</si>
  <si>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</si>
  <si>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</si>
  <si>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</si>
  <si>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</si>
  <si>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</si>
  <si>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</si>
  <si>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</si>
  <si>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</si>
  <si>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</si>
  <si>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</si>
  <si>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</si>
  <si>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</si>
  <si>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</si>
  <si>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</si>
  <si>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</si>
  <si>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</si>
  <si>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</si>
  <si>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</si>
  <si>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</si>
  <si>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</si>
  <si>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</si>
  <si>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</si>
  <si>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</si>
  <si>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</si>
  <si>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</si>
  <si>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</si>
  <si>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</si>
  <si>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</si>
  <si>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</si>
  <si>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</si>
  <si>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</si>
  <si>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</si>
  <si>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</si>
  <si>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</si>
  <si>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</si>
  <si>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</si>
  <si>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</si>
  <si>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</si>
  <si>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Jupiter</t>
  </si>
  <si>
    <t>Dr Hatem KARAA</t>
  </si>
  <si>
    <t>CM Route de Gabes</t>
  </si>
  <si>
    <t>Mr Malek Gargougi et Fathi Harhouri</t>
  </si>
  <si>
    <t>Accumulation d'objets divers en face de la porte de réception</t>
  </si>
  <si>
    <t>Renforcer les actions de nettoyage devant la porte</t>
  </si>
  <si>
    <t>renforcer les actions de nettoyage derrière le four</t>
  </si>
  <si>
    <t>renforcer les actions de nettoyage au dessus du four</t>
  </si>
  <si>
    <t>Présence de poussière au niveau du linéaire</t>
  </si>
  <si>
    <t>renforcer les actions de nettoyage du linéaire</t>
  </si>
  <si>
    <t>prévoir l'utilisation de la fiche de réception en rayon</t>
  </si>
  <si>
    <t>Pas de vérification du thermomètre</t>
  </si>
  <si>
    <t>Assurer la vérification du thermomètre</t>
  </si>
  <si>
    <t>Prévoir un système pour l'accrochage des broches du rotissoire</t>
  </si>
  <si>
    <t>Présence de souillures diverses en dessous des tables</t>
  </si>
  <si>
    <t>renforcer les opérations de nettoyage au dssus des tables</t>
  </si>
  <si>
    <t>Installer un distributeur de papier essui mains</t>
  </si>
  <si>
    <t>Suivi irrégulier (fromage Masdam Frico découpé le 04/03/2017 non tracé)</t>
  </si>
  <si>
    <t>assurer une traçabilité de manière continue</t>
  </si>
  <si>
    <t>Meuble sans porte</t>
  </si>
  <si>
    <t>prévoir une porte</t>
  </si>
  <si>
    <t>Absence de vérification du thermomètre</t>
  </si>
  <si>
    <t>prévoir la vérification mensuelle du thermomètre</t>
  </si>
  <si>
    <t>format du papier essui mains n'est pas adaptée à la forme du distributeur</t>
  </si>
  <si>
    <t>Assurer une meilleure utilisation de la fiche de réception en rayon</t>
  </si>
  <si>
    <t xml:space="preserve">Manque des noms et photos des fruits et des légumes sur les balises </t>
  </si>
  <si>
    <t>asssurer un meilleur balisage des fruits et des légumes</t>
  </si>
  <si>
    <t>fruits trop murs en rayon</t>
  </si>
  <si>
    <t>Réserve peu propre</t>
  </si>
  <si>
    <t>renforcer lesactions de nettoyage</t>
  </si>
  <si>
    <t>prévoir une séparation sur les étagères entre les produits alimentaires et non alimentaires</t>
  </si>
  <si>
    <t>identifier les produits casse en chambre froide négative</t>
  </si>
  <si>
    <t>casses non identifiés en chambre froide négative</t>
  </si>
  <si>
    <t>nombre de louches inférieur aux nombres d'articles vendus ( 06 louches pour 12 produits)</t>
  </si>
  <si>
    <t>fournir une louche par produit</t>
  </si>
  <si>
    <t>Absence de salle de pause</t>
  </si>
  <si>
    <t>Absence distributeur de papier sèche mains et de savon liquide</t>
  </si>
  <si>
    <t>Fournir des  distributeurs de papier sèche mains et de savon liquide</t>
  </si>
  <si>
    <t>Manque d'aération</t>
  </si>
  <si>
    <t>Présence d'un espace sous la porte réception facilitant l'accés aux nuisibles</t>
  </si>
  <si>
    <t>Equiper la porte de joint bas de porte</t>
  </si>
  <si>
    <t>peinture sol décollée</t>
  </si>
  <si>
    <t>réparer le sol</t>
  </si>
  <si>
    <t>excés de givre en chambre froide négative</t>
  </si>
  <si>
    <t>Dévigre le groupe froid</t>
  </si>
  <si>
    <t>afficheur non fonctionnel</t>
  </si>
  <si>
    <t>réparer l'afficheur</t>
  </si>
  <si>
    <t>manque de protection des meubles</t>
  </si>
  <si>
    <t>prévoir une protection du meuble</t>
  </si>
  <si>
    <t>Vestiaire homme sans porte</t>
  </si>
  <si>
    <t xml:space="preserve">Installer une porte pour les vestiaires homme </t>
  </si>
  <si>
    <t>Absence de distributeur de papier</t>
  </si>
  <si>
    <t>Installer un distributeur de papier</t>
  </si>
  <si>
    <t>Absence de centrale de nettoyage</t>
  </si>
  <si>
    <t>Prévoir une centrale de nettoyage au rayon volaille trad</t>
  </si>
  <si>
    <t>Porte réception non étanche</t>
  </si>
  <si>
    <t>local poubelle non climatisé et sans toit</t>
  </si>
  <si>
    <t>Equiper le local de toit et installer un système de climatisation</t>
  </si>
  <si>
    <t>givre en chambre froide négative</t>
  </si>
  <si>
    <t>Dégivrer la chambre froide négative</t>
  </si>
  <si>
    <t>accumulation de souillures diverses derrière le four</t>
  </si>
  <si>
    <t>Pas d'utilisation de la fiche de réception en rayon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</si>
</sst>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sz val="11"/>
      <name val="Calibri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0" fontId="55" fillId="0" borderId="4" xfId="0" applyFont="1" applyBorder="1" applyAlignment="1" applyProtection="1">
      <alignment horizontal="left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11" fillId="0" borderId="1" xfId="0" applyNumberFormat="1" applyFont="1" applyBorder="1" applyProtection="1">
      <protection locked="0"/>
    </xf>
    <xf numFmtId="14" fontId="0" fillId="0" borderId="1" xfId="0" applyNumberFormat="1" applyBorder="1" applyAlignment="1" applyProtection="1">
      <alignment wrapText="1"/>
      <protection locked="0"/>
    </xf>
    <xf numFmtId="14" fontId="26" fillId="0" borderId="1" xfId="0" applyNumberFormat="1" applyFont="1" applyBorder="1" applyAlignment="1" applyProtection="1">
      <alignment horizontal="left" wrapText="1"/>
      <protection locked="0"/>
    </xf>
    <xf numFmtId="14" fontId="55" fillId="0" borderId="4" xfId="0" applyNumberFormat="1" applyFont="1" applyBorder="1" applyAlignment="1" applyProtection="1">
      <alignment horizontal="left" wrapText="1"/>
      <protection locked="0"/>
    </xf>
    <xf numFmtId="14" fontId="0" fillId="0" borderId="1" xfId="0" applyNumberFormat="1" applyFont="1" applyBorder="1" applyProtection="1">
      <protection locked="0"/>
    </xf>
    <xf numFmtId="14" fontId="54" fillId="0" borderId="4" xfId="0" applyNumberFormat="1" applyFont="1" applyBorder="1" applyAlignment="1" applyProtection="1">
      <alignment wrapText="1"/>
      <protection locked="0"/>
    </xf>
    <xf numFmtId="14" fontId="16" fillId="0" borderId="0" xfId="0" applyNumberFormat="1" applyFont="1" applyFill="1" applyBorder="1" applyAlignment="1" applyProtection="1">
      <alignment horizontal="center"/>
      <protection locked="0"/>
    </xf>
    <xf numFmtId="14" fontId="11" fillId="4" borderId="0" xfId="0" applyNumberFormat="1" applyFont="1" applyFill="1" applyAlignment="1" applyProtection="1">
      <alignment horizontal="center" vertical="center"/>
      <protection hidden="1"/>
    </xf>
    <xf numFmtId="14" fontId="11" fillId="0" borderId="0" xfId="0" applyNumberFormat="1" applyFont="1"/>
    <xf numFmtId="14" fontId="11" fillId="0" borderId="0" xfId="0" applyNumberFormat="1" applyFont="1" applyFill="1"/>
    <xf numFmtId="14" fontId="11" fillId="0" borderId="1" xfId="0" applyNumberFormat="1" applyFont="1" applyFill="1" applyBorder="1" applyProtection="1">
      <protection locked="0"/>
    </xf>
    <xf numFmtId="0" fontId="55" fillId="0" borderId="4" xfId="0" applyFont="1" applyBorder="1" applyAlignment="1" applyProtection="1">
      <alignment horizontal="left" wrapText="1"/>
    </xf>
    <xf numFmtId="14" fontId="25" fillId="0" borderId="1" xfId="0" applyNumberFormat="1" applyFon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0.91632653061224489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0.7706632653061225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0.41500000000000004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0.88709677419354838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0.93939393939393945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0.77777777777777779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="60" zoomScaleNormal="100" workbookViewId="0">
      <selection activeCell="H20" sqref="H20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5" t="s">
        <v>379</v>
      </c>
      <c r="B18" s="285"/>
      <c r="C18" s="285"/>
      <c r="D18" s="286" t="s">
        <v>411</v>
      </c>
      <c r="E18" s="286"/>
      <c r="F18" s="286"/>
      <c r="G18" s="286"/>
      <c r="H18" s="286"/>
      <c r="I18" s="286"/>
      <c r="J18" s="286"/>
      <c r="K18" s="286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87" t="s">
        <v>380</v>
      </c>
      <c r="B21" s="287"/>
      <c r="C21" s="287"/>
      <c r="D21" s="287"/>
      <c r="E21" s="287"/>
      <c r="F21" s="287"/>
      <c r="G21" s="287"/>
      <c r="H21" s="287"/>
      <c r="I21" s="287"/>
      <c r="J21" s="287"/>
      <c r="K21" s="287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8" t="s">
        <v>382</v>
      </c>
      <c r="C23" s="288"/>
      <c r="D23" s="197"/>
      <c r="E23" s="197"/>
      <c r="F23" s="197"/>
      <c r="G23" s="197"/>
      <c r="H23" s="197"/>
      <c r="I23" s="197"/>
      <c r="J23" s="196" t="str">
        <f>D18</f>
        <v>Jupiter</v>
      </c>
    </row>
    <row r="24" spans="1:11" ht="33" customHeight="1" x14ac:dyDescent="0.25">
      <c r="A24" s="205" t="s">
        <v>383</v>
      </c>
      <c r="B24" s="289">
        <f>AVERAGE('A1 Exploitation'!D505,'A1 Technique'!D198)</f>
        <v>0.7706632653061225</v>
      </c>
      <c r="C24" s="289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9">
        <f>AVERAGE('A2 Exploitation'!D506,'A2 Technique'!D198)</f>
        <v>0</v>
      </c>
      <c r="C25" s="289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9">
        <f>AVERAGE('A3 Exploitation'!D506,'A3 Technique'!D198)</f>
        <v>0</v>
      </c>
      <c r="C26" s="289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9">
        <f>AVERAGE('A4 Exploitation'!D506,'A4 Technique'!D198)</f>
        <v>0</v>
      </c>
      <c r="C27" s="289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9">
        <f>AVERAGE('A5 Exploitation'!D506,'A5 Technique'!D198)</f>
        <v>0</v>
      </c>
      <c r="C28" s="289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9">
        <f>AVERAGE('A6 Exploitation'!D506,'A6 Technique'!D198)</f>
        <v>0</v>
      </c>
      <c r="C29" s="289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8" t="s">
        <v>389</v>
      </c>
      <c r="C33" s="288"/>
      <c r="D33" s="197"/>
      <c r="E33" s="197"/>
      <c r="F33" s="197"/>
      <c r="G33" s="197"/>
      <c r="H33" s="197"/>
      <c r="I33" s="197"/>
      <c r="J33" s="196" t="str">
        <f>D18</f>
        <v>Jupiter</v>
      </c>
    </row>
    <row r="34" spans="1:10" ht="33" customHeight="1" x14ac:dyDescent="0.25">
      <c r="A34" s="205" t="s">
        <v>383</v>
      </c>
      <c r="B34" s="289">
        <f>'A1 Exploitation'!D505</f>
        <v>0.91632653061224489</v>
      </c>
      <c r="C34" s="289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9">
        <f>'A2 Exploitation'!D506</f>
        <v>0</v>
      </c>
      <c r="C35" s="289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9">
        <f>'A3 Exploitation'!D506</f>
        <v>0</v>
      </c>
      <c r="C36" s="289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9">
        <f>'A4 Exploitation'!D506</f>
        <v>0</v>
      </c>
      <c r="C37" s="289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9">
        <f>'A5 Exploitation'!D506</f>
        <v>0</v>
      </c>
      <c r="C38" s="289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9">
        <f>'A6 Exploitation'!D506</f>
        <v>0</v>
      </c>
      <c r="C39" s="289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90" t="s">
        <v>390</v>
      </c>
      <c r="C42" s="290"/>
      <c r="D42" s="197"/>
      <c r="E42" s="197"/>
      <c r="F42" s="197"/>
      <c r="G42" s="197"/>
      <c r="H42" s="197"/>
      <c r="I42" s="197"/>
      <c r="J42" s="196" t="str">
        <f>D18</f>
        <v>Jupiter</v>
      </c>
    </row>
    <row r="43" spans="1:10" ht="33" customHeight="1" x14ac:dyDescent="0.25">
      <c r="A43" s="205" t="s">
        <v>383</v>
      </c>
      <c r="B43" s="289">
        <f>AVERAGE('A1 Exploitation'!D503, 'A1 Technique'!D196)</f>
        <v>0.41500000000000004</v>
      </c>
      <c r="C43" s="289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9">
        <f>AVERAGE('A2 Exploitation'!D504, 'A2 Technique'!D196)</f>
        <v>0</v>
      </c>
      <c r="C44" s="289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9">
        <f>AVERAGE('A3 Exploitation'!D504, 'A3 Technique'!D196)</f>
        <v>0</v>
      </c>
      <c r="C45" s="289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9">
        <f>AVERAGE('A4 Exploitation'!D504, 'A4 Technique'!D196)</f>
        <v>0</v>
      </c>
      <c r="C46" s="289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9">
        <f>AVERAGE('A5 Exploitation'!D504, 'A5 Technique'!D196)</f>
        <v>0</v>
      </c>
      <c r="C47" s="289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9">
        <f>AVERAGE('A6 Exploitation'!D504, 'A6 Technique'!D196)</f>
        <v>0</v>
      </c>
      <c r="C48" s="289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8" t="s">
        <v>391</v>
      </c>
      <c r="C51" s="288"/>
      <c r="D51" s="197"/>
      <c r="E51" s="197"/>
      <c r="F51" s="197"/>
      <c r="G51" s="197"/>
      <c r="H51" s="197"/>
      <c r="I51" s="197"/>
      <c r="J51" s="196" t="str">
        <f>D18</f>
        <v>Jupiter</v>
      </c>
    </row>
    <row r="52" spans="1:10" ht="33" customHeight="1" x14ac:dyDescent="0.25">
      <c r="A52" s="205" t="s">
        <v>383</v>
      </c>
      <c r="B52" s="291">
        <f>'A1 Exploitation'!D41</f>
        <v>0.91666666666666663</v>
      </c>
      <c r="C52" s="291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1">
        <f>'A2 Exploitation'!D41</f>
        <v>0</v>
      </c>
      <c r="C53" s="291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1">
        <f>'A3 Exploitation'!D41</f>
        <v>0</v>
      </c>
      <c r="C54" s="291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1">
        <f>'A4 Exploitation'!D41</f>
        <v>0</v>
      </c>
      <c r="C55" s="291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1">
        <f>'A5 Exploitation'!D41</f>
        <v>0</v>
      </c>
      <c r="C56" s="291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1">
        <f>'A6 Exploitation'!D41</f>
        <v>0</v>
      </c>
      <c r="C57" s="291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8" t="s">
        <v>392</v>
      </c>
      <c r="C60" s="288"/>
      <c r="D60" s="197"/>
      <c r="E60" s="197"/>
      <c r="F60" s="197"/>
      <c r="G60" s="197"/>
      <c r="H60" s="197"/>
      <c r="I60" s="197"/>
      <c r="J60" s="196" t="str">
        <f>D18</f>
        <v>Jupiter</v>
      </c>
    </row>
    <row r="61" spans="1:10" ht="33" customHeight="1" x14ac:dyDescent="0.25">
      <c r="A61" s="205" t="s">
        <v>383</v>
      </c>
      <c r="B61" s="289">
        <f>'A1 Exploitation'!D97</f>
        <v>0.88709677419354838</v>
      </c>
      <c r="C61" s="289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9">
        <f>'A2 Exploitation'!D97</f>
        <v>0</v>
      </c>
      <c r="C62" s="289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9">
        <f>'A3 Exploitation'!D97</f>
        <v>0</v>
      </c>
      <c r="C63" s="289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9">
        <f>'A4 Exploitation'!D97</f>
        <v>0</v>
      </c>
      <c r="C64" s="289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9">
        <f>'A5 Exploitation'!D97</f>
        <v>0</v>
      </c>
      <c r="C65" s="289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9">
        <f>'A6 Exploitation'!D97</f>
        <v>0</v>
      </c>
      <c r="C66" s="289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8" t="s">
        <v>393</v>
      </c>
      <c r="C69" s="288"/>
      <c r="D69" s="197"/>
      <c r="E69" s="197"/>
      <c r="F69" s="197"/>
      <c r="G69" s="197"/>
      <c r="H69" s="197"/>
      <c r="I69" s="197"/>
      <c r="J69" s="196" t="str">
        <f>D18</f>
        <v>Jupiter</v>
      </c>
    </row>
    <row r="70" spans="1:10" ht="33" customHeight="1" x14ac:dyDescent="0.25">
      <c r="A70" s="205" t="s">
        <v>383</v>
      </c>
      <c r="B70" s="289">
        <f>'A1 Exploitation'!D150</f>
        <v>0.93939393939393945</v>
      </c>
      <c r="C70" s="289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9">
        <f>'A2 Exploitation'!D150</f>
        <v>0</v>
      </c>
      <c r="C71" s="289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9">
        <f>'A3 Exploitation'!D150</f>
        <v>0</v>
      </c>
      <c r="C72" s="289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9">
        <f>'A4 Exploitation'!D150</f>
        <v>0</v>
      </c>
      <c r="C73" s="289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9">
        <f>'A5 Exploitation'!D150</f>
        <v>0</v>
      </c>
      <c r="C74" s="289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9">
        <f>'A6 Exploitation'!D150</f>
        <v>0</v>
      </c>
      <c r="C75" s="289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8" t="s">
        <v>394</v>
      </c>
      <c r="C78" s="288"/>
      <c r="D78" s="197"/>
      <c r="E78" s="197"/>
      <c r="F78" s="197"/>
      <c r="G78" s="197"/>
      <c r="H78" s="197"/>
      <c r="I78" s="197"/>
      <c r="J78" s="196" t="str">
        <f>D18</f>
        <v>Jupiter</v>
      </c>
    </row>
    <row r="79" spans="1:10" ht="33" customHeight="1" x14ac:dyDescent="0.25">
      <c r="A79" s="205" t="s">
        <v>383</v>
      </c>
      <c r="B79" s="289">
        <f>'A1 Exploitation'!D190</f>
        <v>0.77777777777777779</v>
      </c>
      <c r="C79" s="289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9">
        <f>'A2 Exploitation'!D190</f>
        <v>0</v>
      </c>
      <c r="C80" s="289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9">
        <f>'A3 Exploitation'!D190</f>
        <v>0</v>
      </c>
      <c r="C81" s="289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9">
        <f>'A4 Exploitation'!D190</f>
        <v>0</v>
      </c>
      <c r="C82" s="289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9">
        <f>'A5 Exploitation'!D190</f>
        <v>0</v>
      </c>
      <c r="C83" s="289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9">
        <f>'A6 Exploitation'!D190</f>
        <v>0</v>
      </c>
      <c r="C84" s="289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8" t="s">
        <v>395</v>
      </c>
      <c r="C87" s="288"/>
      <c r="D87" s="197"/>
      <c r="E87" s="197"/>
      <c r="F87" s="197"/>
      <c r="G87" s="197"/>
      <c r="H87" s="197"/>
      <c r="I87" s="197"/>
      <c r="J87" s="196" t="str">
        <f>D18</f>
        <v>Jupiter</v>
      </c>
    </row>
    <row r="88" spans="1:10" ht="33" customHeight="1" x14ac:dyDescent="0.25">
      <c r="A88" s="205" t="s">
        <v>383</v>
      </c>
      <c r="B88" s="289">
        <f>'A1 Exploitation'!D246</f>
        <v>0.95454545454545459</v>
      </c>
      <c r="C88" s="289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9">
        <f>'A2 Exploitation'!D246</f>
        <v>0</v>
      </c>
      <c r="C89" s="289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9">
        <f>'A3 Exploitation'!D246</f>
        <v>0</v>
      </c>
      <c r="C90" s="289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9">
        <f>'A4 Exploitation'!D246</f>
        <v>0</v>
      </c>
      <c r="C91" s="289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9">
        <f>'A5 Exploitation'!D246</f>
        <v>0</v>
      </c>
      <c r="C92" s="289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9">
        <f>'A6 Exploitation'!D246</f>
        <v>0</v>
      </c>
      <c r="C93" s="289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8" t="s">
        <v>396</v>
      </c>
      <c r="C96" s="288"/>
      <c r="D96" s="197"/>
      <c r="E96" s="197"/>
      <c r="F96" s="197"/>
      <c r="G96" s="197"/>
      <c r="H96" s="197"/>
      <c r="I96" s="197"/>
      <c r="J96" s="196" t="str">
        <f>D18</f>
        <v>Jupiter</v>
      </c>
    </row>
    <row r="97" spans="1:10" ht="33" customHeight="1" x14ac:dyDescent="0.25">
      <c r="A97" s="205" t="s">
        <v>383</v>
      </c>
      <c r="B97" s="289" t="e">
        <f>'A1 Exploitation'!D289</f>
        <v>#DIV/0!</v>
      </c>
      <c r="C97" s="289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9">
        <f>'A2 Exploitation'!D289</f>
        <v>0</v>
      </c>
      <c r="C98" s="289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9">
        <f>'A3 Exploitation'!D289</f>
        <v>0</v>
      </c>
      <c r="C99" s="289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9">
        <f>'A4 Exploitation'!D289</f>
        <v>0</v>
      </c>
      <c r="C100" s="289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9">
        <f>'A5 Exploitation'!D289</f>
        <v>0</v>
      </c>
      <c r="C101" s="289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9">
        <f>'A6 Exploitation'!D289</f>
        <v>0</v>
      </c>
      <c r="C102" s="289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8" t="s">
        <v>397</v>
      </c>
      <c r="C105" s="288"/>
      <c r="D105" s="197"/>
      <c r="E105" s="197"/>
      <c r="F105" s="197"/>
      <c r="G105" s="197"/>
      <c r="H105" s="197"/>
      <c r="I105" s="197"/>
      <c r="J105" s="196" t="str">
        <f>D18</f>
        <v>Jupiter</v>
      </c>
    </row>
    <row r="106" spans="1:10" ht="33" customHeight="1" x14ac:dyDescent="0.25">
      <c r="A106" s="205" t="s">
        <v>383</v>
      </c>
      <c r="B106" s="289">
        <f>'A1 Exploitation'!D322</f>
        <v>0.92105263157894735</v>
      </c>
      <c r="C106" s="289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9">
        <f>'A2 Exploitation'!D322</f>
        <v>0</v>
      </c>
      <c r="C107" s="289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9">
        <f>'A3 Exploitation'!D322</f>
        <v>0</v>
      </c>
      <c r="C108" s="289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9">
        <f>'A4 Exploitation'!D322</f>
        <v>0</v>
      </c>
      <c r="C109" s="289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9">
        <f>'A5 Exploitation'!D322</f>
        <v>0</v>
      </c>
      <c r="C110" s="289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9">
        <f>'A6 Exploitation'!D322</f>
        <v>0</v>
      </c>
      <c r="C111" s="289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8" t="s">
        <v>398</v>
      </c>
      <c r="C114" s="288"/>
      <c r="D114" s="197"/>
      <c r="E114" s="197"/>
      <c r="F114" s="197"/>
      <c r="G114" s="197"/>
      <c r="H114" s="197"/>
      <c r="I114" s="197"/>
      <c r="J114" s="196" t="str">
        <f>D18</f>
        <v>Jupiter</v>
      </c>
    </row>
    <row r="115" spans="1:10" ht="33" customHeight="1" x14ac:dyDescent="0.25">
      <c r="A115" s="205" t="s">
        <v>383</v>
      </c>
      <c r="B115" s="289">
        <f>'A1 Exploitation'!D350</f>
        <v>0.8928571428571429</v>
      </c>
      <c r="C115" s="289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9">
        <f>'A2 Exploitation'!D350</f>
        <v>0</v>
      </c>
      <c r="C116" s="289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9">
        <f>'A3 Exploitation'!D350</f>
        <v>0</v>
      </c>
      <c r="C117" s="289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9">
        <f>'A4 Exploitation'!D350</f>
        <v>0</v>
      </c>
      <c r="C118" s="289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9">
        <f>'A5 Exploitation'!D350</f>
        <v>0</v>
      </c>
      <c r="C119" s="289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9">
        <f>'A6 Exploitation'!D350</f>
        <v>0</v>
      </c>
      <c r="C120" s="289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8" t="s">
        <v>399</v>
      </c>
      <c r="C123" s="288"/>
      <c r="D123" s="197"/>
      <c r="E123" s="197"/>
      <c r="F123" s="197"/>
      <c r="G123" s="197"/>
      <c r="H123" s="197"/>
      <c r="I123" s="197"/>
      <c r="J123" s="196" t="str">
        <f>D18</f>
        <v>Jupiter</v>
      </c>
    </row>
    <row r="124" spans="1:10" ht="33" customHeight="1" x14ac:dyDescent="0.25">
      <c r="A124" s="205" t="s">
        <v>383</v>
      </c>
      <c r="B124" s="289">
        <f>'A1 Exploitation'!D403</f>
        <v>0.93548387096774188</v>
      </c>
      <c r="C124" s="289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9">
        <f>'A2 Exploitation'!D403</f>
        <v>0</v>
      </c>
      <c r="C125" s="289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9">
        <f>'A3 Exploitation'!D403</f>
        <v>0</v>
      </c>
      <c r="C126" s="289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9">
        <f>'A4 Exploitation'!D403</f>
        <v>0</v>
      </c>
      <c r="C127" s="289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9">
        <f>'A5 Exploitation'!D403</f>
        <v>0</v>
      </c>
      <c r="C128" s="289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9">
        <f>'A6 Exploitation'!D403</f>
        <v>0</v>
      </c>
      <c r="C129" s="289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8" t="s">
        <v>400</v>
      </c>
      <c r="C132" s="288"/>
      <c r="D132" s="197"/>
      <c r="E132" s="197"/>
      <c r="F132" s="197"/>
      <c r="G132" s="197"/>
      <c r="H132" s="197"/>
      <c r="I132" s="197"/>
      <c r="J132" s="196" t="str">
        <f>D18</f>
        <v>Jupiter</v>
      </c>
    </row>
    <row r="133" spans="1:10" ht="33" customHeight="1" x14ac:dyDescent="0.25">
      <c r="A133" s="205" t="s">
        <v>383</v>
      </c>
      <c r="B133" s="289">
        <f>'A1 Exploitation'!D433</f>
        <v>0.9375</v>
      </c>
      <c r="C133" s="289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9">
        <f>'A2 Exploitation'!D434</f>
        <v>0</v>
      </c>
      <c r="C134" s="289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9">
        <f>'A3 Exploitation'!D434</f>
        <v>0</v>
      </c>
      <c r="C135" s="289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9">
        <f>'A4 Exploitation'!D434</f>
        <v>0</v>
      </c>
      <c r="C136" s="289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9">
        <f>'A5 Exploitation'!D434</f>
        <v>0</v>
      </c>
      <c r="C137" s="289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9">
        <f>'A6 Exploitation'!D434</f>
        <v>0</v>
      </c>
      <c r="C138" s="289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8" t="s">
        <v>401</v>
      </c>
      <c r="C141" s="288"/>
      <c r="D141" s="197"/>
      <c r="E141" s="197"/>
      <c r="F141" s="197"/>
      <c r="G141" s="197"/>
      <c r="H141" s="197"/>
      <c r="I141" s="197"/>
      <c r="J141" s="196" t="str">
        <f>D18</f>
        <v>Jupiter</v>
      </c>
    </row>
    <row r="142" spans="1:10" ht="33" customHeight="1" x14ac:dyDescent="0.25">
      <c r="A142" s="205" t="s">
        <v>383</v>
      </c>
      <c r="B142" s="289">
        <f>'A1 Exploitation'!D452</f>
        <v>0.7</v>
      </c>
      <c r="C142" s="289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9">
        <f>'A2 Exploitation'!D453</f>
        <v>0</v>
      </c>
      <c r="C143" s="289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9">
        <f>'A3 Exploitation'!D453</f>
        <v>0</v>
      </c>
      <c r="C144" s="289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9">
        <f>'A4 Exploitation'!D453</f>
        <v>0</v>
      </c>
      <c r="C145" s="289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9">
        <f>'A5 Exploitation'!D453</f>
        <v>0</v>
      </c>
      <c r="C146" s="289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9">
        <f>'A6 Exploitation'!D453</f>
        <v>0</v>
      </c>
      <c r="C147" s="289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8" t="s">
        <v>402</v>
      </c>
      <c r="C150" s="288"/>
      <c r="D150" s="197"/>
      <c r="E150" s="197"/>
      <c r="F150" s="197"/>
      <c r="G150" s="197"/>
      <c r="H150" s="197"/>
      <c r="I150" s="197"/>
      <c r="J150" s="196" t="str">
        <f>D18</f>
        <v>Jupiter</v>
      </c>
    </row>
    <row r="151" spans="1:10" ht="33" customHeight="1" x14ac:dyDescent="0.25">
      <c r="A151" s="205" t="s">
        <v>383</v>
      </c>
      <c r="B151" s="289">
        <f>'A1 Exploitation'!D462</f>
        <v>1</v>
      </c>
      <c r="C151" s="289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9">
        <f>'A2 Exploitation'!D463</f>
        <v>0</v>
      </c>
      <c r="C152" s="289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9">
        <f>'A3 Exploitation'!D463</f>
        <v>0</v>
      </c>
      <c r="C153" s="289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9">
        <f>'A4 Exploitation'!D463</f>
        <v>0</v>
      </c>
      <c r="C154" s="289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9">
        <f>'A5 Exploitation'!D463</f>
        <v>0</v>
      </c>
      <c r="C155" s="289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9">
        <f>'A6 Exploitation'!D463</f>
        <v>0</v>
      </c>
      <c r="C156" s="289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8" t="s">
        <v>403</v>
      </c>
      <c r="C159" s="288"/>
      <c r="D159" s="197"/>
      <c r="E159" s="197"/>
      <c r="F159" s="197"/>
      <c r="G159" s="197"/>
      <c r="H159" s="197"/>
      <c r="I159" s="197"/>
      <c r="J159" s="196" t="str">
        <f>D18</f>
        <v>Jupiter</v>
      </c>
    </row>
    <row r="160" spans="1:10" ht="33" customHeight="1" x14ac:dyDescent="0.25">
      <c r="A160" s="205" t="s">
        <v>383</v>
      </c>
      <c r="B160" s="289">
        <f>'A1 Exploitation'!D471</f>
        <v>1</v>
      </c>
      <c r="C160" s="289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9">
        <f>'A2 Exploitation'!D472</f>
        <v>0</v>
      </c>
      <c r="C161" s="289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9">
        <f>'A3 Exploitation'!D472</f>
        <v>0</v>
      </c>
      <c r="C162" s="289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9">
        <f>'A4 Exploitation'!D472</f>
        <v>0</v>
      </c>
      <c r="C163" s="289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9">
        <f>'A5 Exploitation'!D472</f>
        <v>0</v>
      </c>
      <c r="C164" s="289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9">
        <f>'A6 Exploitation'!D472</f>
        <v>0</v>
      </c>
      <c r="C165" s="289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2"/>
      <c r="C166" s="292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2"/>
      <c r="C167" s="292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8" t="s">
        <v>404</v>
      </c>
      <c r="C168" s="288"/>
      <c r="D168" s="197"/>
      <c r="E168" s="197"/>
      <c r="F168" s="197"/>
      <c r="G168" s="197"/>
      <c r="H168" s="197"/>
      <c r="I168" s="197"/>
      <c r="J168" s="196" t="str">
        <f>D18</f>
        <v>Jupiter</v>
      </c>
    </row>
    <row r="169" spans="1:10" ht="33" customHeight="1" x14ac:dyDescent="0.25">
      <c r="A169" s="205" t="s">
        <v>383</v>
      </c>
      <c r="B169" s="289">
        <f>'A1 Exploitation'!D492</f>
        <v>1</v>
      </c>
      <c r="C169" s="289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9">
        <f>'A2 Exploitation'!D493</f>
        <v>0</v>
      </c>
      <c r="C170" s="289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9">
        <f>'A3 Exploitation'!D493</f>
        <v>0</v>
      </c>
      <c r="C171" s="289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9">
        <f>'A4 Exploitation'!D493</f>
        <v>0</v>
      </c>
      <c r="C172" s="289"/>
    </row>
    <row r="173" spans="1:10" ht="33" customHeight="1" x14ac:dyDescent="0.25">
      <c r="A173" s="204" t="s">
        <v>387</v>
      </c>
      <c r="B173" s="289">
        <f>'A5 Exploitation'!D493</f>
        <v>0</v>
      </c>
      <c r="C173" s="289"/>
    </row>
    <row r="174" spans="1:10" ht="33" customHeight="1" x14ac:dyDescent="0.25">
      <c r="A174" s="204" t="s">
        <v>388</v>
      </c>
      <c r="B174" s="289">
        <f>'A6 Exploitation'!D493</f>
        <v>0</v>
      </c>
      <c r="C174" s="289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8" t="s">
        <v>405</v>
      </c>
      <c r="C177" s="288"/>
      <c r="J177" s="196" t="str">
        <f>D18</f>
        <v>Jupiter</v>
      </c>
    </row>
    <row r="178" spans="1:10" ht="33" customHeight="1" x14ac:dyDescent="0.25">
      <c r="A178" s="205" t="s">
        <v>383</v>
      </c>
      <c r="B178" s="289">
        <f>'A1 Exploitation'!D501</f>
        <v>1</v>
      </c>
      <c r="C178" s="289"/>
    </row>
    <row r="179" spans="1:10" ht="33" customHeight="1" x14ac:dyDescent="0.25">
      <c r="A179" s="204" t="s">
        <v>384</v>
      </c>
      <c r="B179" s="289">
        <f>'A2 Exploitation'!D502</f>
        <v>0</v>
      </c>
      <c r="C179" s="289"/>
    </row>
    <row r="180" spans="1:10" ht="33" customHeight="1" x14ac:dyDescent="0.25">
      <c r="A180" s="205" t="s">
        <v>385</v>
      </c>
      <c r="B180" s="289">
        <f>'A3 Exploitation'!D502</f>
        <v>0</v>
      </c>
      <c r="C180" s="289"/>
    </row>
    <row r="181" spans="1:10" ht="33" customHeight="1" x14ac:dyDescent="0.25">
      <c r="A181" s="205" t="s">
        <v>386</v>
      </c>
      <c r="B181" s="289">
        <f>'A4 Exploitation'!D502</f>
        <v>0</v>
      </c>
      <c r="C181" s="289"/>
    </row>
    <row r="182" spans="1:10" ht="33" customHeight="1" x14ac:dyDescent="0.25">
      <c r="A182" s="204" t="s">
        <v>387</v>
      </c>
      <c r="B182" s="289">
        <f>'A5 Exploitation'!D502</f>
        <v>0</v>
      </c>
      <c r="C182" s="289"/>
    </row>
    <row r="183" spans="1:10" ht="33" customHeight="1" x14ac:dyDescent="0.25">
      <c r="A183" s="204" t="s">
        <v>388</v>
      </c>
      <c r="B183" s="289">
        <f>'A6 Exploitation'!D502</f>
        <v>0</v>
      </c>
      <c r="C183" s="289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8" t="s">
        <v>406</v>
      </c>
      <c r="C186" s="288"/>
      <c r="J186" s="196" t="str">
        <f>D18</f>
        <v>Jupiter</v>
      </c>
    </row>
    <row r="187" spans="1:10" ht="33" customHeight="1" x14ac:dyDescent="0.25">
      <c r="A187" s="205" t="s">
        <v>383</v>
      </c>
      <c r="B187" s="289">
        <f>'A1 Technique'!D198</f>
        <v>0.625</v>
      </c>
      <c r="C187" s="289"/>
    </row>
    <row r="188" spans="1:10" ht="33" customHeight="1" x14ac:dyDescent="0.25">
      <c r="A188" s="204" t="s">
        <v>384</v>
      </c>
      <c r="B188" s="289">
        <f>'A2 Technique'!D198</f>
        <v>0</v>
      </c>
      <c r="C188" s="289"/>
    </row>
    <row r="189" spans="1:10" ht="33" customHeight="1" x14ac:dyDescent="0.25">
      <c r="A189" s="205" t="s">
        <v>385</v>
      </c>
      <c r="B189" s="289">
        <f>'A3 Technique'!D198</f>
        <v>0</v>
      </c>
      <c r="C189" s="289"/>
    </row>
    <row r="190" spans="1:10" ht="33" customHeight="1" x14ac:dyDescent="0.25">
      <c r="A190" s="205" t="s">
        <v>386</v>
      </c>
      <c r="B190" s="289">
        <f>'A4 Technique'!D198</f>
        <v>0</v>
      </c>
      <c r="C190" s="289"/>
    </row>
    <row r="191" spans="1:10" ht="33" customHeight="1" x14ac:dyDescent="0.25">
      <c r="A191" s="204" t="s">
        <v>387</v>
      </c>
      <c r="B191" s="289">
        <f>'A5 Technique'!D198</f>
        <v>0</v>
      </c>
      <c r="C191" s="289"/>
    </row>
    <row r="192" spans="1:10" ht="33" customHeight="1" x14ac:dyDescent="0.25">
      <c r="A192" s="204" t="s">
        <v>388</v>
      </c>
      <c r="B192" s="289">
        <f>'A6 Technique'!D198</f>
        <v>0</v>
      </c>
      <c r="C192" s="289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Jupiter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Route de Gabes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'A5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'A5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'A5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Jupiter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5" t="s">
        <v>122</v>
      </c>
      <c r="B418" s="336"/>
      <c r="C418" s="336"/>
      <c r="D418" s="336"/>
      <c r="E418" s="336"/>
      <c r="F418" s="33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Route de Gabes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'A6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'A6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'A6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70">
        <f>SUM(B106:C116)</f>
        <v>0</v>
      </c>
      <c r="E117" s="36"/>
      <c r="F117" s="36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91" zoomScale="71" zoomScaleNormal="71" zoomScaleSheetLayoutView="71" workbookViewId="0">
      <selection activeCell="I447" sqref="I447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123"/>
      <c r="H7" s="123"/>
      <c r="I7" s="123"/>
    </row>
    <row r="8" spans="1:9" ht="29.25" x14ac:dyDescent="0.45">
      <c r="A8" s="301" t="s">
        <v>413</v>
      </c>
      <c r="B8" s="301"/>
      <c r="C8" s="301"/>
      <c r="D8" s="301"/>
      <c r="E8" s="301"/>
      <c r="F8" s="301"/>
      <c r="G8" s="125"/>
      <c r="H8" s="125"/>
      <c r="I8" s="123"/>
    </row>
    <row r="9" spans="1:9" ht="24" x14ac:dyDescent="0.45">
      <c r="A9" s="38" t="s">
        <v>44</v>
      </c>
      <c r="B9" s="302" t="s">
        <v>412</v>
      </c>
      <c r="C9" s="302"/>
      <c r="D9" s="302"/>
      <c r="E9" s="302"/>
      <c r="F9" s="302"/>
      <c r="G9" s="125"/>
      <c r="H9" s="125"/>
      <c r="I9" s="123"/>
    </row>
    <row r="10" spans="1:9" ht="24" x14ac:dyDescent="0.45">
      <c r="A10" s="39" t="s">
        <v>46</v>
      </c>
      <c r="B10" s="303" t="s">
        <v>414</v>
      </c>
      <c r="C10" s="303"/>
      <c r="D10" s="303"/>
      <c r="E10" s="303"/>
      <c r="F10" s="303"/>
      <c r="G10" s="125"/>
      <c r="H10" s="125"/>
      <c r="I10" s="123"/>
    </row>
    <row r="11" spans="1:9" ht="24" x14ac:dyDescent="0.45">
      <c r="A11" s="38" t="s">
        <v>45</v>
      </c>
      <c r="B11" s="298">
        <v>42800</v>
      </c>
      <c r="C11" s="298"/>
      <c r="D11" s="298"/>
      <c r="E11" s="298"/>
      <c r="F11" s="298"/>
      <c r="G11" s="125"/>
      <c r="H11" s="125"/>
      <c r="I11" s="123"/>
    </row>
    <row r="12" spans="1:9" ht="24" x14ac:dyDescent="0.45">
      <c r="A12" s="38" t="s">
        <v>276</v>
      </c>
      <c r="B12" s="304">
        <f>D505</f>
        <v>0.91632653061224489</v>
      </c>
      <c r="C12" s="304"/>
      <c r="D12" s="304"/>
      <c r="E12" s="304"/>
      <c r="F12" s="304"/>
      <c r="G12" s="125"/>
      <c r="H12" s="125"/>
      <c r="I12" s="123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ht="30" x14ac:dyDescent="0.25">
      <c r="A19" s="17" t="s">
        <v>10</v>
      </c>
      <c r="B19" s="134">
        <v>0</v>
      </c>
      <c r="C19" s="134"/>
      <c r="D19" s="133" t="s">
        <v>415</v>
      </c>
      <c r="E19" s="166" t="s">
        <v>416</v>
      </c>
      <c r="F19" s="337">
        <v>42688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0.5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471</v>
      </c>
      <c r="E60" s="141" t="s">
        <v>417</v>
      </c>
      <c r="F60" s="337">
        <v>42800</v>
      </c>
    </row>
    <row r="61" spans="1:6" x14ac:dyDescent="0.25">
      <c r="A61" s="24" t="s">
        <v>123</v>
      </c>
      <c r="B61" s="168">
        <v>1</v>
      </c>
      <c r="C61" s="142"/>
      <c r="D61" s="141" t="s">
        <v>418</v>
      </c>
      <c r="E61" s="145"/>
      <c r="F61" s="337">
        <v>42800</v>
      </c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30" x14ac:dyDescent="0.25">
      <c r="A70" s="106" t="s">
        <v>171</v>
      </c>
      <c r="B70" s="168" t="s">
        <v>34</v>
      </c>
      <c r="C70" s="216" t="str">
        <f>IF(B70=0, -5, "0")</f>
        <v>0</v>
      </c>
      <c r="D70" s="150" t="s">
        <v>472</v>
      </c>
      <c r="E70" s="150" t="s">
        <v>421</v>
      </c>
      <c r="F70" s="338">
        <v>42800</v>
      </c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ht="30" x14ac:dyDescent="0.25">
      <c r="A74" s="17" t="s">
        <v>188</v>
      </c>
      <c r="B74" s="168">
        <v>0</v>
      </c>
      <c r="C74" s="143"/>
      <c r="D74" s="150" t="s">
        <v>422</v>
      </c>
      <c r="E74" s="150" t="s">
        <v>423</v>
      </c>
      <c r="F74" s="338">
        <v>42800</v>
      </c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27</v>
      </c>
    </row>
    <row r="82" spans="1:6" x14ac:dyDescent="0.25">
      <c r="A82" s="19" t="s">
        <v>37</v>
      </c>
      <c r="B82" s="20"/>
      <c r="C82" s="21"/>
      <c r="D82" s="62">
        <f>D81/(COUNT(B58:C80)*2)</f>
        <v>0.84375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0</v>
      </c>
      <c r="C86" s="151"/>
      <c r="D86" s="153"/>
      <c r="E86" s="65"/>
      <c r="F86" s="65"/>
    </row>
    <row r="87" spans="1:6" ht="31.5" x14ac:dyDescent="0.35">
      <c r="A87" s="75" t="s">
        <v>59</v>
      </c>
      <c r="B87" s="168">
        <v>2</v>
      </c>
      <c r="C87" s="215" t="str">
        <f>IF(B87=0, -5, "0")</f>
        <v>0</v>
      </c>
      <c r="D87" s="155" t="s">
        <v>419</v>
      </c>
      <c r="E87" s="155" t="s">
        <v>420</v>
      </c>
      <c r="F87" s="337">
        <v>42800</v>
      </c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1</v>
      </c>
      <c r="C92" s="152"/>
      <c r="D92" s="252">
        <v>0.5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55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0.88709677419354838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ht="45" x14ac:dyDescent="0.25">
      <c r="A116" s="18" t="s">
        <v>71</v>
      </c>
      <c r="B116" s="168">
        <v>0</v>
      </c>
      <c r="C116" s="151"/>
      <c r="D116" s="12" t="s">
        <v>425</v>
      </c>
      <c r="E116" s="12" t="s">
        <v>426</v>
      </c>
      <c r="F116" s="337">
        <v>42800</v>
      </c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ht="30" x14ac:dyDescent="0.25">
      <c r="A118" s="18" t="s">
        <v>64</v>
      </c>
      <c r="B118" s="168">
        <v>1</v>
      </c>
      <c r="C118" s="151"/>
      <c r="D118" s="12" t="s">
        <v>424</v>
      </c>
      <c r="E118" s="140"/>
      <c r="F118" s="337">
        <v>42800</v>
      </c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1</v>
      </c>
      <c r="C128" s="151"/>
      <c r="D128" s="140" t="s">
        <v>427</v>
      </c>
      <c r="E128" s="158"/>
      <c r="F128" s="337">
        <v>42800</v>
      </c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32</v>
      </c>
    </row>
    <row r="135" spans="1:6" x14ac:dyDescent="0.25">
      <c r="A135" s="19" t="s">
        <v>37</v>
      </c>
      <c r="B135" s="20"/>
      <c r="C135" s="21"/>
      <c r="D135" s="62">
        <f>D134/(COUNT(B114:C133)*2)</f>
        <v>0.88888888888888884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62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0.93939393939393945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0</v>
      </c>
      <c r="C176" s="215">
        <f>IF(B176=0, -5, "0")</f>
        <v>-5</v>
      </c>
      <c r="D176" s="140" t="s">
        <v>428</v>
      </c>
      <c r="E176" s="166" t="s">
        <v>429</v>
      </c>
      <c r="F176" s="337">
        <v>42688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ht="30" x14ac:dyDescent="0.25">
      <c r="A178" s="17" t="s">
        <v>188</v>
      </c>
      <c r="B178" s="168">
        <v>0</v>
      </c>
      <c r="C178" s="151"/>
      <c r="D178" s="140" t="s">
        <v>432</v>
      </c>
      <c r="E178" s="140" t="s">
        <v>433</v>
      </c>
      <c r="F178" s="337">
        <v>42452</v>
      </c>
    </row>
    <row r="179" spans="1:7" ht="31.5" x14ac:dyDescent="0.35">
      <c r="A179" s="158" t="s">
        <v>289</v>
      </c>
      <c r="B179" s="168">
        <v>1</v>
      </c>
      <c r="C179" s="151"/>
      <c r="D179" s="140" t="s">
        <v>434</v>
      </c>
      <c r="E179" s="158"/>
      <c r="F179" s="337">
        <v>42452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0.25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26</v>
      </c>
    </row>
    <row r="187" spans="1:7" x14ac:dyDescent="0.25">
      <c r="A187" s="19" t="s">
        <v>37</v>
      </c>
      <c r="B187" s="20"/>
      <c r="C187" s="21"/>
      <c r="D187" s="62">
        <f>D186/(COUNT(B167:C184)*2)</f>
        <v>0.68421052631578949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0.77777777777777779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3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3"/>
      <c r="E217" s="145"/>
      <c r="F217" s="65"/>
    </row>
    <row r="218" spans="1:7" ht="30" x14ac:dyDescent="0.25">
      <c r="A218" s="18" t="s">
        <v>188</v>
      </c>
      <c r="B218" s="168">
        <v>0</v>
      </c>
      <c r="C218" s="151"/>
      <c r="D218" s="282" t="s">
        <v>432</v>
      </c>
      <c r="E218" s="283" t="s">
        <v>433</v>
      </c>
      <c r="F218" s="337">
        <v>42452</v>
      </c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3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435</v>
      </c>
      <c r="E222" s="145"/>
      <c r="F222" s="337">
        <v>42800</v>
      </c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27</v>
      </c>
    </row>
    <row r="230" spans="1:6" x14ac:dyDescent="0.25">
      <c r="A230" s="19" t="s">
        <v>37</v>
      </c>
      <c r="B230" s="20"/>
      <c r="C230" s="21"/>
      <c r="D230" s="62">
        <f>D229/(COUNT(B210:C228)*2)</f>
        <v>0.9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>
        <v>1</v>
      </c>
      <c r="C241" s="152"/>
      <c r="D241" s="254">
        <v>0.5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63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0.95454545454545459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55.5" customHeight="1" x14ac:dyDescent="0.25">
      <c r="A308" s="18" t="s">
        <v>5</v>
      </c>
      <c r="B308" s="169">
        <v>0</v>
      </c>
      <c r="C308" s="151"/>
      <c r="D308" s="166" t="s">
        <v>436</v>
      </c>
      <c r="E308" s="166" t="s">
        <v>437</v>
      </c>
      <c r="F308" s="337">
        <v>42452</v>
      </c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438</v>
      </c>
      <c r="E309" s="145"/>
      <c r="F309" s="337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19</v>
      </c>
    </row>
    <row r="319" spans="1:6" x14ac:dyDescent="0.25">
      <c r="A319" s="19" t="s">
        <v>37</v>
      </c>
      <c r="B319" s="20"/>
      <c r="C319" s="21"/>
      <c r="D319" s="62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35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ht="39.75" customHeight="1" x14ac:dyDescent="0.25">
      <c r="A327" s="17" t="s">
        <v>109</v>
      </c>
      <c r="B327" s="151">
        <v>0</v>
      </c>
      <c r="C327" s="151"/>
      <c r="D327" s="141" t="s">
        <v>439</v>
      </c>
      <c r="E327" s="141" t="s">
        <v>440</v>
      </c>
      <c r="F327" s="337">
        <v>42452</v>
      </c>
    </row>
    <row r="328" spans="1:9" ht="30" x14ac:dyDescent="0.25">
      <c r="A328" s="17" t="s">
        <v>51</v>
      </c>
      <c r="B328" s="168">
        <v>1</v>
      </c>
      <c r="C328" s="151"/>
      <c r="D328" s="141" t="s">
        <v>441</v>
      </c>
      <c r="E328" s="145"/>
      <c r="F328" s="337">
        <v>42800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15</v>
      </c>
    </row>
    <row r="337" spans="1:6" x14ac:dyDescent="0.25">
      <c r="A337" s="19" t="s">
        <v>37</v>
      </c>
      <c r="B337" s="20"/>
      <c r="C337" s="21"/>
      <c r="D337" s="62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0.5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25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0.8928571428571429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ht="30" x14ac:dyDescent="0.25">
      <c r="A357" s="33" t="s">
        <v>28</v>
      </c>
      <c r="B357" s="168">
        <v>0</v>
      </c>
      <c r="C357" s="27"/>
      <c r="D357" s="67" t="s">
        <v>443</v>
      </c>
      <c r="E357" s="283" t="s">
        <v>442</v>
      </c>
      <c r="F357" s="337">
        <v>42688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ht="30" x14ac:dyDescent="0.25">
      <c r="A361" s="23" t="s">
        <v>280</v>
      </c>
      <c r="B361" s="168">
        <v>0</v>
      </c>
      <c r="C361" s="28"/>
      <c r="D361" s="282" t="s">
        <v>432</v>
      </c>
      <c r="E361" s="283" t="s">
        <v>433</v>
      </c>
      <c r="F361" s="337">
        <v>42688</v>
      </c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12</v>
      </c>
    </row>
    <row r="364" spans="1:6" x14ac:dyDescent="0.25">
      <c r="A364" s="19" t="s">
        <v>37</v>
      </c>
      <c r="B364" s="20"/>
      <c r="C364" s="21"/>
      <c r="D364" s="62">
        <f>D363/(COUNT(B355:C362)*2)</f>
        <v>0.75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3" t="s">
        <v>124</v>
      </c>
      <c r="B382" s="294"/>
      <c r="C382" s="294"/>
      <c r="D382" s="294"/>
      <c r="E382" s="294"/>
      <c r="F382" s="294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1</v>
      </c>
      <c r="C398" s="152"/>
      <c r="D398" s="257">
        <v>0.75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58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0.93548387096774188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0</v>
      </c>
      <c r="C420" s="27"/>
      <c r="D420" s="4" t="s">
        <v>444</v>
      </c>
      <c r="E420" s="166" t="s">
        <v>445</v>
      </c>
      <c r="F420" s="337">
        <v>42531</v>
      </c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1</v>
      </c>
      <c r="C428" s="29"/>
      <c r="D428" s="132">
        <v>0.5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5" t="s">
        <v>374</v>
      </c>
      <c r="B435" s="295"/>
      <c r="C435" s="295"/>
      <c r="D435" s="295"/>
      <c r="E435" s="295"/>
      <c r="F435" s="295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449</v>
      </c>
      <c r="E440" s="146"/>
      <c r="F440" s="337">
        <v>42452</v>
      </c>
    </row>
    <row r="441" spans="1:7" ht="45.75" x14ac:dyDescent="0.3">
      <c r="A441" s="48" t="s">
        <v>195</v>
      </c>
      <c r="B441" s="168">
        <v>0</v>
      </c>
      <c r="C441" s="143"/>
      <c r="D441" s="144" t="s">
        <v>447</v>
      </c>
      <c r="E441" s="144" t="s">
        <v>448</v>
      </c>
      <c r="F441" s="337">
        <v>42452</v>
      </c>
      <c r="G441" s="170"/>
    </row>
    <row r="442" spans="1:7" x14ac:dyDescent="0.25">
      <c r="A442" s="19" t="s">
        <v>38</v>
      </c>
      <c r="B442" s="19"/>
      <c r="C442" s="19"/>
      <c r="D442" s="96">
        <f>SUM(B438:C441)</f>
        <v>5</v>
      </c>
    </row>
    <row r="443" spans="1:7" x14ac:dyDescent="0.25">
      <c r="A443" s="19" t="s">
        <v>37</v>
      </c>
      <c r="B443" s="20"/>
      <c r="C443" s="21"/>
      <c r="D443" s="62">
        <f>D442/(COUNT(B438:C441)*2)</f>
        <v>0.625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 t="s">
        <v>34</v>
      </c>
      <c r="C446" s="151"/>
      <c r="D446" s="140" t="s">
        <v>446</v>
      </c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2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7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4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6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5" t="s">
        <v>152</v>
      </c>
      <c r="B494" s="295"/>
      <c r="C494" s="295"/>
      <c r="D494" s="295"/>
      <c r="E494" s="295"/>
      <c r="F494" s="295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0.5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449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0.91632653061224489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abSelected="1" topLeftCell="B185" zoomScaleNormal="100" workbookViewId="0">
      <selection activeCell="F191" sqref="F191"/>
    </sheetView>
  </sheetViews>
  <sheetFormatPr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347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271">
        <v>1</v>
      </c>
      <c r="D2" s="125"/>
      <c r="E2" s="125"/>
      <c r="F2" s="345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345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345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345"/>
      <c r="G5" s="125"/>
      <c r="H5" s="125"/>
      <c r="I5" s="125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125"/>
      <c r="H6" s="125"/>
      <c r="I6" s="125"/>
    </row>
    <row r="7" spans="1:9" s="36" customFormat="1" ht="21.75" customHeight="1" x14ac:dyDescent="0.45">
      <c r="A7" s="301" t="str">
        <f>'A1 Exploitation'!A8:F8</f>
        <v>CM Route de Gabes</v>
      </c>
      <c r="B7" s="301"/>
      <c r="C7" s="301"/>
      <c r="D7" s="301"/>
      <c r="E7" s="301"/>
      <c r="F7" s="301"/>
      <c r="G7" s="125"/>
      <c r="H7" s="125"/>
      <c r="I7" s="125"/>
    </row>
    <row r="8" spans="1:9" s="36" customFormat="1" ht="24" x14ac:dyDescent="0.45">
      <c r="A8" s="38" t="s">
        <v>44</v>
      </c>
      <c r="B8" s="324" t="str">
        <f>'A1 Exploitation'!B9:F9</f>
        <v>Dr Hatem KARAA</v>
      </c>
      <c r="C8" s="324"/>
      <c r="D8" s="324"/>
      <c r="E8" s="324"/>
      <c r="F8" s="324"/>
      <c r="G8" s="125"/>
      <c r="H8" s="125"/>
      <c r="I8" s="125"/>
    </row>
    <row r="9" spans="1:9" s="36" customFormat="1" ht="24" x14ac:dyDescent="0.45">
      <c r="A9" s="39" t="s">
        <v>46</v>
      </c>
      <c r="B9" s="325" t="str">
        <f>'A1 Exploitation'!B10:F10</f>
        <v>Mr Malek Gargougi et Fathi Harhouri</v>
      </c>
      <c r="C9" s="325"/>
      <c r="D9" s="325"/>
      <c r="E9" s="325"/>
      <c r="F9" s="325"/>
      <c r="G9" s="125"/>
      <c r="H9" s="125"/>
      <c r="I9" s="125"/>
    </row>
    <row r="10" spans="1:9" s="36" customFormat="1" ht="24" x14ac:dyDescent="0.45">
      <c r="A10" s="38" t="s">
        <v>45</v>
      </c>
      <c r="B10" s="322">
        <f>'A1 Exploitation'!B11:F11</f>
        <v>42800</v>
      </c>
      <c r="C10" s="322"/>
      <c r="D10" s="322"/>
      <c r="E10" s="322"/>
      <c r="F10" s="322"/>
      <c r="G10" s="125"/>
      <c r="H10" s="125"/>
      <c r="I10" s="125"/>
    </row>
    <row r="11" spans="1:9" s="36" customFormat="1" ht="24" x14ac:dyDescent="0.45">
      <c r="A11" s="38" t="s">
        <v>341</v>
      </c>
      <c r="B11" s="314">
        <f>D198</f>
        <v>0.625</v>
      </c>
      <c r="C11" s="314"/>
      <c r="D11" s="314"/>
      <c r="E11" s="314"/>
      <c r="F11" s="314"/>
      <c r="G11" s="125"/>
      <c r="H11" s="125"/>
      <c r="I11" s="125"/>
    </row>
    <row r="12" spans="1:9" s="36" customFormat="1" ht="22.5" x14ac:dyDescent="0.45">
      <c r="A12" s="35"/>
      <c r="B12" s="272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46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46"/>
    </row>
    <row r="15" spans="1:9" x14ac:dyDescent="0.3">
      <c r="A15" s="41"/>
      <c r="B15" s="273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ht="30.75" x14ac:dyDescent="0.3">
      <c r="A17" s="41" t="s">
        <v>316</v>
      </c>
      <c r="B17" s="274">
        <v>0</v>
      </c>
      <c r="C17" s="219"/>
      <c r="D17" s="166" t="s">
        <v>450</v>
      </c>
      <c r="E17" s="166" t="s">
        <v>451</v>
      </c>
      <c r="F17" s="340">
        <v>42531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339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339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339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339"/>
    </row>
    <row r="22" spans="1:6" x14ac:dyDescent="0.3">
      <c r="A22" s="317" t="s">
        <v>38</v>
      </c>
      <c r="B22" s="318"/>
      <c r="C22" s="319"/>
      <c r="D22" s="126">
        <f>SUM(B17:C21)</f>
        <v>8</v>
      </c>
    </row>
    <row r="23" spans="1:6" x14ac:dyDescent="0.3">
      <c r="A23" s="311" t="s">
        <v>342</v>
      </c>
      <c r="B23" s="312"/>
      <c r="C23" s="313"/>
      <c r="D23" s="64">
        <f>D22/(COUNT(B17:C21)*2)</f>
        <v>0.8</v>
      </c>
    </row>
    <row r="24" spans="1:6" s="50" customFormat="1" x14ac:dyDescent="0.3">
      <c r="A24" s="54"/>
      <c r="B24" s="275"/>
      <c r="C24" s="55"/>
      <c r="D24" s="56"/>
      <c r="F24" s="348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74">
        <v>0</v>
      </c>
      <c r="C26" s="246">
        <f>IF(B26=0, -5, "0")</f>
        <v>-5</v>
      </c>
      <c r="D26" s="166" t="s">
        <v>452</v>
      </c>
      <c r="E26" s="166" t="s">
        <v>453</v>
      </c>
      <c r="F26" s="340">
        <v>42531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339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339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339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339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339"/>
    </row>
    <row r="32" spans="1:6" x14ac:dyDescent="0.3">
      <c r="A32" s="311" t="s">
        <v>38</v>
      </c>
      <c r="B32" s="312"/>
      <c r="C32" s="313"/>
      <c r="D32" s="124">
        <f>SUM(B26:C31)</f>
        <v>5</v>
      </c>
    </row>
    <row r="33" spans="1:6" x14ac:dyDescent="0.3">
      <c r="A33" s="311" t="s">
        <v>342</v>
      </c>
      <c r="B33" s="312"/>
      <c r="C33" s="313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348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74">
        <v>0</v>
      </c>
      <c r="C36" s="246">
        <f>IF(B36=0, -5, "0")</f>
        <v>-5</v>
      </c>
      <c r="D36" s="166" t="s">
        <v>452</v>
      </c>
      <c r="E36" s="166" t="s">
        <v>453</v>
      </c>
      <c r="F36" s="340">
        <v>42531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339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339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339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339"/>
    </row>
    <row r="41" spans="1:6" s="50" customFormat="1" x14ac:dyDescent="0.3">
      <c r="A41" s="311" t="s">
        <v>38</v>
      </c>
      <c r="B41" s="312"/>
      <c r="C41" s="313"/>
      <c r="D41" s="124">
        <f>SUM(B36:C40)</f>
        <v>3</v>
      </c>
      <c r="E41" s="37"/>
      <c r="F41" s="34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0.25</v>
      </c>
      <c r="E42" s="37"/>
      <c r="F42" s="347"/>
    </row>
    <row r="43" spans="1:6" s="50" customFormat="1" x14ac:dyDescent="0.3">
      <c r="A43" s="89"/>
      <c r="B43" s="276"/>
      <c r="C43" s="90"/>
      <c r="D43" s="91"/>
      <c r="F43" s="348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339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339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339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339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339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339"/>
    </row>
    <row r="51" spans="1:6" x14ac:dyDescent="0.3">
      <c r="A51" s="311" t="s">
        <v>38</v>
      </c>
      <c r="B51" s="312"/>
      <c r="C51" s="313"/>
      <c r="D51" s="124">
        <f>SUM(B45:C50)</f>
        <v>12</v>
      </c>
    </row>
    <row r="52" spans="1:6" x14ac:dyDescent="0.3">
      <c r="A52" s="311" t="s">
        <v>342</v>
      </c>
      <c r="B52" s="312"/>
      <c r="C52" s="313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348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82" t="s">
        <v>452</v>
      </c>
      <c r="E55" s="283" t="s">
        <v>453</v>
      </c>
      <c r="F55" s="340">
        <v>42531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339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339"/>
    </row>
    <row r="58" spans="1:6" x14ac:dyDescent="0.3">
      <c r="A58" s="51" t="s">
        <v>101</v>
      </c>
      <c r="B58" s="278">
        <v>2</v>
      </c>
      <c r="C58" s="219"/>
      <c r="D58" s="223"/>
      <c r="E58" s="219"/>
      <c r="F58" s="339"/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339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339"/>
    </row>
    <row r="61" spans="1:6" x14ac:dyDescent="0.3">
      <c r="A61" s="41" t="s">
        <v>340</v>
      </c>
      <c r="B61" s="274">
        <v>2</v>
      </c>
      <c r="C61" s="219"/>
      <c r="D61" s="223"/>
      <c r="E61" s="219"/>
      <c r="F61" s="339"/>
    </row>
    <row r="62" spans="1:6" x14ac:dyDescent="0.3">
      <c r="A62" s="311" t="s">
        <v>38</v>
      </c>
      <c r="B62" s="312"/>
      <c r="C62" s="313"/>
      <c r="D62" s="124">
        <f>SUM(B55:C61)</f>
        <v>7</v>
      </c>
    </row>
    <row r="63" spans="1:6" x14ac:dyDescent="0.3">
      <c r="A63" s="311" t="s">
        <v>342</v>
      </c>
      <c r="B63" s="312"/>
      <c r="C63" s="313"/>
      <c r="D63" s="64">
        <f>D62/(COUNT(B55:C61)*2)</f>
        <v>0.4375</v>
      </c>
    </row>
    <row r="64" spans="1:6" s="50" customFormat="1" x14ac:dyDescent="0.3">
      <c r="A64" s="54"/>
      <c r="B64" s="275"/>
      <c r="C64" s="55"/>
      <c r="D64" s="56"/>
      <c r="F64" s="348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77">
        <v>0</v>
      </c>
      <c r="C66" s="226"/>
      <c r="D66" s="282" t="s">
        <v>452</v>
      </c>
      <c r="E66" s="283" t="s">
        <v>453</v>
      </c>
      <c r="F66" s="340">
        <v>42531</v>
      </c>
    </row>
    <row r="67" spans="1:6" ht="19.5" x14ac:dyDescent="0.4">
      <c r="A67" s="41" t="s">
        <v>319</v>
      </c>
      <c r="B67" s="277">
        <v>2</v>
      </c>
      <c r="C67" s="226"/>
      <c r="D67" s="230"/>
      <c r="E67" s="227"/>
      <c r="F67" s="339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339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339"/>
    </row>
    <row r="70" spans="1:6" ht="19.5" x14ac:dyDescent="0.4">
      <c r="A70" s="41" t="s">
        <v>93</v>
      </c>
      <c r="B70" s="278" t="s">
        <v>34</v>
      </c>
      <c r="C70" s="226"/>
      <c r="D70" s="228"/>
      <c r="E70" s="228"/>
      <c r="F70" s="339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339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339"/>
    </row>
    <row r="73" spans="1:6" x14ac:dyDescent="0.3">
      <c r="A73" s="48" t="s">
        <v>345</v>
      </c>
      <c r="B73" s="168" t="s">
        <v>34</v>
      </c>
      <c r="C73" s="219"/>
      <c r="D73" s="229"/>
      <c r="E73" s="229"/>
      <c r="F73" s="339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339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339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454</v>
      </c>
      <c r="E76" s="230" t="s">
        <v>455</v>
      </c>
      <c r="F76" s="341">
        <v>42451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349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339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82" t="s">
        <v>456</v>
      </c>
      <c r="E79" s="230" t="s">
        <v>457</v>
      </c>
      <c r="F79" s="341">
        <v>42800</v>
      </c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33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33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339"/>
    </row>
    <row r="83" spans="1:6" x14ac:dyDescent="0.3">
      <c r="A83" s="311" t="s">
        <v>38</v>
      </c>
      <c r="B83" s="312"/>
      <c r="C83" s="313"/>
      <c r="D83" s="124">
        <f>SUM(B66:C82)</f>
        <v>12</v>
      </c>
    </row>
    <row r="84" spans="1:6" x14ac:dyDescent="0.3">
      <c r="A84" s="311" t="s">
        <v>342</v>
      </c>
      <c r="B84" s="312"/>
      <c r="C84" s="313"/>
      <c r="D84" s="64">
        <f>D83/(COUNT(B66:C82)*2)</f>
        <v>0.375</v>
      </c>
    </row>
    <row r="85" spans="1:6" s="50" customFormat="1" x14ac:dyDescent="0.3">
      <c r="A85" s="54"/>
      <c r="B85" s="275"/>
      <c r="C85" s="55"/>
      <c r="D85" s="56"/>
      <c r="F85" s="348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79">
        <v>0</v>
      </c>
      <c r="C87" s="226"/>
      <c r="D87" s="282" t="s">
        <v>454</v>
      </c>
      <c r="E87" s="284" t="s">
        <v>455</v>
      </c>
      <c r="F87" s="342">
        <v>42451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339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339"/>
    </row>
    <row r="90" spans="1:6" ht="34.5" x14ac:dyDescent="0.4">
      <c r="A90" s="51" t="s">
        <v>348</v>
      </c>
      <c r="B90" s="279" t="s">
        <v>34</v>
      </c>
      <c r="C90" s="226"/>
      <c r="D90" s="232"/>
      <c r="E90" s="219"/>
      <c r="F90" s="339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339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339"/>
    </row>
    <row r="93" spans="1:6" ht="18" x14ac:dyDescent="0.35">
      <c r="A93" s="75" t="s">
        <v>266</v>
      </c>
      <c r="B93" s="279" t="s">
        <v>34</v>
      </c>
      <c r="C93" s="236" t="str">
        <f>IF(B93=0, -5, "0")</f>
        <v>0</v>
      </c>
      <c r="D93" s="220"/>
      <c r="E93" s="219"/>
      <c r="F93" s="339"/>
    </row>
    <row r="94" spans="1:6" ht="30.75" x14ac:dyDescent="0.3">
      <c r="A94" s="48" t="s">
        <v>182</v>
      </c>
      <c r="B94" s="279">
        <v>0</v>
      </c>
      <c r="C94" s="219"/>
      <c r="D94" s="284" t="s">
        <v>458</v>
      </c>
      <c r="E94" s="284" t="s">
        <v>459</v>
      </c>
      <c r="F94" s="343">
        <v>42451</v>
      </c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339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339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339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339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339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339"/>
    </row>
    <row r="101" spans="1:6" x14ac:dyDescent="0.3">
      <c r="A101" s="311" t="s">
        <v>38</v>
      </c>
      <c r="B101" s="312"/>
      <c r="C101" s="313"/>
      <c r="D101" s="124">
        <f>SUM(B87:C100)</f>
        <v>20</v>
      </c>
    </row>
    <row r="102" spans="1:6" x14ac:dyDescent="0.3">
      <c r="A102" s="311" t="s">
        <v>342</v>
      </c>
      <c r="B102" s="312"/>
      <c r="C102" s="313"/>
      <c r="D102" s="64">
        <f>D101/(COUNT(B87:C100)*2)</f>
        <v>0.83333333333333337</v>
      </c>
    </row>
    <row r="103" spans="1:6" s="50" customFormat="1" x14ac:dyDescent="0.3">
      <c r="A103" s="54"/>
      <c r="B103" s="275"/>
      <c r="C103" s="55"/>
      <c r="D103" s="56"/>
      <c r="F103" s="348"/>
    </row>
    <row r="104" spans="1:6" s="50" customFormat="1" x14ac:dyDescent="0.3">
      <c r="A104" s="89"/>
      <c r="B104" s="276"/>
      <c r="C104" s="90"/>
      <c r="D104" s="91"/>
      <c r="F104" s="348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77">
        <v>0</v>
      </c>
      <c r="C106" s="226"/>
      <c r="D106" s="282" t="s">
        <v>452</v>
      </c>
      <c r="E106" s="283" t="s">
        <v>453</v>
      </c>
      <c r="F106" s="344">
        <v>42452</v>
      </c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339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339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339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339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339"/>
    </row>
    <row r="112" spans="1:6" s="50" customFormat="1" x14ac:dyDescent="0.3">
      <c r="A112" s="49" t="s">
        <v>182</v>
      </c>
      <c r="B112" s="278">
        <v>0</v>
      </c>
      <c r="C112" s="219"/>
      <c r="D112" s="166" t="s">
        <v>430</v>
      </c>
      <c r="E112" s="166" t="s">
        <v>431</v>
      </c>
      <c r="F112" s="340">
        <v>42800</v>
      </c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339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339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349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339"/>
    </row>
    <row r="117" spans="1:6" s="50" customFormat="1" x14ac:dyDescent="0.3">
      <c r="A117" s="311" t="s">
        <v>38</v>
      </c>
      <c r="B117" s="312"/>
      <c r="C117" s="313"/>
      <c r="D117" s="124">
        <f>SUM(B106:C116)</f>
        <v>18</v>
      </c>
      <c r="E117" s="37"/>
      <c r="F117" s="34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0.81818181818181823</v>
      </c>
      <c r="E118" s="37"/>
      <c r="F118" s="347"/>
    </row>
    <row r="119" spans="1:6" s="50" customFormat="1" x14ac:dyDescent="0.3">
      <c r="A119" s="54"/>
      <c r="B119" s="275"/>
      <c r="C119" s="55"/>
      <c r="D119" s="56"/>
      <c r="F119" s="348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74">
        <v>2</v>
      </c>
      <c r="C121" s="219"/>
      <c r="D121" s="238"/>
      <c r="E121" s="238"/>
      <c r="F121" s="339"/>
    </row>
    <row r="122" spans="1:6" x14ac:dyDescent="0.3">
      <c r="A122" s="86" t="s">
        <v>319</v>
      </c>
      <c r="B122" s="274">
        <v>2</v>
      </c>
      <c r="C122" s="219"/>
      <c r="D122" s="220"/>
      <c r="E122" s="220"/>
      <c r="F122" s="339"/>
    </row>
    <row r="123" spans="1:6" ht="19.5" x14ac:dyDescent="0.4">
      <c r="A123" s="41" t="s">
        <v>340</v>
      </c>
      <c r="B123" s="274">
        <v>2</v>
      </c>
      <c r="C123" s="226"/>
      <c r="D123" s="220"/>
      <c r="E123" s="220"/>
      <c r="F123" s="339"/>
    </row>
    <row r="124" spans="1:6" ht="19.5" x14ac:dyDescent="0.4">
      <c r="A124" s="48" t="s">
        <v>285</v>
      </c>
      <c r="B124" s="274">
        <v>2</v>
      </c>
      <c r="C124" s="226"/>
      <c r="D124" s="220"/>
      <c r="E124" s="220"/>
      <c r="F124" s="339"/>
    </row>
    <row r="125" spans="1:6" ht="19.5" x14ac:dyDescent="0.4">
      <c r="A125" s="41" t="s">
        <v>339</v>
      </c>
      <c r="B125" s="274">
        <v>2</v>
      </c>
      <c r="C125" s="226"/>
      <c r="D125" s="232"/>
      <c r="E125" s="227"/>
      <c r="F125" s="339"/>
    </row>
    <row r="126" spans="1:6" ht="36" x14ac:dyDescent="0.35">
      <c r="A126" s="82" t="s">
        <v>239</v>
      </c>
      <c r="B126" s="274">
        <v>2</v>
      </c>
      <c r="C126" s="247" t="str">
        <f>IF(B126=0, -5, "0")</f>
        <v>0</v>
      </c>
      <c r="D126" s="232"/>
      <c r="E126" s="227"/>
      <c r="F126" s="339"/>
    </row>
    <row r="127" spans="1:6" ht="18" x14ac:dyDescent="0.35">
      <c r="A127" s="75" t="s">
        <v>267</v>
      </c>
      <c r="B127" s="274">
        <v>2</v>
      </c>
      <c r="C127" s="247" t="str">
        <f>IF(B127=0, -5, "0")</f>
        <v>0</v>
      </c>
      <c r="D127" s="220"/>
      <c r="E127" s="220"/>
      <c r="F127" s="339"/>
    </row>
    <row r="128" spans="1:6" x14ac:dyDescent="0.3">
      <c r="A128" s="48" t="s">
        <v>183</v>
      </c>
      <c r="B128" s="274">
        <v>2</v>
      </c>
      <c r="C128" s="239"/>
      <c r="D128" s="220"/>
      <c r="E128" s="220"/>
      <c r="F128" s="339"/>
    </row>
    <row r="129" spans="1:6" ht="36" x14ac:dyDescent="0.35">
      <c r="A129" s="82" t="s">
        <v>217</v>
      </c>
      <c r="B129" s="274">
        <v>2</v>
      </c>
      <c r="C129" s="247" t="str">
        <f>IF(B129=0, -5, "0")</f>
        <v>0</v>
      </c>
      <c r="D129" s="220"/>
      <c r="E129" s="220"/>
      <c r="F129" s="339"/>
    </row>
    <row r="130" spans="1:6" x14ac:dyDescent="0.3">
      <c r="A130" s="51" t="s">
        <v>323</v>
      </c>
      <c r="B130" s="274">
        <v>2</v>
      </c>
      <c r="C130" s="239"/>
      <c r="D130" s="220"/>
      <c r="E130" s="220"/>
      <c r="F130" s="339"/>
    </row>
    <row r="131" spans="1:6" ht="18" x14ac:dyDescent="0.35">
      <c r="A131" s="87" t="s">
        <v>366</v>
      </c>
      <c r="B131" s="274">
        <v>2</v>
      </c>
      <c r="C131" s="247" t="str">
        <f>IF(B131=0, -5, "0")</f>
        <v>0</v>
      </c>
      <c r="D131" s="232"/>
      <c r="E131" s="227"/>
      <c r="F131" s="349"/>
    </row>
    <row r="132" spans="1:6" x14ac:dyDescent="0.3">
      <c r="A132" s="311" t="s">
        <v>38</v>
      </c>
      <c r="B132" s="312"/>
      <c r="C132" s="313"/>
      <c r="D132" s="124">
        <f>SUM(B121:C131)</f>
        <v>22</v>
      </c>
    </row>
    <row r="133" spans="1:6" x14ac:dyDescent="0.3">
      <c r="A133" s="311" t="s">
        <v>342</v>
      </c>
      <c r="B133" s="312"/>
      <c r="C133" s="313"/>
      <c r="D133" s="62">
        <f>D132/(COUNT(B121:C131)*2)</f>
        <v>1</v>
      </c>
    </row>
    <row r="134" spans="1:6" s="50" customFormat="1" x14ac:dyDescent="0.3">
      <c r="A134" s="54"/>
      <c r="B134" s="275"/>
      <c r="C134" s="55"/>
      <c r="D134" s="61"/>
      <c r="F134" s="348"/>
    </row>
    <row r="135" spans="1:6" ht="24.75" customHeight="1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339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339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339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339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349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339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339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339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339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339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339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339"/>
    </row>
    <row r="148" spans="1:6" x14ac:dyDescent="0.3">
      <c r="A148" s="311" t="s">
        <v>38</v>
      </c>
      <c r="B148" s="312"/>
      <c r="C148" s="313"/>
      <c r="D148" s="124">
        <f>SUM(B136:C147)</f>
        <v>0</v>
      </c>
    </row>
    <row r="149" spans="1:6" x14ac:dyDescent="0.3">
      <c r="A149" s="311" t="s">
        <v>342</v>
      </c>
      <c r="B149" s="312"/>
      <c r="C149" s="313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348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ht="30.75" x14ac:dyDescent="0.3">
      <c r="A152" s="92" t="s">
        <v>326</v>
      </c>
      <c r="B152" s="274">
        <v>2</v>
      </c>
      <c r="C152" s="219"/>
      <c r="D152" s="284" t="s">
        <v>460</v>
      </c>
      <c r="E152" s="284" t="s">
        <v>461</v>
      </c>
      <c r="F152" s="342">
        <v>42531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342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342"/>
    </row>
    <row r="155" spans="1:6" ht="31.5" x14ac:dyDescent="0.35">
      <c r="A155" s="75" t="s">
        <v>354</v>
      </c>
      <c r="B155" s="274">
        <v>0</v>
      </c>
      <c r="C155" s="246">
        <f>IF(B155=0, -5, "0")</f>
        <v>-5</v>
      </c>
      <c r="D155" s="284" t="s">
        <v>462</v>
      </c>
      <c r="E155" s="284" t="s">
        <v>463</v>
      </c>
      <c r="F155" s="342">
        <v>42452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342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339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339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339"/>
    </row>
    <row r="160" spans="1:6" x14ac:dyDescent="0.3">
      <c r="A160" s="311" t="s">
        <v>38</v>
      </c>
      <c r="B160" s="318"/>
      <c r="C160" s="319"/>
      <c r="D160" s="186">
        <f>SUM(B152:C159)</f>
        <v>9</v>
      </c>
    </row>
    <row r="161" spans="1:8" x14ac:dyDescent="0.3">
      <c r="A161" s="311" t="s">
        <v>342</v>
      </c>
      <c r="B161" s="312"/>
      <c r="C161" s="313"/>
      <c r="D161" s="64">
        <f>D160/(COUNT(B152:C159)*2)</f>
        <v>0.5</v>
      </c>
    </row>
    <row r="162" spans="1:8" s="50" customFormat="1" ht="28.15" customHeight="1" x14ac:dyDescent="0.3">
      <c r="A162" s="54"/>
      <c r="B162" s="275"/>
      <c r="C162" s="57"/>
      <c r="D162" s="58"/>
      <c r="F162" s="348"/>
    </row>
    <row r="163" spans="1:8" ht="19.5" x14ac:dyDescent="0.4">
      <c r="A163" s="320" t="s">
        <v>85</v>
      </c>
      <c r="B163" s="321"/>
      <c r="C163" s="321"/>
      <c r="D163" s="321"/>
      <c r="E163" s="321"/>
      <c r="F163" s="321"/>
    </row>
    <row r="164" spans="1:8" ht="46.5" x14ac:dyDescent="0.35">
      <c r="A164" s="177" t="s">
        <v>333</v>
      </c>
      <c r="B164" s="274">
        <v>0</v>
      </c>
      <c r="C164" s="246">
        <f>IF(B164=0, -5, "0")</f>
        <v>-5</v>
      </c>
      <c r="D164" s="284" t="s">
        <v>464</v>
      </c>
      <c r="E164" s="284" t="s">
        <v>465</v>
      </c>
      <c r="F164" s="342">
        <v>42452</v>
      </c>
    </row>
    <row r="165" spans="1:8" x14ac:dyDescent="0.3">
      <c r="A165" s="41" t="s">
        <v>334</v>
      </c>
      <c r="B165" s="274">
        <v>2</v>
      </c>
      <c r="C165" s="219"/>
      <c r="D165" s="220"/>
      <c r="E165" s="219"/>
      <c r="F165" s="339"/>
    </row>
    <row r="166" spans="1:8" x14ac:dyDescent="0.3">
      <c r="A166" s="86" t="s">
        <v>241</v>
      </c>
      <c r="B166" s="274">
        <v>2</v>
      </c>
      <c r="C166" s="219"/>
      <c r="D166" s="220"/>
      <c r="E166" s="219"/>
      <c r="F166" s="339"/>
    </row>
    <row r="167" spans="1:8" ht="19.5" customHeight="1" x14ac:dyDescent="0.3">
      <c r="A167" s="41" t="s">
        <v>95</v>
      </c>
      <c r="B167" s="274">
        <v>2</v>
      </c>
      <c r="C167" s="219"/>
      <c r="D167" s="219"/>
      <c r="E167" s="220"/>
      <c r="F167" s="339"/>
    </row>
    <row r="168" spans="1:8" ht="17.25" customHeight="1" x14ac:dyDescent="0.3">
      <c r="A168" s="311" t="s">
        <v>38</v>
      </c>
      <c r="B168" s="312"/>
      <c r="C168" s="313"/>
      <c r="D168" s="124">
        <f>SUM(B164:C167)</f>
        <v>1</v>
      </c>
    </row>
    <row r="169" spans="1:8" x14ac:dyDescent="0.3">
      <c r="A169" s="311" t="s">
        <v>342</v>
      </c>
      <c r="B169" s="312"/>
      <c r="C169" s="313"/>
      <c r="D169" s="64">
        <f>D168/(COUNT(B164:C167)*2)</f>
        <v>0.1</v>
      </c>
    </row>
    <row r="170" spans="1:8" s="50" customFormat="1" x14ac:dyDescent="0.3">
      <c r="A170" s="54"/>
      <c r="B170" s="275"/>
      <c r="C170" s="55"/>
      <c r="D170" s="56"/>
      <c r="F170" s="348"/>
    </row>
    <row r="171" spans="1:8" ht="19.5" x14ac:dyDescent="0.4">
      <c r="A171" s="328" t="s">
        <v>17</v>
      </c>
      <c r="B171" s="329"/>
      <c r="C171" s="329"/>
      <c r="D171" s="329"/>
      <c r="E171" s="329"/>
      <c r="F171" s="329"/>
      <c r="H171" s="350"/>
    </row>
    <row r="172" spans="1:8" x14ac:dyDescent="0.3">
      <c r="A172" s="48" t="s">
        <v>202</v>
      </c>
      <c r="B172" s="274">
        <v>2</v>
      </c>
      <c r="C172" s="219"/>
      <c r="D172" s="245"/>
      <c r="E172" s="219"/>
      <c r="F172" s="339"/>
    </row>
    <row r="173" spans="1:8" ht="30.75" x14ac:dyDescent="0.3">
      <c r="A173" s="41" t="s">
        <v>96</v>
      </c>
      <c r="B173" s="274">
        <v>0</v>
      </c>
      <c r="C173" s="219"/>
      <c r="D173" s="245" t="s">
        <v>466</v>
      </c>
      <c r="E173" s="245" t="s">
        <v>451</v>
      </c>
      <c r="F173" s="342">
        <v>42452</v>
      </c>
    </row>
    <row r="174" spans="1:8" x14ac:dyDescent="0.3">
      <c r="A174" s="86" t="s">
        <v>220</v>
      </c>
      <c r="B174" s="274">
        <v>2</v>
      </c>
      <c r="C174" s="219"/>
      <c r="D174" s="220"/>
      <c r="E174" s="219"/>
      <c r="F174" s="339"/>
    </row>
    <row r="175" spans="1:8" ht="48.75" customHeight="1" x14ac:dyDescent="0.3">
      <c r="A175" s="41" t="s">
        <v>163</v>
      </c>
      <c r="B175" s="274">
        <v>2</v>
      </c>
      <c r="C175" s="219"/>
      <c r="D175" s="220"/>
      <c r="E175" s="220"/>
      <c r="F175" s="339"/>
    </row>
    <row r="176" spans="1:8" x14ac:dyDescent="0.3">
      <c r="A176" s="311" t="s">
        <v>38</v>
      </c>
      <c r="B176" s="312"/>
      <c r="C176" s="313"/>
      <c r="D176" s="124">
        <f>SUM(B172:C175)</f>
        <v>6</v>
      </c>
    </row>
    <row r="177" spans="1:6" x14ac:dyDescent="0.3">
      <c r="A177" s="311" t="s">
        <v>342</v>
      </c>
      <c r="B177" s="312"/>
      <c r="C177" s="313"/>
      <c r="D177" s="64">
        <f>D176/(COUNT(B172:C175)*2)</f>
        <v>0.75</v>
      </c>
    </row>
    <row r="178" spans="1:6" s="50" customFormat="1" x14ac:dyDescent="0.3">
      <c r="A178" s="54"/>
      <c r="B178" s="275"/>
      <c r="C178" s="55"/>
      <c r="D178" s="56"/>
      <c r="F178" s="348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ht="45.75" x14ac:dyDescent="0.3">
      <c r="A180" s="86" t="s">
        <v>364</v>
      </c>
      <c r="B180" s="274">
        <v>0</v>
      </c>
      <c r="C180" s="219"/>
      <c r="D180" s="245" t="s">
        <v>467</v>
      </c>
      <c r="E180" s="245" t="s">
        <v>468</v>
      </c>
      <c r="F180" s="351">
        <v>42452</v>
      </c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339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339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339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339"/>
    </row>
    <row r="185" spans="1:6" x14ac:dyDescent="0.3">
      <c r="A185" s="311" t="s">
        <v>38</v>
      </c>
      <c r="B185" s="312"/>
      <c r="C185" s="313"/>
      <c r="D185" s="124">
        <f>SUM(B180:C184)</f>
        <v>8</v>
      </c>
    </row>
    <row r="186" spans="1:6" x14ac:dyDescent="0.3">
      <c r="A186" s="311" t="s">
        <v>342</v>
      </c>
      <c r="B186" s="312"/>
      <c r="C186" s="313"/>
      <c r="D186" s="64">
        <f>D185/(COUNT(B180:C184)*2)</f>
        <v>0.8</v>
      </c>
    </row>
    <row r="187" spans="1:6" s="50" customFormat="1" x14ac:dyDescent="0.3">
      <c r="A187" s="54"/>
      <c r="B187" s="275"/>
      <c r="C187" s="55"/>
      <c r="D187" s="56"/>
      <c r="F187" s="348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339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349"/>
    </row>
    <row r="191" spans="1:6" ht="30.75" x14ac:dyDescent="0.3">
      <c r="A191" s="48" t="s">
        <v>360</v>
      </c>
      <c r="B191" s="274">
        <v>0</v>
      </c>
      <c r="C191" s="219"/>
      <c r="D191" s="245" t="s">
        <v>469</v>
      </c>
      <c r="E191" s="245" t="s">
        <v>470</v>
      </c>
      <c r="F191" s="351">
        <v>42800</v>
      </c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339"/>
    </row>
    <row r="193" spans="1:4" x14ac:dyDescent="0.3">
      <c r="A193" s="311" t="s">
        <v>38</v>
      </c>
      <c r="B193" s="312"/>
      <c r="C193" s="313"/>
      <c r="D193" s="96">
        <f>SUM(B189:C192)</f>
        <v>4</v>
      </c>
    </row>
    <row r="194" spans="1:4" x14ac:dyDescent="0.3">
      <c r="A194" s="311" t="s">
        <v>342</v>
      </c>
      <c r="B194" s="312"/>
      <c r="C194" s="313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135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0.625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Jupiter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61" zoomScale="80" zoomScaleNormal="80" workbookViewId="0">
      <selection activeCell="B66" sqref="B66:C8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Route de Gabes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'A2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'A2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'A2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Jupiter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Route de Gabes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'A3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'A3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'A3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7" x14ac:dyDescent="0.3">
      <c r="A33" s="311" t="s">
        <v>342</v>
      </c>
      <c r="B33" s="312"/>
      <c r="C33" s="313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7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6" t="s">
        <v>21</v>
      </c>
      <c r="B44" s="327"/>
      <c r="C44" s="327"/>
      <c r="D44" s="327"/>
      <c r="E44" s="327"/>
      <c r="F44" s="327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Jupiter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Route de Gabes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'A4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'A4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'A4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32">
        <f>D198</f>
        <v>0</v>
      </c>
      <c r="C11" s="332"/>
      <c r="D11" s="332"/>
      <c r="E11" s="332"/>
      <c r="F11" s="332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59">
        <f>SUM(B164:C167)</f>
        <v>0</v>
      </c>
      <c r="E168" s="36"/>
      <c r="F168" s="36"/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2017-04-02T09:16:15Z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