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QLC\01-Clients QLC\3-GRANDE DISTRIBUTION\UHD Carrefour Qualité\2018\Audits Magasins\Audit Magasins UHD 2018\Challenge Management\Market CM\CM Ras Jbal\"/>
    </mc:Choice>
  </mc:AlternateContent>
  <bookViews>
    <workbookView xWindow="0" yWindow="0" windowWidth="24000" windowHeight="928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47" i="36" l="1"/>
  <c r="D547"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466" i="36" l="1"/>
  <c r="C405" i="36"/>
  <c r="D25" i="43"/>
  <c r="D26" i="43" s="1"/>
  <c r="D61" i="43"/>
  <c r="D62" i="43" s="1"/>
  <c r="D84" i="43"/>
  <c r="D85" i="43"/>
  <c r="D117" i="43"/>
  <c r="D118" i="43" s="1"/>
  <c r="D139" i="43"/>
  <c r="D140" i="43" s="1"/>
  <c r="D172" i="43"/>
  <c r="D173" i="43"/>
  <c r="D222" i="43"/>
  <c r="D223" i="43" s="1"/>
  <c r="D244" i="43"/>
  <c r="D245" i="43"/>
  <c r="D285" i="43"/>
  <c r="D286" i="43" s="1"/>
  <c r="D333" i="43"/>
  <c r="D334" i="43" s="1"/>
  <c r="D373" i="43"/>
  <c r="D374" i="43" s="1"/>
  <c r="D406" i="43"/>
  <c r="D407" i="43" s="1"/>
  <c r="D417" i="43"/>
  <c r="D418" i="43" s="1"/>
  <c r="D426" i="43"/>
  <c r="D427" i="43" s="1"/>
  <c r="D457" i="43"/>
  <c r="D458" i="43"/>
  <c r="D476" i="43"/>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477" i="40" s="1"/>
  <c r="D222" i="40"/>
  <c r="D223" i="40" s="1"/>
  <c r="D25" i="40"/>
  <c r="D26" i="40" s="1"/>
  <c r="D476" i="38"/>
  <c r="B476" i="38" s="1"/>
  <c r="D477" i="38" s="1"/>
  <c r="D285" i="38"/>
  <c r="D286" i="38" s="1"/>
  <c r="D25" i="38"/>
  <c r="D26" i="38" s="1"/>
  <c r="D493" i="31"/>
  <c r="D494" i="31" s="1"/>
  <c r="D476" i="31"/>
  <c r="B476" i="31" s="1"/>
  <c r="D222" i="31"/>
  <c r="D223" i="31" s="1"/>
  <c r="D25" i="31"/>
  <c r="D26" i="31" s="1"/>
  <c r="D476" i="33"/>
  <c r="B476" i="33" s="1"/>
  <c r="D457" i="33"/>
  <c r="D458" i="33" s="1"/>
  <c r="D406" i="33"/>
  <c r="D407" i="33" s="1"/>
  <c r="D222" i="33"/>
  <c r="D223" i="33" s="1"/>
  <c r="D172" i="33"/>
  <c r="D173" i="33" s="1"/>
  <c r="D61" i="33"/>
  <c r="D62" i="33" s="1"/>
  <c r="D25" i="33"/>
  <c r="D26" i="33" s="1"/>
  <c r="D513" i="36"/>
  <c r="D514" i="36" s="1"/>
  <c r="D499"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D543" i="38" s="1"/>
  <c r="B543" i="38" s="1"/>
  <c r="D544" i="38" s="1"/>
  <c r="E543" i="38"/>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E313" i="38"/>
  <c r="D313" i="38" s="1"/>
  <c r="B313" i="38" s="1"/>
  <c r="D314" i="38" s="1"/>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B543" i="33" s="1"/>
  <c r="D544" i="33" s="1"/>
  <c r="F532" i="33"/>
  <c r="E532" i="33"/>
  <c r="D532" i="33" s="1"/>
  <c r="B532" i="33" s="1"/>
  <c r="D533" i="33" s="1"/>
  <c r="D534" i="33" s="1"/>
  <c r="F512" i="33"/>
  <c r="E512" i="33"/>
  <c r="D512" i="33" s="1"/>
  <c r="B512" i="33" s="1"/>
  <c r="D513" i="33" s="1"/>
  <c r="D514" i="33" s="1"/>
  <c r="F498" i="33"/>
  <c r="E498" i="33"/>
  <c r="D498" i="33" s="1"/>
  <c r="B498" i="33" s="1"/>
  <c r="D499" i="33" s="1"/>
  <c r="F476" i="33"/>
  <c r="E476" i="33"/>
  <c r="F439" i="33"/>
  <c r="E439" i="33"/>
  <c r="D439" i="33" s="1"/>
  <c r="B439" i="33" s="1"/>
  <c r="D440" i="33" s="1"/>
  <c r="F386" i="33"/>
  <c r="E386" i="33"/>
  <c r="D386" i="33" s="1"/>
  <c r="B386" i="33" s="1"/>
  <c r="D387" i="33" s="1"/>
  <c r="F353" i="33"/>
  <c r="E353" i="33"/>
  <c r="D353" i="33" s="1"/>
  <c r="B353" i="33" s="1"/>
  <c r="D354" i="33" s="1"/>
  <c r="F313" i="33"/>
  <c r="E313" i="33"/>
  <c r="D313" i="33" s="1"/>
  <c r="B313" i="33" s="1"/>
  <c r="F261" i="33"/>
  <c r="E261" i="33"/>
  <c r="D261" i="33" s="1"/>
  <c r="B261" i="33" s="1"/>
  <c r="D262" i="33" s="1"/>
  <c r="F200" i="33"/>
  <c r="E200" i="33"/>
  <c r="D200" i="33" s="1"/>
  <c r="B200" i="33" s="1"/>
  <c r="D201" i="33" s="1"/>
  <c r="F153" i="33"/>
  <c r="E153" i="33"/>
  <c r="D153" i="33" s="1"/>
  <c r="B153" i="33" s="1"/>
  <c r="F99" i="33"/>
  <c r="E99" i="33"/>
  <c r="D99" i="33" s="1"/>
  <c r="F41" i="33"/>
  <c r="E41" i="33"/>
  <c r="D41" i="33" s="1"/>
  <c r="B41" i="33" s="1"/>
  <c r="D42" i="33" s="1"/>
  <c r="F200" i="43"/>
  <c r="F153" i="43"/>
  <c r="F99" i="43"/>
  <c r="F41" i="43"/>
  <c r="F543" i="43"/>
  <c r="E543" i="43"/>
  <c r="D543" i="43" s="1"/>
  <c r="B543" i="43" s="1"/>
  <c r="D544" i="43" s="1"/>
  <c r="E532" i="43"/>
  <c r="F532" i="43"/>
  <c r="F512" i="43"/>
  <c r="E512" i="43"/>
  <c r="D512" i="43" s="1"/>
  <c r="B512" i="43" s="1"/>
  <c r="D513" i="43" s="1"/>
  <c r="D514" i="43" s="1"/>
  <c r="B152" i="29" s="1"/>
  <c r="F498" i="43"/>
  <c r="E498" i="43"/>
  <c r="D498" i="43" s="1"/>
  <c r="B498" i="43" s="1"/>
  <c r="D499" i="43" s="1"/>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99" i="33" l="1"/>
  <c r="D100" i="33" s="1"/>
  <c r="D547" i="40"/>
  <c r="B41" i="40"/>
  <c r="D42" i="40" s="1"/>
  <c r="D45" i="40" s="1"/>
  <c r="D46" i="40" s="1"/>
  <c r="B512" i="40"/>
  <c r="D513" i="40" s="1"/>
  <c r="D514" i="40" s="1"/>
  <c r="D547" i="38"/>
  <c r="B99" i="38"/>
  <c r="D100" i="38" s="1"/>
  <c r="D101" i="38" s="1"/>
  <c r="B512" i="38"/>
  <c r="D513" i="38" s="1"/>
  <c r="D514" i="38" s="1"/>
  <c r="D440" i="38"/>
  <c r="D441" i="38" s="1"/>
  <c r="B439" i="38"/>
  <c r="D41" i="43"/>
  <c r="D532" i="43"/>
  <c r="B532" i="43" s="1"/>
  <c r="D533" i="43" s="1"/>
  <c r="D534" i="43" s="1"/>
  <c r="B162" i="29" s="1"/>
  <c r="D547" i="33"/>
  <c r="D155" i="43"/>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480" i="31"/>
  <c r="D481" i="31" s="1"/>
  <c r="D85" i="31"/>
  <c r="D173" i="31"/>
  <c r="D263" i="33"/>
  <c r="D265" i="33"/>
  <c r="D266" i="33" s="1"/>
  <c r="D478"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102" i="33" l="1"/>
  <c r="D103" i="33" s="1"/>
  <c r="D101" i="33"/>
  <c r="D443" i="38"/>
  <c r="D444" i="38" s="1"/>
  <c r="B44" i="29"/>
  <c r="B41" i="43"/>
  <c r="D42" i="43" s="1"/>
  <c r="D43" i="40"/>
  <c r="D441" i="40"/>
  <c r="D355" i="43"/>
  <c r="D357" i="43"/>
  <c r="D358" i="43" s="1"/>
  <c r="B107" i="29" s="1"/>
  <c r="D155" i="33"/>
  <c r="D204" i="40"/>
  <c r="D205" i="40" s="1"/>
  <c r="D204" i="38"/>
  <c r="D205" i="38" s="1"/>
  <c r="B71" i="29"/>
  <c r="D222" i="36"/>
  <c r="D223" i="36" s="1"/>
  <c r="D100" i="36"/>
  <c r="D101" i="36" s="1"/>
  <c r="D548" i="38"/>
  <c r="D549" i="38"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D63" i="41" s="1"/>
  <c r="D64" i="41" s="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C112" i="39"/>
  <c r="C100" i="39"/>
  <c r="C99" i="39"/>
  <c r="C94" i="39"/>
  <c r="C93" i="39"/>
  <c r="C82" i="39"/>
  <c r="C80" i="39"/>
  <c r="C77" i="39"/>
  <c r="C76" i="39"/>
  <c r="C75" i="39"/>
  <c r="D63" i="39"/>
  <c r="D64" i="39" s="1"/>
  <c r="C61" i="39"/>
  <c r="C60" i="39"/>
  <c r="C56" i="39"/>
  <c r="C51" i="39"/>
  <c r="D52" i="39" s="1"/>
  <c r="D53" i="39" s="1"/>
  <c r="D42" i="39"/>
  <c r="D43" i="39" s="1"/>
  <c r="C37" i="39"/>
  <c r="C26" i="39"/>
  <c r="D33" i="39" s="1"/>
  <c r="D34" i="39" s="1"/>
  <c r="D22" i="39"/>
  <c r="D23" i="39" s="1"/>
  <c r="B165" i="29"/>
  <c r="B155" i="29"/>
  <c r="A8" i="38"/>
  <c r="A7" i="39" s="1"/>
  <c r="D84" i="39" l="1"/>
  <c r="D85" i="39" s="1"/>
  <c r="D133" i="39"/>
  <c r="D134" i="39" s="1"/>
  <c r="D133" i="41"/>
  <c r="D134" i="41" s="1"/>
  <c r="D149" i="39"/>
  <c r="D150" i="39" s="1"/>
  <c r="D102" i="39"/>
  <c r="D103" i="39" s="1"/>
  <c r="D84" i="41"/>
  <c r="D85" i="41" s="1"/>
  <c r="D102" i="41"/>
  <c r="D103" i="41" s="1"/>
  <c r="D118" i="41"/>
  <c r="D119" i="41" s="1"/>
  <c r="D149" i="41"/>
  <c r="D150" i="41" s="1"/>
  <c r="D548" i="40"/>
  <c r="D549" i="40" s="1"/>
  <c r="D118" i="39"/>
  <c r="D119" i="39" s="1"/>
  <c r="D43" i="43"/>
  <c r="D45" i="43"/>
  <c r="D46" i="43" s="1"/>
  <c r="B53" i="29" s="1"/>
  <c r="D548" i="43"/>
  <c r="D549" i="43"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41" l="1"/>
  <c r="B184" i="29"/>
  <c r="B11" i="39"/>
  <c r="B183" i="29"/>
  <c r="B12" i="43"/>
  <c r="B35" i="29"/>
  <c r="B128" i="29"/>
  <c r="B101" i="29"/>
  <c r="B12" i="40" l="1"/>
  <c r="B39" i="29"/>
  <c r="B29" i="29"/>
  <c r="B12" i="38"/>
  <c r="B38" i="29"/>
  <c r="B28" i="29"/>
  <c r="E543" i="31"/>
  <c r="F532" i="31"/>
  <c r="E532" i="31"/>
  <c r="D532" i="31" s="1"/>
  <c r="B532" i="31" s="1"/>
  <c r="D533" i="31" s="1"/>
  <c r="D534" i="31" s="1"/>
  <c r="F512" i="31"/>
  <c r="E512" i="31"/>
  <c r="D512" i="31" s="1"/>
  <c r="B512" i="31" s="1"/>
  <c r="D513" i="31" s="1"/>
  <c r="D514" i="31" s="1"/>
  <c r="F498" i="31"/>
  <c r="E498" i="31"/>
  <c r="D498" i="31" s="1"/>
  <c r="B498" i="31" s="1"/>
  <c r="D499" i="31" s="1"/>
  <c r="F476" i="31"/>
  <c r="E476" i="31"/>
  <c r="F439" i="31"/>
  <c r="E439" i="31"/>
  <c r="D439" i="31" s="1"/>
  <c r="B439" i="31" s="1"/>
  <c r="D440" i="31" s="1"/>
  <c r="F386" i="31"/>
  <c r="E386" i="31"/>
  <c r="D386" i="31" s="1"/>
  <c r="B386" i="31" s="1"/>
  <c r="D387" i="31" s="1"/>
  <c r="F353" i="31"/>
  <c r="E353" i="31"/>
  <c r="D353" i="31" s="1"/>
  <c r="B353" i="31" s="1"/>
  <c r="D354" i="31" s="1"/>
  <c r="F313" i="31"/>
  <c r="E313" i="31"/>
  <c r="D313" i="31" s="1"/>
  <c r="B313" i="31" s="1"/>
  <c r="D314" i="31" s="1"/>
  <c r="F261" i="31"/>
  <c r="E261" i="31"/>
  <c r="D261" i="31" s="1"/>
  <c r="B261" i="31" s="1"/>
  <c r="D262" i="31" s="1"/>
  <c r="F200" i="31"/>
  <c r="E200" i="31"/>
  <c r="D200" i="31" s="1"/>
  <c r="B200" i="31" s="1"/>
  <c r="D201" i="31" s="1"/>
  <c r="F153" i="31"/>
  <c r="E153" i="31"/>
  <c r="D153" i="31" s="1"/>
  <c r="B153" i="31" s="1"/>
  <c r="D154" i="31" s="1"/>
  <c r="F99" i="31"/>
  <c r="E99" i="31"/>
  <c r="D99" i="31" s="1"/>
  <c r="B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C530" i="36"/>
  <c r="C528" i="36"/>
  <c r="A517" i="36"/>
  <c r="B151" i="29"/>
  <c r="A506" i="36"/>
  <c r="C490" i="36"/>
  <c r="D493" i="36" s="1"/>
  <c r="A484" i="36"/>
  <c r="C469" i="36"/>
  <c r="C461" i="36"/>
  <c r="A447" i="36"/>
  <c r="C438" i="36"/>
  <c r="C431" i="36"/>
  <c r="C425" i="36"/>
  <c r="D426" i="36" s="1"/>
  <c r="D427" i="36" s="1"/>
  <c r="C415" i="36"/>
  <c r="D417" i="36" s="1"/>
  <c r="A394" i="36"/>
  <c r="C381" i="36"/>
  <c r="D387" i="36" s="1"/>
  <c r="D388" i="36" s="1"/>
  <c r="C371" i="36"/>
  <c r="C368" i="36"/>
  <c r="A361" i="36"/>
  <c r="C344" i="36"/>
  <c r="C340" i="36"/>
  <c r="A321" i="36"/>
  <c r="C304" i="36"/>
  <c r="C302" i="36"/>
  <c r="C278" i="36"/>
  <c r="D285" i="36" s="1"/>
  <c r="A269" i="36"/>
  <c r="C252" i="36"/>
  <c r="C249" i="36"/>
  <c r="C240" i="36"/>
  <c r="C238" i="36"/>
  <c r="C235" i="36"/>
  <c r="C227" i="36"/>
  <c r="A208" i="36"/>
  <c r="C184" i="36"/>
  <c r="D201" i="36" s="1"/>
  <c r="A161" i="36"/>
  <c r="C147" i="36"/>
  <c r="D154" i="36" s="1"/>
  <c r="D155" i="36" s="1"/>
  <c r="C134" i="36"/>
  <c r="C132" i="36"/>
  <c r="C131" i="36"/>
  <c r="C129" i="36"/>
  <c r="C125" i="36"/>
  <c r="A106" i="36"/>
  <c r="C79" i="36"/>
  <c r="C74" i="36"/>
  <c r="C72" i="36"/>
  <c r="C69" i="36"/>
  <c r="C65" i="36"/>
  <c r="C59" i="36"/>
  <c r="D61" i="36" s="1"/>
  <c r="A49" i="36"/>
  <c r="C35" i="36"/>
  <c r="C34" i="36"/>
  <c r="C30"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63" i="35" l="1"/>
  <c r="D64" i="35" s="1"/>
  <c r="D161" i="35"/>
  <c r="D162" i="35" s="1"/>
  <c r="D133" i="35"/>
  <c r="D134" i="35" s="1"/>
  <c r="D101" i="31"/>
  <c r="D102" i="31"/>
  <c r="D103" i="31" s="1"/>
  <c r="D202" i="31"/>
  <c r="D204" i="31"/>
  <c r="D205" i="31" s="1"/>
  <c r="D317" i="31"/>
  <c r="D318" i="31" s="1"/>
  <c r="D315" i="31"/>
  <c r="D390" i="31"/>
  <c r="D391" i="31" s="1"/>
  <c r="D388" i="31"/>
  <c r="D102" i="35"/>
  <c r="D103" i="35" s="1"/>
  <c r="D118" i="35"/>
  <c r="D119" i="35" s="1"/>
  <c r="D149" i="35"/>
  <c r="D150" i="35" s="1"/>
  <c r="B41" i="31"/>
  <c r="D42" i="31" s="1"/>
  <c r="D157" i="31"/>
  <c r="D158" i="31" s="1"/>
  <c r="D155" i="31"/>
  <c r="D263" i="31"/>
  <c r="D265" i="31"/>
  <c r="D266" i="31" s="1"/>
  <c r="D357" i="31"/>
  <c r="D358" i="31" s="1"/>
  <c r="D355" i="31"/>
  <c r="D441" i="31"/>
  <c r="D443" i="31"/>
  <c r="D444" i="31" s="1"/>
  <c r="D502" i="31"/>
  <c r="D503" i="31" s="1"/>
  <c r="D500" i="31"/>
  <c r="D133" i="37"/>
  <c r="D134" i="37" s="1"/>
  <c r="D63" i="37"/>
  <c r="D64" i="37" s="1"/>
  <c r="D84" i="37"/>
  <c r="D85" i="37" s="1"/>
  <c r="D102" i="37"/>
  <c r="D103" i="37" s="1"/>
  <c r="D118" i="37"/>
  <c r="D119" i="37" s="1"/>
  <c r="D149" i="37"/>
  <c r="D150" i="37" s="1"/>
  <c r="D161" i="37"/>
  <c r="D162" i="37" s="1"/>
  <c r="D84" i="35"/>
  <c r="D85" i="35" s="1"/>
  <c r="D533" i="36"/>
  <c r="D534" i="36" s="1"/>
  <c r="B161" i="29" s="1"/>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2" i="36"/>
  <c r="D45" i="36" s="1"/>
  <c r="B144" i="29"/>
  <c r="D197" i="35"/>
  <c r="D195" i="37"/>
  <c r="B170" i="29"/>
  <c r="D198" i="35"/>
  <c r="D199" i="35" s="1"/>
  <c r="B11" i="35" s="1"/>
  <c r="D195" i="35"/>
  <c r="B172" i="29"/>
  <c r="B90" i="29"/>
  <c r="B117" i="29"/>
  <c r="B135" i="29"/>
  <c r="B63" i="29"/>
  <c r="B72" i="29"/>
  <c r="B108" i="29"/>
  <c r="D43" i="31" l="1"/>
  <c r="D45" i="31"/>
  <c r="D46" i="31" s="1"/>
  <c r="D198" i="37"/>
  <c r="D199" i="37" s="1"/>
  <c r="B11" i="37" s="1"/>
  <c r="D390" i="36"/>
  <c r="D391" i="36" s="1"/>
  <c r="B115" i="29" s="1"/>
  <c r="D443" i="36"/>
  <c r="D444" i="36" s="1"/>
  <c r="B124" i="29" s="1"/>
  <c r="B180" i="29"/>
  <c r="B25" i="29"/>
  <c r="D480" i="36"/>
  <c r="D481" i="36" s="1"/>
  <c r="B133" i="29" s="1"/>
  <c r="D355" i="36"/>
  <c r="D317" i="36"/>
  <c r="D318" i="36" s="1"/>
  <c r="B97" i="29" s="1"/>
  <c r="D265" i="36"/>
  <c r="D266" i="36" s="1"/>
  <c r="B88" i="29" s="1"/>
  <c r="D157" i="36"/>
  <c r="D158" i="36" s="1"/>
  <c r="B70" i="29" s="1"/>
  <c r="D102" i="36"/>
  <c r="D103" i="36" s="1"/>
  <c r="B61" i="29" s="1"/>
  <c r="D43" i="36"/>
  <c r="D46" i="36"/>
  <c r="B52" i="29" s="1"/>
  <c r="B99" i="29"/>
  <c r="B81" i="29"/>
  <c r="B79" i="29"/>
  <c r="B43" i="29"/>
  <c r="B45" i="29"/>
  <c r="B179" i="29" l="1"/>
  <c r="D548" i="36"/>
  <c r="D549" i="36" s="1"/>
  <c r="B24" i="29" s="1"/>
  <c r="B12" i="33"/>
  <c r="B36" i="29"/>
  <c r="F197" i="32"/>
  <c r="E197" i="32"/>
  <c r="B12" i="36" l="1"/>
  <c r="F543" i="31"/>
  <c r="D543" i="31" s="1"/>
  <c r="D197" i="32"/>
  <c r="C191" i="32"/>
  <c r="D194" i="32" s="1"/>
  <c r="D186" i="32"/>
  <c r="D187" i="32" s="1"/>
  <c r="D177" i="32"/>
  <c r="D178" i="32" s="1"/>
  <c r="C165" i="32"/>
  <c r="D169" i="32" s="1"/>
  <c r="D170" i="32" s="1"/>
  <c r="C157" i="32"/>
  <c r="C156" i="32"/>
  <c r="C155" i="32"/>
  <c r="C145" i="32"/>
  <c r="C144" i="32"/>
  <c r="C138" i="32"/>
  <c r="D149" i="32" s="1"/>
  <c r="D150" i="32" s="1"/>
  <c r="C132" i="32"/>
  <c r="C130" i="32"/>
  <c r="C128" i="32"/>
  <c r="C127" i="32"/>
  <c r="D133" i="32" s="1"/>
  <c r="D134" i="32" s="1"/>
  <c r="C116" i="32"/>
  <c r="C115" i="32"/>
  <c r="C112" i="32"/>
  <c r="D118" i="32" s="1"/>
  <c r="D119" i="32" s="1"/>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B543" i="31"/>
  <c r="D544" i="31" s="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C157" i="25"/>
  <c r="C156" i="25"/>
  <c r="C155" i="25"/>
  <c r="C145" i="25"/>
  <c r="C144" i="25"/>
  <c r="D149" i="25" s="1"/>
  <c r="D150" i="25" s="1"/>
  <c r="C138" i="25"/>
  <c r="C132" i="25"/>
  <c r="C130" i="25"/>
  <c r="C128" i="25"/>
  <c r="D133" i="25" s="1"/>
  <c r="D134" i="25" s="1"/>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86" i="25"/>
  <c r="D187" i="25" s="1"/>
  <c r="D177" i="25"/>
  <c r="D178" i="25" s="1"/>
  <c r="D169" i="25"/>
  <c r="D170" i="25" s="1"/>
  <c r="D52" i="25"/>
  <c r="D53" i="25" s="1"/>
  <c r="D42" i="25"/>
  <c r="D43" i="25" s="1"/>
  <c r="C26" i="25"/>
  <c r="D33" i="25" s="1"/>
  <c r="D34" i="25" s="1"/>
  <c r="D22" i="25"/>
  <c r="D23" i="25" s="1"/>
  <c r="D161" i="25"/>
  <c r="D162" i="25" s="1"/>
  <c r="D195" i="25"/>
  <c r="J178" i="29"/>
  <c r="J169" i="29"/>
  <c r="J160" i="29"/>
  <c r="J150" i="29"/>
  <c r="J141" i="29"/>
  <c r="J132" i="29"/>
  <c r="J123" i="29"/>
  <c r="J114" i="29"/>
  <c r="J105" i="29"/>
  <c r="J96" i="29"/>
  <c r="J87" i="29"/>
  <c r="J78" i="29"/>
  <c r="J69" i="29"/>
  <c r="J60" i="29"/>
  <c r="J51" i="29"/>
  <c r="J42" i="29"/>
  <c r="J33" i="29"/>
  <c r="J23" i="29"/>
  <c r="D198" i="25" l="1"/>
  <c r="D199" i="25" s="1"/>
  <c r="B27" i="29"/>
  <c r="B37" i="29"/>
  <c r="B12" i="31"/>
  <c r="B11" i="25" l="1"/>
  <c r="B181" i="29"/>
  <c r="B26" i="29"/>
  <c r="B46" i="29"/>
</calcChain>
</file>

<file path=xl/sharedStrings.xml><?xml version="1.0" encoding="utf-8"?>
<sst xmlns="http://schemas.openxmlformats.org/spreadsheetml/2006/main" count="5245" uniqueCount="477">
  <si>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</si>
  <si>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</si>
  <si>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</si>
  <si>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</si>
  <si>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</si>
  <si>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</si>
  <si>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</si>
  <si>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</si>
  <si>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</si>
  <si>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</si>
  <si>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</si>
  <si>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</si>
  <si>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</si>
  <si>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</si>
  <si>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</si>
  <si>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</si>
  <si>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</si>
  <si>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</si>
  <si>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</si>
  <si>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</si>
  <si>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</si>
  <si>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</si>
  <si>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</si>
  <si>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</si>
  <si>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</si>
  <si>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</si>
  <si>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</si>
  <si>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</si>
  <si>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</si>
  <si>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</si>
  <si>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</si>
  <si>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</si>
  <si>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</si>
  <si>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</si>
  <si>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</si>
  <si>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</si>
  <si>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</si>
  <si>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</si>
  <si>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</si>
  <si>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</si>
  <si>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</si>
  <si>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</si>
  <si>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</si>
  <si>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</si>
  <si>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</si>
  <si>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</si>
  <si>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</si>
  <si>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</si>
  <si>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</si>
  <si>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</si>
  <si>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</si>
  <si>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</si>
  <si>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</si>
  <si>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</si>
  <si>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</si>
  <si>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</si>
  <si>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</si>
  <si>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</si>
  <si>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</si>
  <si>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</si>
  <si>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</si>
  <si>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</si>
  <si>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</si>
  <si>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</si>
  <si>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</si>
  <si>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</si>
  <si>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</si>
  <si>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</si>
  <si>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</si>
  <si>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</si>
  <si>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</si>
  <si>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</si>
  <si>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</si>
  <si>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</si>
  <si>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</si>
  <si>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</si>
  <si>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</si>
  <si>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</si>
  <si>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</si>
  <si>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</si>
  <si>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</si>
  <si>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</si>
  <si>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</si>
  <si>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</si>
  <si>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</si>
  <si>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</si>
  <si>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</si>
  <si>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</si>
  <si>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</si>
  <si>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</si>
  <si>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</si>
  <si>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</si>
  <si>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</si>
  <si>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</si>
  <si>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</si>
  <si>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</si>
  <si>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</si>
  <si>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</si>
  <si>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</si>
  <si>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</si>
  <si>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</si>
  <si>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</si>
  <si>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</si>
  <si>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</si>
  <si>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</si>
  <si>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</si>
  <si>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</si>
  <si>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</si>
  <si>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</si>
  <si>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</si>
  <si>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</si>
  <si>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</si>
  <si>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</si>
  <si>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</si>
  <si>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</si>
  <si>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</si>
  <si>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</si>
  <si>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</si>
  <si>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</si>
  <si>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</si>
  <si>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</si>
  <si>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</si>
  <si>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</si>
  <si>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</si>
  <si>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</si>
  <si>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</si>
  <si>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</si>
  <si>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</si>
  <si>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</si>
  <si>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</si>
  <si>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</si>
  <si>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</si>
  <si>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</si>
  <si>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</si>
  <si>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</si>
  <si>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</si>
  <si>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</si>
  <si>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</si>
  <si>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</si>
  <si>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</si>
  <si>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</si>
  <si>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</si>
  <si>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</si>
  <si>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</si>
  <si>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</si>
  <si>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</si>
  <si>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</si>
  <si>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</si>
  <si>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</si>
  <si>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</si>
  <si>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</si>
  <si>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</si>
  <si>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</si>
  <si>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</si>
  <si>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</si>
  <si>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</si>
  <si>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</si>
  <si>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</si>
  <si>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</si>
  <si>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</si>
  <si>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</si>
  <si>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</si>
  <si>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</si>
  <si>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</si>
  <si>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</si>
  <si>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</si>
  <si>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</si>
  <si>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</si>
  <si>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</si>
  <si>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</si>
  <si>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</si>
  <si>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</si>
  <si>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</si>
  <si>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</si>
  <si>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</si>
  <si>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</si>
  <si>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</si>
  <si>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</si>
  <si>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</si>
  <si>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</si>
  <si>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</si>
  <si>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</si>
  <si>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</si>
  <si>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</si>
  <si>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</si>
  <si>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</si>
  <si>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</si>
  <si>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</si>
  <si>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</si>
  <si>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</si>
  <si>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</si>
  <si>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</si>
  <si>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</si>
  <si>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</si>
  <si>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</si>
  <si>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</si>
  <si>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</si>
  <si>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</si>
  <si>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</si>
  <si>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</si>
  <si>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</si>
  <si>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</si>
  <si>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</si>
  <si>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</si>
  <si>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</si>
  <si>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</si>
  <si>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</si>
  <si>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</si>
  <si>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</si>
  <si>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</si>
  <si>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</si>
  <si>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</si>
  <si>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</si>
  <si>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</si>
  <si>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</si>
  <si>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</si>
  <si>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</si>
  <si>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</si>
  <si>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</si>
  <si>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</si>
  <si>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</si>
  <si>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</si>
  <si>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</si>
  <si>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</si>
  <si>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</si>
  <si>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</si>
  <si>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</si>
  <si>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</si>
  <si>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</si>
  <si>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</si>
  <si>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</si>
  <si>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</si>
  <si>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</si>
  <si>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</si>
  <si>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</si>
  <si>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</si>
  <si>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</si>
  <si>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</si>
  <si>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</si>
  <si>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</si>
  <si>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</si>
  <si>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</si>
  <si>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</si>
  <si>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</si>
  <si>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</si>
  <si>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</si>
  <si>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</si>
  <si>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</si>
  <si>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</si>
  <si>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</si>
  <si>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</si>
  <si>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</si>
  <si>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</si>
  <si>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</si>
  <si>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</si>
  <si>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</si>
  <si>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</si>
  <si>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</si>
  <si>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</si>
  <si>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</si>
  <si>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</si>
  <si>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</si>
  <si>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</si>
  <si>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</si>
  <si>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</si>
  <si>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</si>
  <si>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</si>
  <si>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</si>
  <si>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</si>
  <si>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</si>
  <si>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</si>
  <si>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</si>
  <si>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</si>
  <si>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</si>
  <si>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</si>
  <si>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</si>
  <si>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</si>
  <si>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</si>
  <si>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</si>
  <si>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</si>
  <si>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</si>
  <si>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</si>
  <si>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</si>
  <si>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</si>
  <si>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</si>
  <si>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</si>
  <si>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</si>
  <si>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</si>
  <si>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</si>
  <si>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</si>
  <si>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</si>
  <si>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</si>
  <si>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</si>
  <si>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</si>
  <si>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</si>
  <si>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</si>
  <si>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</si>
  <si>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</si>
  <si>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</si>
  <si>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</si>
  <si>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</si>
  <si>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</si>
  <si>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</si>
  <si>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</si>
  <si>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</si>
  <si>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</si>
  <si>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</si>
  <si>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</si>
  <si>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</si>
  <si>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</si>
  <si>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</si>
  <si>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</si>
  <si>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</si>
  <si>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</si>
  <si>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</si>
  <si>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</si>
  <si>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</si>
  <si>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</si>
  <si>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</si>
  <si>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</si>
  <si>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</si>
  <si>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</si>
  <si>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</si>
  <si>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</si>
  <si>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</si>
  <si>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</si>
  <si>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</si>
  <si>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</si>
  <si>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</si>
  <si>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</si>
  <si>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</si>
  <si>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</si>
  <si>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</si>
  <si>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</si>
  <si>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</si>
  <si>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</si>
  <si>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</si>
  <si>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</si>
  <si>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</si>
  <si>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</si>
  <si>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</si>
  <si>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</si>
  <si>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</si>
  <si>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</si>
  <si>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</si>
  <si>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</si>
  <si>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</si>
  <si>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</si>
  <si>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</si>
  <si>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</si>
  <si>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</si>
  <si>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</si>
  <si>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</si>
  <si>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</si>
  <si>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</si>
  <si>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</si>
  <si>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</si>
  <si>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</si>
  <si>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</si>
  <si>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</si>
  <si>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</si>
  <si>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</si>
  <si>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</si>
  <si>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</si>
  <si>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</si>
  <si>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</si>
  <si>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</si>
  <si>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</si>
  <si>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</si>
  <si>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</si>
  <si>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</si>
  <si>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</si>
  <si>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</si>
  <si>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</si>
  <si>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</si>
  <si>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</si>
  <si>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</si>
  <si>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</si>
  <si>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</si>
  <si>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</si>
  <si>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</si>
  <si>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</si>
  <si>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</si>
  <si>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</si>
  <si>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</si>
  <si>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</si>
  <si>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</si>
  <si>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</si>
  <si>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</si>
  <si>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</si>
  <si>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</si>
  <si>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</si>
  <si>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</si>
  <si>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</si>
  <si>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</si>
  <si>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</si>
  <si>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</si>
  <si>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</si>
  <si>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</si>
  <si>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</si>
  <si>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</si>
  <si>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</si>
  <si>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</si>
  <si>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</si>
  <si>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</si>
  <si>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</si>
  <si>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</si>
  <si>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</si>
  <si>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Ras Jebal</t>
  </si>
  <si>
    <t>Dr Raja Bouhalfaya</t>
  </si>
  <si>
    <t>Directeur du magasin M.Mohamed Bejaoui et Chefs rayons</t>
  </si>
  <si>
    <t>Des déchets et du vieux matériel étaient entreposés à l'entrée de la zone de réception ,ce qui peut entraver les opérations de nettoyage et la lutte contre les nuisibles.</t>
  </si>
  <si>
    <t>Faire évacuer toute la féraille de la zone de réception.</t>
  </si>
  <si>
    <t>Correcte</t>
  </si>
  <si>
    <t>Contrôle du poids des pains par rapport à 200g : correct                                                                                                                                                                                                                                                             -Flute tradition : 224 g                                                                                                                                                                                                                                                                                                                            -Baguette semoule: 230 g                                                                                                                                                                                                                                                                                                                           -Pain complet : 198 g                                                                                                                                                                                                                                                                                                                                  -Pain au son : 194 g</t>
  </si>
  <si>
    <t>Test de traçabilité : correct.</t>
  </si>
  <si>
    <t>Deux caisses de produits de volailles n'étaient pas identifiés ,or tous les produits doivent être identifiés par une étiquette fournisseur mentionnant la dénomination de vente la date de fabrication, la DLC et une étiquette magasin indiquant la date de la réception.</t>
  </si>
  <si>
    <t>Code couleurs des couteaux respecté.</t>
  </si>
  <si>
    <t>Absence de produits en attente à température ambiante.</t>
  </si>
  <si>
    <t>Chaque rayon dispose de son propre thermomètre.</t>
  </si>
  <si>
    <t>Test de traçabilité: correct</t>
  </si>
  <si>
    <t>Absence d'enregistrement de la traçabilité pour les fruits de mer vendus en vrac.</t>
  </si>
  <si>
    <t>Du vieux matériel était entreposé dans un coin de la réserve ,il est nécessaire de le faire évacuer rapidement pour faciliter le nettoyage et la lutte contre les nuisibles.</t>
  </si>
  <si>
    <t>Des produits étaient déversés sur les étagères (couscous) ,renforcer le nettoyage à ce niveau.</t>
  </si>
  <si>
    <t>Deux pots de crèmes glacées (Boule d'or ,saveur pistache) ne présentait pas de DF ni de DLC. Renforcer le contrôle à ce niveau.</t>
  </si>
  <si>
    <t>Stockage en commun avec les produits de charcuterie/fromage .</t>
  </si>
  <si>
    <t>Le service clients reçoit les réclamations et les transmet à la direction pour les traiter.</t>
  </si>
  <si>
    <t>Absence de local poubelle.</t>
  </si>
  <si>
    <t>Améliorer le rangement de la réserve et faire évacuer toute le féraille.</t>
  </si>
  <si>
    <t xml:space="preserve">Le quai de réception n'était pas protégé </t>
  </si>
  <si>
    <t>Prévoir un préau de protection.</t>
  </si>
  <si>
    <t>Taux d'hygrométrie: 52%,correct.</t>
  </si>
  <si>
    <t>Un afficheur au niveau du meuble froid du côté des yaourts est non fonctionnel.</t>
  </si>
  <si>
    <t>Temp affichée:4°C                                   Temp mesurée : 3,2°C</t>
  </si>
  <si>
    <t>Le revêtement du sol est écaillé à plusieurs niveaux.</t>
  </si>
  <si>
    <t>Eclairage insuffisant au niveau de la chambre froide négative.</t>
  </si>
  <si>
    <t>Réparer l'éclairage au niveau de la CF négative.</t>
  </si>
  <si>
    <t>L'armoire UV était non fonctionnelle.</t>
  </si>
  <si>
    <t>Temp affichée:4,1°C                                                                                                                                                                                                                                                                                                                               Temp mesurée : 3,8°C</t>
  </si>
  <si>
    <t>Temp affichée : 13,9°C                                                                                                                                                                                                                                                                                                                                 Temp mesurée : 15,1°C</t>
  </si>
  <si>
    <t>Présence de traces de rouille au niveau du plafond de la CF.</t>
  </si>
  <si>
    <t>Temp affichée :6°C                                                                                                                                                                                                                                                                                                                                   Temp mesurée : 5,6°C</t>
  </si>
  <si>
    <t xml:space="preserve">Temp affichée :3,9°C                                                                                                                                                                                                                                            </t>
  </si>
  <si>
    <t>La lame de la trancheuse était écaillée.</t>
  </si>
  <si>
    <t>Présence de traces de rouille au niveau du plafond.</t>
  </si>
  <si>
    <t>L'une des luminaires présentait une partie brisée ,d'où risque de bris de verre sur les produits.</t>
  </si>
  <si>
    <t>Temp affichée : 15,1°C</t>
  </si>
  <si>
    <t>Temp affichée : 2,5°C                                                                                                                                                                                                                                                                                                                                      Temp mesurée : 3,5°C</t>
  </si>
  <si>
    <t>Présence d'une fuite d'eau au niveau de la plonge commune pour les rayons traiteur/Volaillerie/charcuterie-fromage.</t>
  </si>
  <si>
    <t>Traces de rouille :plafond des CF volaillerie et celle de la CF commune aux olives-condiments/charcuterie-froamge.</t>
  </si>
  <si>
    <t>Absence de local poubelle ,</t>
  </si>
  <si>
    <t>Prévoir un loacal poubelle protégé.</t>
  </si>
  <si>
    <t>Les sanitaires étaient dépourvus de poubelles à pédales.</t>
  </si>
  <si>
    <t>Effectuer le dégivrage de la CF négative.</t>
  </si>
  <si>
    <t>La peinture du plafond est écaillée avec présence de traces d'humidité.</t>
  </si>
  <si>
    <t>Un nouveau four à micro-ondes était disponible.</t>
  </si>
  <si>
    <t>Peinture du plafond écaillée ,avec traces d’infiltrations d’eau .</t>
  </si>
  <si>
    <r>
      <t xml:space="preserve">Exemple de formation effectuée en 2017 : </t>
    </r>
    <r>
      <rPr>
        <u/>
        <sz val="11"/>
        <color theme="1"/>
        <rFont val="Comic Sans MS"/>
        <family val="4"/>
      </rPr>
      <t>Démarche qualité et exigences</t>
    </r>
    <r>
      <rPr>
        <sz val="11"/>
        <color theme="1"/>
        <rFont val="Comic Sans MS"/>
        <family val="4"/>
      </rPr>
      <t xml:space="preserve"> par Mme Cherifa Bahri .</t>
    </r>
  </si>
  <si>
    <t>Des cartons contenant de la pâtisserie pré-emballée ,étaient entreposés au niveau du laboratoire Boul/Pat. Il est recommandé de   décartonner les produits au passage dans le laboratoire ou à température ambiante.</t>
  </si>
  <si>
    <t>Le protocole de décontamination des œufs  entrepris par l'opérateur est le tremapage dans de l'eau javelisée : 3/4 gobelet pour 3 litres d'eau . Or le dosage exact d'après le réferentiel est 1/2 gobelet (15 Cl) pour 20L d’eau. Respecter le protocole.</t>
  </si>
  <si>
    <t>Les articles :                                                                                                                                                                                                                                                                                                                                                -Crème au beurre chocolat x3T ,4/6  (Sopral)                                                                                                                                                                                                                                                                                                                 - crème au beurre chocolat (Sopral)                                                                                                                                                                                                                                                                                                                          - crème au beurre chocolat  20x20 (Food solutions)                                                                                                                                                                                                                                                                 mentionnait la présence de beurre d'après leur dénomination ,or l'étiquette du fournisseur n'indiquent pas cet ingrédient ,mais plutôt de la margarine ou des matières grasses d'origine végétales.                                                                                                                                                                                                                                                                                                               Présence de sachets de mini viennoiseries (N°1x12),dont le beurre était mentionné dans la liste des ingrédients,et non existant au niveau de l'étiquette du fournisseur. Demander à reprendre les textes des étiquettes.</t>
  </si>
  <si>
    <t>Présence d'un torchon non jetable  au nivaeu de la plonge ,il est préconsé d'utiliser des lavettes jetables,</t>
  </si>
  <si>
    <t>Enregistrer la traçabilité au niveau de ce rayon. Une formation sur place serait nécessaire.</t>
  </si>
  <si>
    <t>Absence de chambre froide destinée aux FLEG; seules des tomates  sont stockées dans la même chambre froide des produits de charcuterie/fromage et les olives/condiments.</t>
  </si>
  <si>
    <t>Réparation nécessaire</t>
  </si>
  <si>
    <t>Utilisatin de la même chambre froide que pour les charcuteries et fromages.</t>
  </si>
  <si>
    <t>Mettre à la disposition une enceinte froide séparée.</t>
  </si>
  <si>
    <t>Même chambre froide négative que pour les autres rayons</t>
  </si>
  <si>
    <t>Présence d'une quantité importante de givre au niveau de la CF négative.</t>
  </si>
  <si>
    <t>Seuls les fruits et légumes sont décontaminés pour la préparation des sandwichs. Les œufs ne sont pas utilisés</t>
  </si>
  <si>
    <t>Une même chambre froide servait pour le stockage  des produits de charcuterie/fromage , des fruits et légumes. Une attention particulière doit être accordée à la sectorisation des produits sur des étagères différentes pour éviter le risque de contaminations croisées. Les froamges et les charciterues devront être entreposés sur les étagères du dessus pour réduir le risque de contamination.</t>
  </si>
  <si>
    <t>Opérations gérées par le chargé du traiteur</t>
  </si>
  <si>
    <t>Nettoyage assuré par le PLS. Exiger d'avoir la documentation de la poissonnerie.</t>
  </si>
  <si>
    <t>Contrôle par le PLS. Prévoir les documents spécifiques de la poissonnerie.</t>
  </si>
  <si>
    <t>Suivi au niveau du PLS</t>
  </si>
  <si>
    <t xml:space="preserve">Vente de produits surgelé dans le meuble des PLS, il s'agit d'un rayon à part entière. La documentation qualité doit être présente sur les lieux. </t>
  </si>
  <si>
    <t>Les fruits de mer étaient  vendus en vrac (libre service) au niveau du rayon des surgelés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</si>
</sst>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0" xfId="0" applyFont="1" applyAlignment="1" applyProtection="1">
      <alignment horizontal="left" wrapText="1"/>
      <protection locked="0"/>
    </xf>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0" xfId="0" applyFont="1" applyAlignment="1">
      <alignment wrapText="1"/>
    </xf>
    <xf numFmtId="0" fontId="14" fillId="0" borderId="0" xfId="0" applyFont="1" applyFill="1" applyAlignment="1" applyProtection="1">
      <alignment wrapText="1"/>
      <protection locked="0"/>
    </xf>
    <xf numFmtId="0" fontId="14" fillId="0" borderId="0" xfId="0" applyFont="1" applyFill="1" applyBorder="1" applyAlignment="1" applyProtection="1">
      <alignment wrapText="1"/>
      <protection locked="0"/>
    </xf>
    <xf numFmtId="0" fontId="18" fillId="0" borderId="1" xfId="0" applyFont="1" applyFill="1" applyBorder="1" applyAlignment="1" applyProtection="1">
      <alignment wrapText="1"/>
      <protection locked="0"/>
    </xf>
    <xf numFmtId="0" fontId="24" fillId="0" borderId="1" xfId="0" applyFont="1" applyFill="1" applyBorder="1" applyProtection="1">
      <protection locked="0"/>
    </xf>
    <xf numFmtId="0" fontId="22" fillId="0" borderId="1" xfId="0" applyFont="1" applyFill="1" applyBorder="1" applyProtection="1">
      <protection locked="0"/>
    </xf>
    <xf numFmtId="9" fontId="8" fillId="14" borderId="1" xfId="0" applyNumberFormat="1" applyFont="1" applyFill="1" applyBorder="1" applyProtection="1">
      <protection locked="0"/>
    </xf>
    <xf numFmtId="0" fontId="8" fillId="0" borderId="1" xfId="0" applyFont="1" applyFill="1" applyBorder="1" applyAlignment="1" applyProtection="1">
      <alignment horizontal="left" vertical="center" wrapText="1"/>
      <protection locked="0"/>
    </xf>
    <xf numFmtId="0" fontId="9" fillId="0" borderId="1" xfId="0" applyFont="1" applyBorder="1" applyAlignment="1" applyProtection="1">
      <alignmen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0.77777777777777779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21518256"/>
        <c:axId val="621519376"/>
      </c:barChart>
      <c:catAx>
        <c:axId val="62151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519376"/>
        <c:crosses val="autoZero"/>
        <c:auto val="1"/>
        <c:lblAlgn val="ctr"/>
        <c:lblOffset val="100"/>
        <c:noMultiLvlLbl val="0"/>
      </c:catAx>
      <c:valAx>
        <c:axId val="62151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51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64330368"/>
        <c:axId val="664329248"/>
      </c:barChart>
      <c:catAx>
        <c:axId val="66433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329248"/>
        <c:crosses val="autoZero"/>
        <c:auto val="1"/>
        <c:lblAlgn val="ctr"/>
        <c:lblOffset val="100"/>
        <c:noMultiLvlLbl val="0"/>
      </c:catAx>
      <c:valAx>
        <c:axId val="66432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33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64324208"/>
        <c:axId val="664332608"/>
      </c:barChart>
      <c:catAx>
        <c:axId val="664324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332608"/>
        <c:crosses val="autoZero"/>
        <c:auto val="1"/>
        <c:lblAlgn val="ctr"/>
        <c:lblOffset val="100"/>
        <c:noMultiLvlLbl val="0"/>
      </c:catAx>
      <c:valAx>
        <c:axId val="664332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324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64330928"/>
        <c:axId val="664321968"/>
      </c:barChart>
      <c:catAx>
        <c:axId val="66433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321968"/>
        <c:crosses val="autoZero"/>
        <c:auto val="1"/>
        <c:lblAlgn val="ctr"/>
        <c:lblOffset val="100"/>
        <c:noMultiLvlLbl val="0"/>
      </c:catAx>
      <c:valAx>
        <c:axId val="66432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33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64962032"/>
        <c:axId val="664960912"/>
      </c:barChart>
      <c:catAx>
        <c:axId val="66496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960912"/>
        <c:crosses val="autoZero"/>
        <c:auto val="1"/>
        <c:lblAlgn val="ctr"/>
        <c:lblOffset val="100"/>
        <c:noMultiLvlLbl val="0"/>
      </c:catAx>
      <c:valAx>
        <c:axId val="66496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96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64964272"/>
        <c:axId val="664963712"/>
      </c:barChart>
      <c:catAx>
        <c:axId val="66496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963712"/>
        <c:crosses val="autoZero"/>
        <c:auto val="1"/>
        <c:lblAlgn val="ctr"/>
        <c:lblOffset val="100"/>
        <c:noMultiLvlLbl val="0"/>
      </c:catAx>
      <c:valAx>
        <c:axId val="6649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96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0.8392857142857143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71641408"/>
        <c:axId val="471640848"/>
      </c:barChart>
      <c:catAx>
        <c:axId val="471641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640848"/>
        <c:crosses val="autoZero"/>
        <c:auto val="1"/>
        <c:lblAlgn val="ctr"/>
        <c:lblOffset val="100"/>
        <c:noMultiLvlLbl val="0"/>
      </c:catAx>
      <c:valAx>
        <c:axId val="47164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641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0.90759075907590758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71637488"/>
        <c:axId val="471639728"/>
      </c:barChart>
      <c:catAx>
        <c:axId val="471637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639728"/>
        <c:crosses val="autoZero"/>
        <c:auto val="1"/>
        <c:lblAlgn val="ctr"/>
        <c:lblOffset val="100"/>
        <c:noMultiLvlLbl val="0"/>
      </c:catAx>
      <c:valAx>
        <c:axId val="47163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63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0.87343823668081089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59959312"/>
        <c:axId val="659961552"/>
        <c:extLst xmlns:c16r2="http://schemas.microsoft.com/office/drawing/2015/06/chart"/>
      </c:barChart>
      <c:catAx>
        <c:axId val="6599593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9961552"/>
        <c:crosses val="autoZero"/>
        <c:auto val="1"/>
        <c:lblAlgn val="ctr"/>
        <c:lblOffset val="100"/>
        <c:noMultiLvlLbl val="0"/>
      </c:catAx>
      <c:valAx>
        <c:axId val="6599615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59959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0.5892857142857143</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39843376"/>
        <c:axId val="439845056"/>
        <c:extLst xmlns:c16r2="http://schemas.microsoft.com/office/drawing/2015/06/chart"/>
      </c:barChart>
      <c:catAx>
        <c:axId val="439843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9845056"/>
        <c:crosses val="autoZero"/>
        <c:auto val="1"/>
        <c:lblAlgn val="ctr"/>
        <c:lblOffset val="100"/>
        <c:noMultiLvlLbl val="0"/>
      </c:catAx>
      <c:valAx>
        <c:axId val="439845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984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0.83333333333333337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21524416"/>
        <c:axId val="621521616"/>
      </c:barChart>
      <c:catAx>
        <c:axId val="621524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521616"/>
        <c:crosses val="autoZero"/>
        <c:auto val="1"/>
        <c:lblAlgn val="ctr"/>
        <c:lblOffset val="100"/>
        <c:noMultiLvlLbl val="0"/>
      </c:catAx>
      <c:valAx>
        <c:axId val="62152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524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0.89743589743589747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21509296"/>
        <c:axId val="621520496"/>
      </c:barChart>
      <c:catAx>
        <c:axId val="62150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1520496"/>
        <c:crosses val="autoZero"/>
        <c:auto val="1"/>
        <c:lblAlgn val="ctr"/>
        <c:lblOffset val="100"/>
        <c:noMultiLvlLbl val="0"/>
      </c:catAx>
      <c:valAx>
        <c:axId val="62152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50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0.98333333333333328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21509856"/>
        <c:axId val="441605408"/>
      </c:barChart>
      <c:catAx>
        <c:axId val="621509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1605408"/>
        <c:crosses val="autoZero"/>
        <c:auto val="1"/>
        <c:lblAlgn val="ctr"/>
        <c:lblOffset val="100"/>
        <c:noMultiLvlLbl val="0"/>
      </c:catAx>
      <c:valAx>
        <c:axId val="44160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1509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0.92500000000000004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41612128"/>
        <c:axId val="441603168"/>
      </c:barChart>
      <c:catAx>
        <c:axId val="44161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1603168"/>
        <c:crosses val="autoZero"/>
        <c:auto val="1"/>
        <c:lblAlgn val="ctr"/>
        <c:lblOffset val="100"/>
        <c:noMultiLvlLbl val="0"/>
      </c:catAx>
      <c:valAx>
        <c:axId val="44160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161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0.8125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41613248"/>
        <c:axId val="441604848"/>
      </c:barChart>
      <c:catAx>
        <c:axId val="44161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1604848"/>
        <c:crosses val="autoZero"/>
        <c:auto val="1"/>
        <c:lblAlgn val="ctr"/>
        <c:lblOffset val="100"/>
        <c:noMultiLvlLbl val="0"/>
      </c:catAx>
      <c:valAx>
        <c:axId val="441604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161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41608208"/>
        <c:axId val="441600928"/>
      </c:barChart>
      <c:catAx>
        <c:axId val="44160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1600928"/>
        <c:crosses val="autoZero"/>
        <c:auto val="1"/>
        <c:lblAlgn val="ctr"/>
        <c:lblOffset val="100"/>
        <c:noMultiLvlLbl val="0"/>
      </c:catAx>
      <c:valAx>
        <c:axId val="44160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160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0.80555555555555558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41616048"/>
        <c:axId val="441600368"/>
      </c:barChart>
      <c:catAx>
        <c:axId val="441616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1600368"/>
        <c:crosses val="autoZero"/>
        <c:auto val="1"/>
        <c:lblAlgn val="ctr"/>
        <c:lblOffset val="100"/>
        <c:noMultiLvlLbl val="0"/>
      </c:catAx>
      <c:valAx>
        <c:axId val="44160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1616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1.0178571428571428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64328128"/>
        <c:axId val="664320288"/>
      </c:barChart>
      <c:catAx>
        <c:axId val="664328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320288"/>
        <c:crosses val="autoZero"/>
        <c:auto val="1"/>
        <c:lblAlgn val="ctr"/>
        <c:lblOffset val="100"/>
        <c:noMultiLvlLbl val="0"/>
      </c:catAx>
      <c:valAx>
        <c:axId val="664320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328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4" t="s">
        <v>324</v>
      </c>
      <c r="B18" s="304"/>
      <c r="C18" s="304"/>
      <c r="D18" s="305" t="s">
        <v>408</v>
      </c>
      <c r="E18" s="305"/>
      <c r="F18" s="305"/>
      <c r="G18" s="305"/>
      <c r="H18" s="305"/>
      <c r="I18" s="305"/>
      <c r="J18" s="305"/>
      <c r="K18" s="305"/>
    </row>
    <row r="20" spans="1:11" ht="16.5" x14ac:dyDescent="0.3">
      <c r="A20" s="83"/>
      <c r="B20" s="78"/>
      <c r="C20" s="78"/>
      <c r="D20" s="78"/>
      <c r="E20" s="78"/>
      <c r="F20" s="78"/>
      <c r="G20" s="78"/>
      <c r="H20" s="78"/>
      <c r="I20" s="78"/>
    </row>
    <row r="21" spans="1:11" x14ac:dyDescent="0.25">
      <c r="A21" s="306" t="s">
        <v>325</v>
      </c>
      <c r="B21" s="306"/>
      <c r="C21" s="306"/>
      <c r="D21" s="306"/>
      <c r="E21" s="306"/>
      <c r="F21" s="306"/>
      <c r="G21" s="306"/>
      <c r="H21" s="306"/>
      <c r="I21" s="306"/>
      <c r="J21" s="306"/>
      <c r="K21" s="306"/>
    </row>
    <row r="22" spans="1:11" x14ac:dyDescent="0.25">
      <c r="A22" s="84"/>
      <c r="B22" s="79"/>
      <c r="C22" s="79"/>
      <c r="D22" s="78"/>
      <c r="E22" s="78"/>
      <c r="F22" s="78"/>
      <c r="G22" s="78"/>
      <c r="H22" s="78"/>
      <c r="I22" s="78"/>
    </row>
    <row r="23" spans="1:11" ht="42" customHeight="1" x14ac:dyDescent="0.25">
      <c r="A23" s="85" t="s">
        <v>326</v>
      </c>
      <c r="B23" s="307" t="s">
        <v>327</v>
      </c>
      <c r="C23" s="307"/>
      <c r="D23" s="78"/>
      <c r="E23" s="78"/>
      <c r="F23" s="78"/>
      <c r="G23" s="78"/>
      <c r="H23" s="78"/>
      <c r="I23" s="78"/>
      <c r="J23" s="77" t="str">
        <f>D18</f>
        <v>Ras Jebal</v>
      </c>
    </row>
    <row r="24" spans="1:11" ht="33" customHeight="1" x14ac:dyDescent="0.25">
      <c r="A24" s="86" t="s">
        <v>328</v>
      </c>
      <c r="B24" s="308">
        <f>AVERAGE('A1 Exploitation'!D549,'A1 Technique'!D199)</f>
        <v>0.87343823668081089</v>
      </c>
      <c r="C24" s="308"/>
      <c r="D24" s="78"/>
      <c r="E24" s="78"/>
      <c r="F24" s="78"/>
      <c r="G24" s="78"/>
      <c r="H24" s="78"/>
      <c r="I24" s="78"/>
    </row>
    <row r="25" spans="1:11" ht="33" customHeight="1" x14ac:dyDescent="0.25">
      <c r="A25" s="85" t="s">
        <v>329</v>
      </c>
      <c r="B25" s="308">
        <f>AVERAGE('A2 Exploitation'!D549,'A2 Technique'!D199)</f>
        <v>0</v>
      </c>
      <c r="C25" s="308"/>
      <c r="D25" s="78"/>
      <c r="E25" s="78"/>
      <c r="F25" s="78"/>
      <c r="G25" s="78"/>
      <c r="H25" s="78"/>
      <c r="I25" s="78"/>
    </row>
    <row r="26" spans="1:11" ht="33" customHeight="1" x14ac:dyDescent="0.25">
      <c r="A26" s="86" t="s">
        <v>330</v>
      </c>
      <c r="B26" s="308">
        <f>AVERAGE('A3 Exploitation'!D549,'A3 Technique'!D199)</f>
        <v>0</v>
      </c>
      <c r="C26" s="308"/>
      <c r="D26" s="78"/>
      <c r="E26" s="78"/>
      <c r="F26" s="78"/>
      <c r="G26" s="78"/>
      <c r="H26" s="78"/>
      <c r="I26" s="78"/>
    </row>
    <row r="27" spans="1:11" ht="33" customHeight="1" x14ac:dyDescent="0.25">
      <c r="A27" s="86" t="s">
        <v>331</v>
      </c>
      <c r="B27" s="308">
        <f>AVERAGE('A4 Exploitation'!D549,'A4 Technique'!D199)</f>
        <v>0</v>
      </c>
      <c r="C27" s="308"/>
      <c r="D27" s="78"/>
      <c r="E27" s="78"/>
      <c r="F27" s="78"/>
      <c r="G27" s="78"/>
      <c r="H27" s="78"/>
      <c r="I27" s="78"/>
    </row>
    <row r="28" spans="1:11" ht="33" customHeight="1" x14ac:dyDescent="0.25">
      <c r="A28" s="85" t="s">
        <v>332</v>
      </c>
      <c r="B28" s="308">
        <f>AVERAGE('A5 Exploitation'!D549,'A5 Technique'!D199)</f>
        <v>0</v>
      </c>
      <c r="C28" s="308"/>
      <c r="D28" s="78"/>
      <c r="E28" s="78"/>
      <c r="F28" s="78"/>
      <c r="G28" s="78"/>
      <c r="H28" s="78"/>
      <c r="I28" s="78"/>
    </row>
    <row r="29" spans="1:11" ht="33" customHeight="1" x14ac:dyDescent="0.25">
      <c r="A29" s="85" t="s">
        <v>333</v>
      </c>
      <c r="B29" s="308">
        <f>AVERAGE('A6 Exploitation'!D549,'A6 Technique'!D199)</f>
        <v>0</v>
      </c>
      <c r="C29" s="30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7" t="s">
        <v>334</v>
      </c>
      <c r="C33" s="307"/>
      <c r="D33" s="78"/>
      <c r="E33" s="78"/>
      <c r="F33" s="78"/>
      <c r="G33" s="78"/>
      <c r="H33" s="78"/>
      <c r="I33" s="78"/>
      <c r="J33" s="77" t="str">
        <f>D18</f>
        <v>Ras Jebal</v>
      </c>
    </row>
    <row r="34" spans="1:10" ht="33" customHeight="1" x14ac:dyDescent="0.25">
      <c r="A34" s="86" t="s">
        <v>328</v>
      </c>
      <c r="B34" s="308">
        <f>'A1 Exploitation'!D549</f>
        <v>0.90759075907590758</v>
      </c>
      <c r="C34" s="308"/>
      <c r="D34" s="78"/>
      <c r="E34" s="78"/>
      <c r="F34" s="78"/>
      <c r="G34" s="78"/>
      <c r="H34" s="78"/>
      <c r="I34" s="78"/>
    </row>
    <row r="35" spans="1:10" ht="33" customHeight="1" x14ac:dyDescent="0.25">
      <c r="A35" s="85" t="s">
        <v>329</v>
      </c>
      <c r="B35" s="308">
        <f>'A2 Exploitation'!D549</f>
        <v>0</v>
      </c>
      <c r="C35" s="308"/>
      <c r="D35" s="78"/>
      <c r="E35" s="78"/>
      <c r="F35" s="78"/>
      <c r="G35" s="78"/>
      <c r="H35" s="78"/>
      <c r="I35" s="78"/>
    </row>
    <row r="36" spans="1:10" ht="33" customHeight="1" x14ac:dyDescent="0.25">
      <c r="A36" s="86" t="s">
        <v>330</v>
      </c>
      <c r="B36" s="308">
        <f>'A3 Exploitation'!D549</f>
        <v>0</v>
      </c>
      <c r="C36" s="308"/>
      <c r="D36" s="78"/>
      <c r="E36" s="78"/>
      <c r="F36" s="78"/>
      <c r="G36" s="78"/>
      <c r="H36" s="78"/>
      <c r="I36" s="78"/>
    </row>
    <row r="37" spans="1:10" ht="33" customHeight="1" x14ac:dyDescent="0.25">
      <c r="A37" s="86" t="s">
        <v>331</v>
      </c>
      <c r="B37" s="308">
        <f>'A4 Exploitation'!D549</f>
        <v>0</v>
      </c>
      <c r="C37" s="308"/>
      <c r="D37" s="78"/>
      <c r="E37" s="78"/>
      <c r="F37" s="78"/>
      <c r="G37" s="78"/>
      <c r="H37" s="78"/>
      <c r="I37" s="78"/>
    </row>
    <row r="38" spans="1:10" ht="33" customHeight="1" x14ac:dyDescent="0.25">
      <c r="A38" s="85" t="s">
        <v>332</v>
      </c>
      <c r="B38" s="308">
        <f>'A5 Exploitation'!D549</f>
        <v>0</v>
      </c>
      <c r="C38" s="308"/>
      <c r="D38" s="78"/>
      <c r="E38" s="78"/>
      <c r="F38" s="78"/>
      <c r="G38" s="78"/>
      <c r="H38" s="78"/>
      <c r="I38" s="78"/>
    </row>
    <row r="39" spans="1:10" ht="33" customHeight="1" x14ac:dyDescent="0.25">
      <c r="A39" s="85" t="s">
        <v>333</v>
      </c>
      <c r="B39" s="308">
        <f>'A6 Exploitation'!D549</f>
        <v>0</v>
      </c>
      <c r="C39" s="30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9" t="s">
        <v>335</v>
      </c>
      <c r="C42" s="309"/>
      <c r="D42" s="78"/>
      <c r="E42" s="78"/>
      <c r="F42" s="78"/>
      <c r="G42" s="78"/>
      <c r="H42" s="78"/>
      <c r="I42" s="78"/>
      <c r="J42" s="77" t="str">
        <f>D18</f>
        <v>Ras Jebal</v>
      </c>
    </row>
    <row r="43" spans="1:10" ht="33" customHeight="1" x14ac:dyDescent="0.25">
      <c r="A43" s="86" t="s">
        <v>328</v>
      </c>
      <c r="B43" s="308">
        <f>AVERAGE('A1 Exploitation'!D547, 'A1 Technique'!D197)</f>
        <v>0.5892857142857143</v>
      </c>
      <c r="C43" s="308"/>
      <c r="D43" s="78"/>
      <c r="E43" s="78"/>
      <c r="F43" s="78"/>
      <c r="G43" s="78"/>
      <c r="H43" s="78"/>
      <c r="I43" s="78"/>
    </row>
    <row r="44" spans="1:10" ht="33" customHeight="1" x14ac:dyDescent="0.25">
      <c r="A44" s="85" t="s">
        <v>329</v>
      </c>
      <c r="B44" s="308" t="e">
        <f>AVERAGE('A2 Exploitation'!D547, 'A2 Technique'!D197)</f>
        <v>#DIV/0!</v>
      </c>
      <c r="C44" s="308"/>
      <c r="D44" s="78"/>
      <c r="E44" s="78"/>
      <c r="F44" s="78"/>
      <c r="G44" s="78"/>
      <c r="H44" s="78"/>
      <c r="I44" s="78"/>
    </row>
    <row r="45" spans="1:10" ht="33" customHeight="1" x14ac:dyDescent="0.25">
      <c r="A45" s="86" t="s">
        <v>330</v>
      </c>
      <c r="B45" s="308" t="e">
        <f>AVERAGE('A3 Exploitation'!D547, 'A3 Technique'!D197)</f>
        <v>#DIV/0!</v>
      </c>
      <c r="C45" s="308"/>
      <c r="D45" s="78"/>
      <c r="E45" s="78"/>
      <c r="F45" s="78"/>
      <c r="G45" s="78"/>
      <c r="H45" s="78"/>
      <c r="I45" s="78"/>
    </row>
    <row r="46" spans="1:10" ht="33" customHeight="1" x14ac:dyDescent="0.25">
      <c r="A46" s="86" t="s">
        <v>331</v>
      </c>
      <c r="B46" s="308" t="e">
        <f>AVERAGE('A4 Exploitation'!D547, 'A4 Technique'!D197)</f>
        <v>#DIV/0!</v>
      </c>
      <c r="C46" s="308"/>
      <c r="D46" s="78"/>
      <c r="E46" s="78"/>
      <c r="F46" s="78"/>
      <c r="G46" s="78"/>
      <c r="H46" s="78"/>
      <c r="I46" s="78"/>
    </row>
    <row r="47" spans="1:10" ht="33" customHeight="1" x14ac:dyDescent="0.25">
      <c r="A47" s="85" t="s">
        <v>332</v>
      </c>
      <c r="B47" s="308" t="e">
        <f>AVERAGE('A5 Exploitation'!D547, 'A5 Technique'!D197)</f>
        <v>#DIV/0!</v>
      </c>
      <c r="C47" s="308"/>
      <c r="D47" s="78"/>
      <c r="E47" s="78"/>
      <c r="F47" s="78"/>
      <c r="G47" s="78"/>
      <c r="H47" s="78"/>
      <c r="I47" s="78"/>
    </row>
    <row r="48" spans="1:10" ht="33" customHeight="1" x14ac:dyDescent="0.25">
      <c r="A48" s="85" t="s">
        <v>333</v>
      </c>
      <c r="B48" s="308" t="e">
        <f>AVERAGE('A6 Exploitation'!D547, 'A6 Technique'!D197)</f>
        <v>#DIV/0!</v>
      </c>
      <c r="C48" s="30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7" t="s">
        <v>336</v>
      </c>
      <c r="C51" s="307"/>
      <c r="D51" s="78"/>
      <c r="E51" s="78"/>
      <c r="F51" s="78"/>
      <c r="G51" s="78"/>
      <c r="H51" s="78"/>
      <c r="I51" s="78"/>
      <c r="J51" s="77" t="str">
        <f>D18</f>
        <v>Ras Jebal</v>
      </c>
    </row>
    <row r="52" spans="1:10" ht="33" customHeight="1" x14ac:dyDescent="0.25">
      <c r="A52" s="86" t="s">
        <v>328</v>
      </c>
      <c r="B52" s="310">
        <f>'A1 Exploitation'!D46</f>
        <v>0.77777777777777779</v>
      </c>
      <c r="C52" s="310"/>
      <c r="D52" s="78"/>
      <c r="E52" s="78"/>
      <c r="F52" s="78"/>
      <c r="G52" s="78"/>
      <c r="H52" s="78"/>
      <c r="I52" s="78"/>
    </row>
    <row r="53" spans="1:10" ht="33" customHeight="1" x14ac:dyDescent="0.25">
      <c r="A53" s="85" t="s">
        <v>329</v>
      </c>
      <c r="B53" s="310">
        <f>'A2 Exploitation'!D46</f>
        <v>0</v>
      </c>
      <c r="C53" s="310"/>
      <c r="D53" s="78"/>
      <c r="E53" s="78"/>
      <c r="F53" s="78"/>
      <c r="G53" s="78"/>
      <c r="H53" s="78"/>
      <c r="I53" s="78"/>
    </row>
    <row r="54" spans="1:10" ht="33" customHeight="1" x14ac:dyDescent="0.25">
      <c r="A54" s="86" t="s">
        <v>330</v>
      </c>
      <c r="B54" s="310">
        <f>'A3 Exploitation'!D46</f>
        <v>0</v>
      </c>
      <c r="C54" s="310"/>
      <c r="D54" s="78"/>
      <c r="E54" s="78"/>
      <c r="F54" s="78"/>
      <c r="G54" s="78"/>
      <c r="H54" s="78"/>
      <c r="I54" s="78"/>
    </row>
    <row r="55" spans="1:10" ht="33" customHeight="1" x14ac:dyDescent="0.25">
      <c r="A55" s="86" t="s">
        <v>331</v>
      </c>
      <c r="B55" s="310">
        <f>'A4 Exploitation'!D46</f>
        <v>0</v>
      </c>
      <c r="C55" s="310"/>
      <c r="D55" s="78"/>
      <c r="E55" s="78"/>
      <c r="F55" s="78"/>
      <c r="G55" s="78"/>
      <c r="H55" s="78"/>
      <c r="I55" s="78"/>
    </row>
    <row r="56" spans="1:10" ht="33" customHeight="1" x14ac:dyDescent="0.25">
      <c r="A56" s="85" t="s">
        <v>332</v>
      </c>
      <c r="B56" s="310">
        <f>'A5 Exploitation'!D46</f>
        <v>0</v>
      </c>
      <c r="C56" s="310"/>
      <c r="D56" s="78"/>
      <c r="E56" s="78"/>
      <c r="F56" s="78"/>
      <c r="G56" s="78"/>
      <c r="H56" s="78"/>
      <c r="I56" s="78"/>
    </row>
    <row r="57" spans="1:10" ht="33" customHeight="1" x14ac:dyDescent="0.25">
      <c r="A57" s="85" t="s">
        <v>333</v>
      </c>
      <c r="B57" s="310">
        <f>'A6 Exploitation'!D46</f>
        <v>0</v>
      </c>
      <c r="C57" s="310"/>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7" t="s">
        <v>337</v>
      </c>
      <c r="C60" s="307"/>
      <c r="D60" s="78"/>
      <c r="E60" s="78"/>
      <c r="F60" s="78"/>
      <c r="G60" s="78"/>
      <c r="H60" s="78"/>
      <c r="I60" s="78"/>
      <c r="J60" s="77" t="str">
        <f>D18</f>
        <v>Ras Jebal</v>
      </c>
    </row>
    <row r="61" spans="1:10" ht="33" customHeight="1" x14ac:dyDescent="0.25">
      <c r="A61" s="86" t="s">
        <v>328</v>
      </c>
      <c r="B61" s="308">
        <f>'A1 Exploitation'!D103</f>
        <v>0.83333333333333337</v>
      </c>
      <c r="C61" s="308"/>
      <c r="D61" s="78"/>
      <c r="E61" s="78"/>
      <c r="F61" s="78"/>
      <c r="G61" s="78"/>
      <c r="H61" s="78"/>
      <c r="I61" s="78"/>
    </row>
    <row r="62" spans="1:10" ht="33" customHeight="1" x14ac:dyDescent="0.25">
      <c r="A62" s="85" t="s">
        <v>329</v>
      </c>
      <c r="B62" s="308">
        <f>'A2 Exploitation'!D103</f>
        <v>0</v>
      </c>
      <c r="C62" s="308"/>
      <c r="D62" s="78"/>
      <c r="E62" s="78"/>
      <c r="F62" s="78"/>
      <c r="G62" s="78"/>
      <c r="H62" s="78"/>
      <c r="I62" s="78"/>
    </row>
    <row r="63" spans="1:10" ht="33" customHeight="1" x14ac:dyDescent="0.25">
      <c r="A63" s="86" t="s">
        <v>330</v>
      </c>
      <c r="B63" s="308">
        <f>'A3 Exploitation'!D103</f>
        <v>0</v>
      </c>
      <c r="C63" s="308"/>
      <c r="D63" s="78"/>
      <c r="E63" s="78"/>
      <c r="F63" s="78"/>
      <c r="G63" s="78"/>
      <c r="H63" s="78"/>
      <c r="I63" s="78"/>
    </row>
    <row r="64" spans="1:10" ht="33" customHeight="1" x14ac:dyDescent="0.25">
      <c r="A64" s="86" t="s">
        <v>331</v>
      </c>
      <c r="B64" s="308">
        <f>'A4 Exploitation'!D103</f>
        <v>0</v>
      </c>
      <c r="C64" s="308"/>
      <c r="D64" s="78"/>
      <c r="E64" s="78"/>
      <c r="F64" s="78"/>
      <c r="G64" s="78"/>
      <c r="H64" s="78"/>
      <c r="I64" s="78"/>
    </row>
    <row r="65" spans="1:10" ht="33" customHeight="1" x14ac:dyDescent="0.25">
      <c r="A65" s="85" t="s">
        <v>332</v>
      </c>
      <c r="B65" s="308">
        <f>'A5 Exploitation'!D103</f>
        <v>0</v>
      </c>
      <c r="C65" s="308"/>
      <c r="D65" s="78"/>
      <c r="E65" s="78"/>
      <c r="F65" s="78"/>
      <c r="G65" s="78"/>
      <c r="H65" s="78"/>
      <c r="I65" s="78"/>
    </row>
    <row r="66" spans="1:10" ht="33" customHeight="1" x14ac:dyDescent="0.25">
      <c r="A66" s="85" t="s">
        <v>333</v>
      </c>
      <c r="B66" s="308">
        <f>'A6 Exploitation'!D103</f>
        <v>0</v>
      </c>
      <c r="C66" s="30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7" t="s">
        <v>338</v>
      </c>
      <c r="C69" s="307"/>
      <c r="D69" s="78"/>
      <c r="E69" s="78"/>
      <c r="F69" s="78"/>
      <c r="G69" s="78"/>
      <c r="H69" s="78"/>
      <c r="I69" s="78"/>
      <c r="J69" s="77" t="str">
        <f>D18</f>
        <v>Ras Jebal</v>
      </c>
    </row>
    <row r="70" spans="1:10" ht="33" customHeight="1" x14ac:dyDescent="0.25">
      <c r="A70" s="86" t="s">
        <v>328</v>
      </c>
      <c r="B70" s="308">
        <f>'A1 Exploitation'!D158</f>
        <v>0.89743589743589747</v>
      </c>
      <c r="C70" s="308"/>
      <c r="D70" s="78"/>
      <c r="E70" s="78"/>
      <c r="F70" s="78"/>
      <c r="G70" s="78"/>
      <c r="H70" s="78"/>
      <c r="I70" s="78"/>
    </row>
    <row r="71" spans="1:10" ht="33" customHeight="1" x14ac:dyDescent="0.25">
      <c r="A71" s="85" t="s">
        <v>329</v>
      </c>
      <c r="B71" s="308">
        <f>'A2 Exploitation'!D158</f>
        <v>0</v>
      </c>
      <c r="C71" s="308"/>
      <c r="D71" s="78"/>
      <c r="E71" s="78"/>
      <c r="F71" s="78"/>
      <c r="G71" s="78"/>
      <c r="H71" s="78"/>
      <c r="I71" s="78"/>
    </row>
    <row r="72" spans="1:10" ht="33" customHeight="1" x14ac:dyDescent="0.25">
      <c r="A72" s="86" t="s">
        <v>330</v>
      </c>
      <c r="B72" s="308">
        <f>'A3 Exploitation'!D158</f>
        <v>0</v>
      </c>
      <c r="C72" s="308"/>
      <c r="D72" s="78"/>
      <c r="E72" s="78"/>
      <c r="F72" s="78"/>
      <c r="G72" s="78"/>
      <c r="H72" s="78"/>
      <c r="I72" s="78"/>
    </row>
    <row r="73" spans="1:10" ht="33" customHeight="1" x14ac:dyDescent="0.25">
      <c r="A73" s="86" t="s">
        <v>331</v>
      </c>
      <c r="B73" s="308">
        <f>'A4 Exploitation'!D158</f>
        <v>0</v>
      </c>
      <c r="C73" s="308"/>
      <c r="D73" s="78"/>
      <c r="E73" s="78"/>
      <c r="F73" s="78"/>
      <c r="G73" s="78"/>
      <c r="H73" s="78"/>
      <c r="I73" s="78"/>
    </row>
    <row r="74" spans="1:10" ht="33" customHeight="1" x14ac:dyDescent="0.25">
      <c r="A74" s="85" t="s">
        <v>332</v>
      </c>
      <c r="B74" s="308">
        <f>'A5 Exploitation'!D158</f>
        <v>0</v>
      </c>
      <c r="C74" s="308"/>
      <c r="D74" s="78"/>
      <c r="E74" s="78"/>
      <c r="F74" s="78"/>
      <c r="G74" s="78"/>
      <c r="H74" s="78"/>
      <c r="I74" s="78"/>
    </row>
    <row r="75" spans="1:10" ht="33" customHeight="1" x14ac:dyDescent="0.25">
      <c r="A75" s="85" t="s">
        <v>333</v>
      </c>
      <c r="B75" s="308">
        <f>'A6 Exploitation'!D158</f>
        <v>0</v>
      </c>
      <c r="C75" s="30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7" t="s">
        <v>339</v>
      </c>
      <c r="C78" s="307"/>
      <c r="D78" s="78"/>
      <c r="E78" s="78"/>
      <c r="F78" s="78"/>
      <c r="G78" s="78"/>
      <c r="H78" s="78"/>
      <c r="I78" s="78"/>
      <c r="J78" s="77" t="str">
        <f>D18</f>
        <v>Ras Jebal</v>
      </c>
    </row>
    <row r="79" spans="1:10" ht="33" customHeight="1" x14ac:dyDescent="0.25">
      <c r="A79" s="86" t="s">
        <v>328</v>
      </c>
      <c r="B79" s="308">
        <f>'A1 Exploitation'!D205</f>
        <v>0.98333333333333328</v>
      </c>
      <c r="C79" s="308"/>
      <c r="D79" s="78"/>
      <c r="E79" s="78"/>
      <c r="F79" s="78"/>
      <c r="G79" s="78"/>
      <c r="H79" s="78"/>
      <c r="I79" s="78"/>
    </row>
    <row r="80" spans="1:10" ht="33" customHeight="1" x14ac:dyDescent="0.25">
      <c r="A80" s="85" t="s">
        <v>329</v>
      </c>
      <c r="B80" s="308">
        <f>'A2 Exploitation'!D205</f>
        <v>0</v>
      </c>
      <c r="C80" s="308"/>
      <c r="D80" s="78"/>
      <c r="E80" s="78"/>
      <c r="F80" s="78"/>
      <c r="G80" s="78"/>
      <c r="H80" s="78"/>
      <c r="I80" s="78"/>
    </row>
    <row r="81" spans="1:10" ht="33" customHeight="1" x14ac:dyDescent="0.25">
      <c r="A81" s="86" t="s">
        <v>330</v>
      </c>
      <c r="B81" s="308">
        <f>'A3 Exploitation'!D205</f>
        <v>0</v>
      </c>
      <c r="C81" s="308"/>
      <c r="D81" s="78"/>
      <c r="E81" s="78"/>
      <c r="F81" s="78"/>
      <c r="G81" s="78"/>
      <c r="H81" s="78"/>
      <c r="I81" s="78"/>
    </row>
    <row r="82" spans="1:10" ht="33" customHeight="1" x14ac:dyDescent="0.25">
      <c r="A82" s="86" t="s">
        <v>331</v>
      </c>
      <c r="B82" s="308">
        <f>'A4 Exploitation'!D205</f>
        <v>0</v>
      </c>
      <c r="C82" s="308"/>
      <c r="D82" s="78"/>
      <c r="E82" s="78"/>
      <c r="F82" s="78"/>
      <c r="G82" s="78"/>
      <c r="H82" s="78"/>
      <c r="I82" s="78"/>
    </row>
    <row r="83" spans="1:10" ht="33" customHeight="1" x14ac:dyDescent="0.25">
      <c r="A83" s="85" t="s">
        <v>332</v>
      </c>
      <c r="B83" s="308">
        <f>'A5 Exploitation'!D205</f>
        <v>0</v>
      </c>
      <c r="C83" s="308"/>
      <c r="D83" s="78"/>
      <c r="E83" s="78"/>
      <c r="F83" s="78"/>
      <c r="G83" s="78"/>
      <c r="H83" s="78"/>
      <c r="I83" s="78"/>
    </row>
    <row r="84" spans="1:10" ht="33" customHeight="1" x14ac:dyDescent="0.25">
      <c r="A84" s="85" t="s">
        <v>333</v>
      </c>
      <c r="B84" s="308">
        <f>'A6 Exploitation'!D205</f>
        <v>0</v>
      </c>
      <c r="C84" s="30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7" t="s">
        <v>340</v>
      </c>
      <c r="C87" s="307"/>
      <c r="D87" s="78"/>
      <c r="E87" s="78"/>
      <c r="F87" s="78"/>
      <c r="G87" s="78"/>
      <c r="H87" s="78"/>
      <c r="I87" s="78"/>
      <c r="J87" s="77" t="str">
        <f>D18</f>
        <v>Ras Jebal</v>
      </c>
    </row>
    <row r="88" spans="1:10" ht="33" customHeight="1" x14ac:dyDescent="0.25">
      <c r="A88" s="86" t="s">
        <v>328</v>
      </c>
      <c r="B88" s="308">
        <f>'A1 Exploitation'!D266</f>
        <v>0.92500000000000004</v>
      </c>
      <c r="C88" s="308"/>
      <c r="D88" s="78"/>
      <c r="E88" s="78"/>
      <c r="F88" s="78"/>
      <c r="G88" s="78"/>
      <c r="H88" s="78"/>
      <c r="I88" s="78"/>
    </row>
    <row r="89" spans="1:10" ht="33" customHeight="1" x14ac:dyDescent="0.25">
      <c r="A89" s="85" t="s">
        <v>329</v>
      </c>
      <c r="B89" s="308">
        <f>'A2 Exploitation'!D266</f>
        <v>0</v>
      </c>
      <c r="C89" s="308"/>
      <c r="D89" s="78"/>
      <c r="E89" s="78"/>
      <c r="F89" s="78"/>
      <c r="G89" s="78"/>
      <c r="H89" s="78"/>
      <c r="I89" s="78"/>
    </row>
    <row r="90" spans="1:10" ht="33" customHeight="1" x14ac:dyDescent="0.25">
      <c r="A90" s="86" t="s">
        <v>330</v>
      </c>
      <c r="B90" s="308">
        <f>'A3 Exploitation'!D266</f>
        <v>0</v>
      </c>
      <c r="C90" s="308"/>
      <c r="D90" s="78"/>
      <c r="E90" s="78"/>
      <c r="F90" s="78"/>
      <c r="G90" s="78"/>
      <c r="H90" s="78"/>
      <c r="I90" s="78"/>
    </row>
    <row r="91" spans="1:10" ht="33" customHeight="1" x14ac:dyDescent="0.25">
      <c r="A91" s="86" t="s">
        <v>331</v>
      </c>
      <c r="B91" s="308">
        <f>'A4 Exploitation'!D266</f>
        <v>0</v>
      </c>
      <c r="C91" s="308"/>
      <c r="D91" s="78"/>
      <c r="E91" s="78"/>
      <c r="F91" s="78"/>
      <c r="G91" s="78"/>
      <c r="H91" s="78"/>
      <c r="I91" s="78"/>
    </row>
    <row r="92" spans="1:10" ht="33" customHeight="1" x14ac:dyDescent="0.25">
      <c r="A92" s="85" t="s">
        <v>332</v>
      </c>
      <c r="B92" s="308">
        <f>'A5 Exploitation'!D266</f>
        <v>0</v>
      </c>
      <c r="C92" s="308"/>
      <c r="D92" s="78"/>
      <c r="E92" s="78"/>
      <c r="F92" s="78"/>
      <c r="G92" s="78"/>
      <c r="H92" s="78"/>
      <c r="I92" s="78"/>
    </row>
    <row r="93" spans="1:10" ht="33" customHeight="1" x14ac:dyDescent="0.25">
      <c r="A93" s="85" t="s">
        <v>333</v>
      </c>
      <c r="B93" s="308">
        <f>'A6 Exploitation'!D266</f>
        <v>0</v>
      </c>
      <c r="C93" s="30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7" t="s">
        <v>341</v>
      </c>
      <c r="C96" s="307"/>
      <c r="D96" s="78"/>
      <c r="E96" s="78"/>
      <c r="F96" s="78"/>
      <c r="G96" s="78"/>
      <c r="H96" s="78"/>
      <c r="I96" s="78"/>
      <c r="J96" s="77" t="str">
        <f>D18</f>
        <v>Ras Jebal</v>
      </c>
    </row>
    <row r="97" spans="1:10" ht="33" customHeight="1" x14ac:dyDescent="0.25">
      <c r="A97" s="86" t="s">
        <v>328</v>
      </c>
      <c r="B97" s="308">
        <f>'A1 Exploitation'!D318</f>
        <v>0.8125</v>
      </c>
      <c r="C97" s="308"/>
      <c r="D97" s="78"/>
      <c r="E97" s="78"/>
      <c r="F97" s="78"/>
      <c r="G97" s="78"/>
      <c r="H97" s="78"/>
      <c r="I97" s="78"/>
    </row>
    <row r="98" spans="1:10" ht="33" customHeight="1" x14ac:dyDescent="0.25">
      <c r="A98" s="85" t="s">
        <v>329</v>
      </c>
      <c r="B98" s="308">
        <f>'A2 Exploitation'!D318</f>
        <v>0</v>
      </c>
      <c r="C98" s="308"/>
      <c r="D98" s="78"/>
      <c r="E98" s="78"/>
      <c r="F98" s="78"/>
      <c r="G98" s="78"/>
      <c r="H98" s="78"/>
      <c r="I98" s="78"/>
    </row>
    <row r="99" spans="1:10" ht="33" customHeight="1" x14ac:dyDescent="0.25">
      <c r="A99" s="86" t="s">
        <v>330</v>
      </c>
      <c r="B99" s="308">
        <f>'A3 Exploitation'!D318</f>
        <v>0</v>
      </c>
      <c r="C99" s="308"/>
      <c r="D99" s="78"/>
      <c r="E99" s="78"/>
      <c r="F99" s="78"/>
      <c r="G99" s="78"/>
      <c r="H99" s="78"/>
      <c r="I99" s="78"/>
    </row>
    <row r="100" spans="1:10" ht="33" customHeight="1" x14ac:dyDescent="0.25">
      <c r="A100" s="86" t="s">
        <v>331</v>
      </c>
      <c r="B100" s="308">
        <f>'A4 Exploitation'!D318</f>
        <v>0</v>
      </c>
      <c r="C100" s="308"/>
      <c r="D100" s="78"/>
      <c r="E100" s="78"/>
      <c r="F100" s="78"/>
      <c r="G100" s="78"/>
      <c r="H100" s="78"/>
      <c r="I100" s="78"/>
    </row>
    <row r="101" spans="1:10" ht="33" customHeight="1" x14ac:dyDescent="0.25">
      <c r="A101" s="85" t="s">
        <v>332</v>
      </c>
      <c r="B101" s="308">
        <f>'A5 Exploitation'!D318</f>
        <v>0</v>
      </c>
      <c r="C101" s="308"/>
      <c r="D101" s="78"/>
      <c r="E101" s="78"/>
      <c r="F101" s="78"/>
      <c r="G101" s="78"/>
      <c r="H101" s="78"/>
      <c r="I101" s="78"/>
    </row>
    <row r="102" spans="1:10" ht="33" customHeight="1" x14ac:dyDescent="0.25">
      <c r="A102" s="85" t="s">
        <v>333</v>
      </c>
      <c r="B102" s="308">
        <f>'A6 Exploitation'!D318</f>
        <v>0</v>
      </c>
      <c r="C102" s="30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7" t="s">
        <v>342</v>
      </c>
      <c r="C105" s="307"/>
      <c r="D105" s="78"/>
      <c r="E105" s="78"/>
      <c r="F105" s="78"/>
      <c r="G105" s="78"/>
      <c r="H105" s="78"/>
      <c r="I105" s="78"/>
      <c r="J105" s="77" t="str">
        <f>D18</f>
        <v>Ras Jebal</v>
      </c>
    </row>
    <row r="106" spans="1:10" ht="33" customHeight="1" x14ac:dyDescent="0.25">
      <c r="A106" s="86" t="s">
        <v>328</v>
      </c>
      <c r="B106" s="308">
        <f>'A1 Exploitation'!D358</f>
        <v>1</v>
      </c>
      <c r="C106" s="308"/>
      <c r="D106" s="78"/>
      <c r="E106" s="78"/>
      <c r="F106" s="78"/>
      <c r="G106" s="78"/>
      <c r="H106" s="78"/>
      <c r="I106" s="78"/>
    </row>
    <row r="107" spans="1:10" ht="33" customHeight="1" x14ac:dyDescent="0.25">
      <c r="A107" s="85" t="s">
        <v>329</v>
      </c>
      <c r="B107" s="308">
        <f>'A2 Exploitation'!D358</f>
        <v>0</v>
      </c>
      <c r="C107" s="308"/>
      <c r="D107" s="78"/>
      <c r="E107" s="78"/>
      <c r="F107" s="78"/>
      <c r="G107" s="78"/>
      <c r="H107" s="78"/>
      <c r="I107" s="78"/>
    </row>
    <row r="108" spans="1:10" ht="33" customHeight="1" x14ac:dyDescent="0.25">
      <c r="A108" s="86" t="s">
        <v>330</v>
      </c>
      <c r="B108" s="308">
        <f>'A3 Exploitation'!D358</f>
        <v>0</v>
      </c>
      <c r="C108" s="308"/>
      <c r="D108" s="78"/>
      <c r="E108" s="78"/>
      <c r="F108" s="78"/>
      <c r="G108" s="78"/>
      <c r="H108" s="78"/>
      <c r="I108" s="78"/>
    </row>
    <row r="109" spans="1:10" ht="33" customHeight="1" x14ac:dyDescent="0.25">
      <c r="A109" s="86" t="s">
        <v>331</v>
      </c>
      <c r="B109" s="308">
        <f>'A4 Exploitation'!D358</f>
        <v>0</v>
      </c>
      <c r="C109" s="308"/>
      <c r="D109" s="78"/>
      <c r="E109" s="78"/>
      <c r="F109" s="78"/>
      <c r="G109" s="78"/>
      <c r="H109" s="78"/>
      <c r="I109" s="78"/>
    </row>
    <row r="110" spans="1:10" ht="33" customHeight="1" x14ac:dyDescent="0.25">
      <c r="A110" s="85" t="s">
        <v>332</v>
      </c>
      <c r="B110" s="308">
        <f>'A5 Exploitation'!D358</f>
        <v>0</v>
      </c>
      <c r="C110" s="308"/>
      <c r="D110" s="78"/>
      <c r="E110" s="78"/>
      <c r="F110" s="78"/>
      <c r="G110" s="78"/>
      <c r="H110" s="78"/>
      <c r="I110" s="78"/>
    </row>
    <row r="111" spans="1:10" ht="33" customHeight="1" x14ac:dyDescent="0.25">
      <c r="A111" s="85" t="s">
        <v>333</v>
      </c>
      <c r="B111" s="308">
        <f>'A6 Exploitation'!D358</f>
        <v>0</v>
      </c>
      <c r="C111" s="30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7" t="s">
        <v>343</v>
      </c>
      <c r="C114" s="307"/>
      <c r="D114" s="78"/>
      <c r="E114" s="78"/>
      <c r="F114" s="78"/>
      <c r="G114" s="78"/>
      <c r="H114" s="78"/>
      <c r="I114" s="78"/>
      <c r="J114" s="77" t="str">
        <f>D18</f>
        <v>Ras Jebal</v>
      </c>
    </row>
    <row r="115" spans="1:10" ht="33" customHeight="1" x14ac:dyDescent="0.25">
      <c r="A115" s="86" t="s">
        <v>328</v>
      </c>
      <c r="B115" s="308">
        <f>'A1 Exploitation'!D391</f>
        <v>0.80555555555555558</v>
      </c>
      <c r="C115" s="308"/>
      <c r="D115" s="78"/>
      <c r="E115" s="78"/>
      <c r="F115" s="78"/>
      <c r="G115" s="78"/>
      <c r="H115" s="78"/>
      <c r="I115" s="78"/>
    </row>
    <row r="116" spans="1:10" ht="33" customHeight="1" x14ac:dyDescent="0.25">
      <c r="A116" s="85" t="s">
        <v>329</v>
      </c>
      <c r="B116" s="308">
        <f>'A2 Exploitation'!D391</f>
        <v>0</v>
      </c>
      <c r="C116" s="308"/>
      <c r="D116" s="78"/>
      <c r="E116" s="78"/>
      <c r="F116" s="78"/>
      <c r="G116" s="78"/>
      <c r="H116" s="78"/>
      <c r="I116" s="78"/>
    </row>
    <row r="117" spans="1:10" ht="33" customHeight="1" x14ac:dyDescent="0.25">
      <c r="A117" s="86" t="s">
        <v>330</v>
      </c>
      <c r="B117" s="308">
        <f>'A3 Exploitation'!D391</f>
        <v>0</v>
      </c>
      <c r="C117" s="308"/>
      <c r="D117" s="78"/>
      <c r="E117" s="78"/>
      <c r="F117" s="78"/>
      <c r="G117" s="78"/>
      <c r="H117" s="78"/>
      <c r="I117" s="78"/>
    </row>
    <row r="118" spans="1:10" ht="33" customHeight="1" x14ac:dyDescent="0.25">
      <c r="A118" s="86" t="s">
        <v>331</v>
      </c>
      <c r="B118" s="308">
        <f>'A4 Exploitation'!D391</f>
        <v>0</v>
      </c>
      <c r="C118" s="308"/>
      <c r="D118" s="78"/>
      <c r="E118" s="78"/>
      <c r="F118" s="78"/>
      <c r="G118" s="78"/>
      <c r="H118" s="78"/>
      <c r="I118" s="78"/>
    </row>
    <row r="119" spans="1:10" ht="33" customHeight="1" x14ac:dyDescent="0.25">
      <c r="A119" s="85" t="s">
        <v>332</v>
      </c>
      <c r="B119" s="308">
        <f>'A5 Exploitation'!D391</f>
        <v>0</v>
      </c>
      <c r="C119" s="308"/>
      <c r="D119" s="78"/>
      <c r="E119" s="78"/>
      <c r="F119" s="78"/>
      <c r="G119" s="78"/>
      <c r="H119" s="78"/>
      <c r="I119" s="78"/>
    </row>
    <row r="120" spans="1:10" ht="33" customHeight="1" x14ac:dyDescent="0.25">
      <c r="A120" s="85" t="s">
        <v>333</v>
      </c>
      <c r="B120" s="308">
        <f>'A6 Exploitation'!D391</f>
        <v>0</v>
      </c>
      <c r="C120" s="30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7" t="s">
        <v>344</v>
      </c>
      <c r="C123" s="307"/>
      <c r="D123" s="78"/>
      <c r="E123" s="78"/>
      <c r="F123" s="78"/>
      <c r="G123" s="78"/>
      <c r="H123" s="78"/>
      <c r="I123" s="78"/>
      <c r="J123" s="77" t="str">
        <f>D18</f>
        <v>Ras Jebal</v>
      </c>
    </row>
    <row r="124" spans="1:10" ht="33" customHeight="1" x14ac:dyDescent="0.25">
      <c r="A124" s="86" t="s">
        <v>328</v>
      </c>
      <c r="B124" s="308">
        <f>'A1 Exploitation'!D444</f>
        <v>1.0178571428571428</v>
      </c>
      <c r="C124" s="308"/>
      <c r="D124" s="78"/>
      <c r="E124" s="78"/>
      <c r="F124" s="78"/>
      <c r="G124" s="78"/>
      <c r="H124" s="78"/>
      <c r="I124" s="78"/>
    </row>
    <row r="125" spans="1:10" ht="33" customHeight="1" x14ac:dyDescent="0.25">
      <c r="A125" s="85" t="s">
        <v>329</v>
      </c>
      <c r="B125" s="308">
        <f>'A2 Exploitation'!D444</f>
        <v>0</v>
      </c>
      <c r="C125" s="308"/>
      <c r="D125" s="78"/>
      <c r="E125" s="78"/>
      <c r="F125" s="78"/>
      <c r="G125" s="78"/>
      <c r="H125" s="78"/>
      <c r="I125" s="78"/>
    </row>
    <row r="126" spans="1:10" ht="33" customHeight="1" x14ac:dyDescent="0.25">
      <c r="A126" s="86" t="s">
        <v>330</v>
      </c>
      <c r="B126" s="308">
        <f>'A3 Exploitation'!D444</f>
        <v>0</v>
      </c>
      <c r="C126" s="308"/>
      <c r="D126" s="78"/>
      <c r="E126" s="78"/>
      <c r="F126" s="78"/>
      <c r="G126" s="78"/>
      <c r="H126" s="78"/>
      <c r="I126" s="78"/>
    </row>
    <row r="127" spans="1:10" ht="33" customHeight="1" x14ac:dyDescent="0.25">
      <c r="A127" s="86" t="s">
        <v>331</v>
      </c>
      <c r="B127" s="308">
        <f>'A4 Exploitation'!D444</f>
        <v>0</v>
      </c>
      <c r="C127" s="308"/>
      <c r="D127" s="78"/>
      <c r="E127" s="78"/>
      <c r="F127" s="78"/>
      <c r="G127" s="78"/>
      <c r="H127" s="78"/>
      <c r="I127" s="78"/>
    </row>
    <row r="128" spans="1:10" ht="33" customHeight="1" x14ac:dyDescent="0.25">
      <c r="A128" s="85" t="s">
        <v>332</v>
      </c>
      <c r="B128" s="308">
        <f>'A5 Exploitation'!D444</f>
        <v>0</v>
      </c>
      <c r="C128" s="308"/>
      <c r="D128" s="78"/>
      <c r="E128" s="78"/>
      <c r="F128" s="78"/>
      <c r="G128" s="78"/>
      <c r="H128" s="78"/>
      <c r="I128" s="78"/>
    </row>
    <row r="129" spans="1:10" ht="33" customHeight="1" x14ac:dyDescent="0.25">
      <c r="A129" s="85" t="s">
        <v>333</v>
      </c>
      <c r="B129" s="308">
        <f>'A6 Exploitation'!D444</f>
        <v>0</v>
      </c>
      <c r="C129" s="30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7" t="s">
        <v>345</v>
      </c>
      <c r="C132" s="307"/>
      <c r="D132" s="78"/>
      <c r="E132" s="78"/>
      <c r="F132" s="78"/>
      <c r="G132" s="78"/>
      <c r="H132" s="78"/>
      <c r="I132" s="78"/>
      <c r="J132" s="77" t="str">
        <f>D18</f>
        <v>Ras Jebal</v>
      </c>
    </row>
    <row r="133" spans="1:10" ht="33" customHeight="1" x14ac:dyDescent="0.25">
      <c r="A133" s="86" t="s">
        <v>328</v>
      </c>
      <c r="B133" s="308">
        <f>'A1 Exploitation'!D481</f>
        <v>0.97619047619047616</v>
      </c>
      <c r="C133" s="308"/>
      <c r="D133" s="78"/>
      <c r="E133" s="78"/>
      <c r="F133" s="78"/>
      <c r="G133" s="78"/>
      <c r="H133" s="78"/>
      <c r="I133" s="78"/>
    </row>
    <row r="134" spans="1:10" ht="33" customHeight="1" x14ac:dyDescent="0.25">
      <c r="A134" s="85" t="s">
        <v>329</v>
      </c>
      <c r="B134" s="308">
        <f>'A2 Exploitation'!D481</f>
        <v>0</v>
      </c>
      <c r="C134" s="308"/>
      <c r="D134" s="78"/>
      <c r="E134" s="78"/>
      <c r="F134" s="78"/>
      <c r="G134" s="78"/>
      <c r="H134" s="78"/>
      <c r="I134" s="78"/>
    </row>
    <row r="135" spans="1:10" ht="33" customHeight="1" x14ac:dyDescent="0.25">
      <c r="A135" s="86" t="s">
        <v>330</v>
      </c>
      <c r="B135" s="308">
        <f>'A3 Exploitation'!D481</f>
        <v>0</v>
      </c>
      <c r="C135" s="308"/>
      <c r="D135" s="78"/>
      <c r="E135" s="78"/>
      <c r="F135" s="78"/>
      <c r="G135" s="78"/>
      <c r="H135" s="78"/>
      <c r="I135" s="78"/>
    </row>
    <row r="136" spans="1:10" ht="33" customHeight="1" x14ac:dyDescent="0.25">
      <c r="A136" s="86" t="s">
        <v>331</v>
      </c>
      <c r="B136" s="308">
        <f>'A4 Exploitation'!D481</f>
        <v>0</v>
      </c>
      <c r="C136" s="308"/>
      <c r="D136" s="78"/>
      <c r="E136" s="78"/>
      <c r="F136" s="78"/>
      <c r="G136" s="78"/>
      <c r="H136" s="78"/>
      <c r="I136" s="78"/>
    </row>
    <row r="137" spans="1:10" ht="33" customHeight="1" x14ac:dyDescent="0.25">
      <c r="A137" s="85" t="s">
        <v>332</v>
      </c>
      <c r="B137" s="308">
        <f>'A5 Exploitation'!D481</f>
        <v>0</v>
      </c>
      <c r="C137" s="308"/>
      <c r="D137" s="78"/>
      <c r="E137" s="78"/>
      <c r="F137" s="78"/>
      <c r="G137" s="78"/>
      <c r="H137" s="78"/>
      <c r="I137" s="78"/>
    </row>
    <row r="138" spans="1:10" ht="33" customHeight="1" x14ac:dyDescent="0.25">
      <c r="A138" s="85" t="s">
        <v>333</v>
      </c>
      <c r="B138" s="308">
        <f>'A6 Exploitation'!D481</f>
        <v>0</v>
      </c>
      <c r="C138" s="30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7" t="s">
        <v>346</v>
      </c>
      <c r="C141" s="307"/>
      <c r="D141" s="78"/>
      <c r="E141" s="78"/>
      <c r="F141" s="78"/>
      <c r="G141" s="78"/>
      <c r="H141" s="78"/>
      <c r="I141" s="78"/>
      <c r="J141" s="77" t="str">
        <f>D18</f>
        <v>Ras Jebal</v>
      </c>
    </row>
    <row r="142" spans="1:10" ht="33" customHeight="1" x14ac:dyDescent="0.25">
      <c r="A142" s="86" t="s">
        <v>328</v>
      </c>
      <c r="B142" s="308">
        <f>'A1 Exploitation'!D503</f>
        <v>1</v>
      </c>
      <c r="C142" s="308"/>
      <c r="D142" s="78"/>
      <c r="E142" s="78"/>
      <c r="F142" s="78"/>
      <c r="G142" s="78"/>
      <c r="H142" s="78"/>
      <c r="I142" s="78"/>
    </row>
    <row r="143" spans="1:10" ht="33" customHeight="1" x14ac:dyDescent="0.25">
      <c r="A143" s="85" t="s">
        <v>329</v>
      </c>
      <c r="B143" s="308">
        <f>'A2 Exploitation'!D503</f>
        <v>0</v>
      </c>
      <c r="C143" s="308"/>
      <c r="D143" s="78"/>
      <c r="E143" s="78"/>
      <c r="F143" s="78"/>
      <c r="G143" s="78"/>
      <c r="H143" s="78"/>
      <c r="I143" s="78"/>
    </row>
    <row r="144" spans="1:10" ht="33" customHeight="1" x14ac:dyDescent="0.25">
      <c r="A144" s="86" t="s">
        <v>330</v>
      </c>
      <c r="B144" s="308">
        <f>'A3 Exploitation'!D503</f>
        <v>0</v>
      </c>
      <c r="C144" s="308"/>
      <c r="D144" s="78"/>
      <c r="E144" s="78"/>
      <c r="F144" s="78"/>
      <c r="G144" s="78"/>
      <c r="H144" s="78"/>
      <c r="I144" s="78"/>
    </row>
    <row r="145" spans="1:10" ht="33" customHeight="1" x14ac:dyDescent="0.25">
      <c r="A145" s="86" t="s">
        <v>331</v>
      </c>
      <c r="B145" s="308">
        <f>'A4 Exploitation'!D503</f>
        <v>0</v>
      </c>
      <c r="C145" s="308"/>
      <c r="D145" s="78"/>
      <c r="E145" s="78"/>
      <c r="F145" s="78"/>
      <c r="G145" s="78"/>
      <c r="H145" s="78"/>
      <c r="I145" s="78"/>
    </row>
    <row r="146" spans="1:10" ht="33" customHeight="1" x14ac:dyDescent="0.25">
      <c r="A146" s="85" t="s">
        <v>332</v>
      </c>
      <c r="B146" s="308">
        <f>'A5 Exploitation'!D503</f>
        <v>0</v>
      </c>
      <c r="C146" s="308"/>
      <c r="D146" s="78"/>
      <c r="E146" s="78"/>
      <c r="F146" s="78"/>
      <c r="G146" s="78"/>
      <c r="H146" s="78"/>
      <c r="I146" s="78"/>
    </row>
    <row r="147" spans="1:10" ht="33" customHeight="1" x14ac:dyDescent="0.25">
      <c r="A147" s="85" t="s">
        <v>333</v>
      </c>
      <c r="B147" s="308">
        <f>'A6 Exploitation'!D503</f>
        <v>0</v>
      </c>
      <c r="C147" s="30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7" t="s">
        <v>347</v>
      </c>
      <c r="C150" s="307"/>
      <c r="D150" s="78"/>
      <c r="E150" s="78"/>
      <c r="F150" s="78"/>
      <c r="G150" s="78"/>
      <c r="H150" s="78"/>
      <c r="I150" s="78"/>
      <c r="J150" s="77" t="str">
        <f>D18</f>
        <v>Ras Jebal</v>
      </c>
    </row>
    <row r="151" spans="1:10" ht="33" customHeight="1" x14ac:dyDescent="0.25">
      <c r="A151" s="86" t="s">
        <v>328</v>
      </c>
      <c r="B151" s="308">
        <f>'A1 Exploitation'!D514</f>
        <v>1</v>
      </c>
      <c r="C151" s="308"/>
      <c r="D151" s="78"/>
      <c r="E151" s="78"/>
      <c r="F151" s="78"/>
      <c r="G151" s="78"/>
      <c r="H151" s="78"/>
      <c r="I151" s="78"/>
    </row>
    <row r="152" spans="1:10" ht="33" customHeight="1" x14ac:dyDescent="0.25">
      <c r="A152" s="85" t="s">
        <v>329</v>
      </c>
      <c r="B152" s="308">
        <f>'A2 Exploitation'!D514</f>
        <v>0</v>
      </c>
      <c r="C152" s="308"/>
      <c r="D152" s="78"/>
      <c r="E152" s="78"/>
      <c r="F152" s="78"/>
      <c r="G152" s="78"/>
      <c r="H152" s="78"/>
      <c r="I152" s="78"/>
    </row>
    <row r="153" spans="1:10" ht="33" customHeight="1" x14ac:dyDescent="0.25">
      <c r="A153" s="86" t="s">
        <v>330</v>
      </c>
      <c r="B153" s="308">
        <f>'A3 Exploitation'!D514</f>
        <v>0</v>
      </c>
      <c r="C153" s="308"/>
      <c r="D153" s="78"/>
      <c r="E153" s="78"/>
      <c r="F153" s="78"/>
      <c r="G153" s="78"/>
      <c r="H153" s="78"/>
      <c r="I153" s="78"/>
    </row>
    <row r="154" spans="1:10" ht="33" customHeight="1" x14ac:dyDescent="0.25">
      <c r="A154" s="86" t="s">
        <v>331</v>
      </c>
      <c r="B154" s="308">
        <f>'A4 Exploitation'!D514</f>
        <v>0</v>
      </c>
      <c r="C154" s="308"/>
      <c r="D154" s="78"/>
      <c r="E154" s="78"/>
      <c r="F154" s="78"/>
      <c r="G154" s="78"/>
      <c r="H154" s="78"/>
      <c r="I154" s="78"/>
    </row>
    <row r="155" spans="1:10" ht="33" customHeight="1" x14ac:dyDescent="0.25">
      <c r="A155" s="85" t="s">
        <v>332</v>
      </c>
      <c r="B155" s="308">
        <f>'A5 Exploitation'!D514</f>
        <v>0</v>
      </c>
      <c r="C155" s="308"/>
      <c r="D155" s="78"/>
      <c r="E155" s="78"/>
      <c r="F155" s="78"/>
      <c r="G155" s="78"/>
      <c r="H155" s="78"/>
      <c r="I155" s="78"/>
    </row>
    <row r="156" spans="1:10" ht="33" customHeight="1" x14ac:dyDescent="0.25">
      <c r="A156" s="85" t="s">
        <v>333</v>
      </c>
      <c r="B156" s="308">
        <f>'A6 Exploitation'!D514</f>
        <v>0</v>
      </c>
      <c r="C156" s="30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1"/>
      <c r="C159" s="311"/>
      <c r="D159" s="78"/>
      <c r="E159" s="78"/>
      <c r="F159" s="78"/>
      <c r="G159" s="78"/>
      <c r="H159" s="78"/>
      <c r="I159" s="78"/>
    </row>
    <row r="160" spans="1:10" ht="33" customHeight="1" x14ac:dyDescent="0.25">
      <c r="A160" s="85" t="s">
        <v>326</v>
      </c>
      <c r="B160" s="307" t="s">
        <v>348</v>
      </c>
      <c r="C160" s="307"/>
      <c r="D160" s="78"/>
      <c r="E160" s="78"/>
      <c r="F160" s="78"/>
      <c r="G160" s="78"/>
      <c r="H160" s="78"/>
      <c r="I160" s="78"/>
      <c r="J160" s="77" t="str">
        <f>D18</f>
        <v>Ras Jebal</v>
      </c>
    </row>
    <row r="161" spans="1:10" ht="33" customHeight="1" x14ac:dyDescent="0.25">
      <c r="A161" s="86" t="s">
        <v>328</v>
      </c>
      <c r="B161" s="308">
        <f>'A1 Exploitation'!D534</f>
        <v>0.875</v>
      </c>
      <c r="C161" s="308"/>
      <c r="D161" s="78"/>
      <c r="E161" s="78"/>
      <c r="F161" s="78"/>
      <c r="G161" s="78"/>
      <c r="H161" s="78"/>
      <c r="I161" s="78"/>
    </row>
    <row r="162" spans="1:10" ht="33" customHeight="1" x14ac:dyDescent="0.25">
      <c r="A162" s="85" t="s">
        <v>329</v>
      </c>
      <c r="B162" s="308">
        <f>'A2 Exploitation'!D534</f>
        <v>0</v>
      </c>
      <c r="C162" s="308"/>
      <c r="D162" s="78"/>
      <c r="E162" s="78"/>
      <c r="F162" s="78"/>
      <c r="G162" s="78"/>
      <c r="H162" s="78"/>
      <c r="I162" s="78"/>
    </row>
    <row r="163" spans="1:10" ht="33" customHeight="1" x14ac:dyDescent="0.25">
      <c r="A163" s="86" t="s">
        <v>330</v>
      </c>
      <c r="B163" s="308">
        <f>'A3 Exploitation'!D534</f>
        <v>0</v>
      </c>
      <c r="C163" s="308"/>
      <c r="D163" s="78"/>
      <c r="E163" s="78"/>
      <c r="F163" s="78"/>
      <c r="G163" s="78"/>
      <c r="H163" s="78"/>
      <c r="I163" s="78"/>
    </row>
    <row r="164" spans="1:10" ht="33" customHeight="1" x14ac:dyDescent="0.25">
      <c r="A164" s="86" t="s">
        <v>331</v>
      </c>
      <c r="B164" s="308">
        <f>'A4 Exploitation'!D534</f>
        <v>0</v>
      </c>
      <c r="C164" s="308"/>
    </row>
    <row r="165" spans="1:10" ht="33" customHeight="1" x14ac:dyDescent="0.25">
      <c r="A165" s="85" t="s">
        <v>332</v>
      </c>
      <c r="B165" s="308">
        <f>'A5 Exploitation'!D534</f>
        <v>0</v>
      </c>
      <c r="C165" s="308"/>
    </row>
    <row r="166" spans="1:10" ht="18" x14ac:dyDescent="0.25">
      <c r="A166" s="85" t="s">
        <v>333</v>
      </c>
      <c r="B166" s="308">
        <f>'A6 Exploitation'!D534</f>
        <v>0</v>
      </c>
      <c r="C166" s="308"/>
    </row>
    <row r="167" spans="1:10" ht="18.75" x14ac:dyDescent="0.25">
      <c r="A167" s="89"/>
      <c r="B167" s="82"/>
      <c r="C167" s="82"/>
    </row>
    <row r="168" spans="1:10" ht="33" customHeight="1" x14ac:dyDescent="0.25">
      <c r="A168" s="89"/>
      <c r="B168" s="82"/>
      <c r="C168" s="82"/>
    </row>
    <row r="169" spans="1:10" ht="33" customHeight="1" x14ac:dyDescent="0.25">
      <c r="A169" s="85" t="s">
        <v>326</v>
      </c>
      <c r="B169" s="307" t="s">
        <v>349</v>
      </c>
      <c r="C169" s="307"/>
      <c r="J169" s="77" t="str">
        <f>D18</f>
        <v>Ras Jebal</v>
      </c>
    </row>
    <row r="170" spans="1:10" ht="33" customHeight="1" x14ac:dyDescent="0.25">
      <c r="A170" s="86" t="s">
        <v>328</v>
      </c>
      <c r="B170" s="308">
        <f>'A1 Exploitation'!D545</f>
        <v>1</v>
      </c>
      <c r="C170" s="308"/>
    </row>
    <row r="171" spans="1:10" ht="33" customHeight="1" x14ac:dyDescent="0.25">
      <c r="A171" s="85" t="s">
        <v>329</v>
      </c>
      <c r="B171" s="308">
        <f>'A2 Exploitation'!D545</f>
        <v>0</v>
      </c>
      <c r="C171" s="308"/>
    </row>
    <row r="172" spans="1:10" ht="33" customHeight="1" x14ac:dyDescent="0.25">
      <c r="A172" s="86" t="s">
        <v>330</v>
      </c>
      <c r="B172" s="308">
        <f>'A3 Exploitation'!D545</f>
        <v>0</v>
      </c>
      <c r="C172" s="308"/>
    </row>
    <row r="173" spans="1:10" ht="33" customHeight="1" x14ac:dyDescent="0.25">
      <c r="A173" s="86" t="s">
        <v>331</v>
      </c>
      <c r="B173" s="308">
        <f>'A4 Exploitation'!D545</f>
        <v>0</v>
      </c>
      <c r="C173" s="308"/>
    </row>
    <row r="174" spans="1:10" ht="33" customHeight="1" x14ac:dyDescent="0.25">
      <c r="A174" s="85" t="s">
        <v>332</v>
      </c>
      <c r="B174" s="308">
        <f>'A5 Exploitation'!D545</f>
        <v>0</v>
      </c>
      <c r="C174" s="308"/>
    </row>
    <row r="175" spans="1:10" ht="18" x14ac:dyDescent="0.25">
      <c r="A175" s="85" t="s">
        <v>333</v>
      </c>
      <c r="B175" s="308">
        <f>'A6 Exploitation'!D545</f>
        <v>0</v>
      </c>
      <c r="C175" s="308"/>
    </row>
    <row r="176" spans="1:10" ht="18.75" x14ac:dyDescent="0.25">
      <c r="A176" s="89"/>
      <c r="B176" s="82"/>
      <c r="C176" s="82"/>
    </row>
    <row r="177" spans="1:10" ht="33" customHeight="1" x14ac:dyDescent="0.25">
      <c r="A177" s="89"/>
      <c r="B177" s="82"/>
      <c r="C177" s="82"/>
    </row>
    <row r="178" spans="1:10" ht="33" customHeight="1" x14ac:dyDescent="0.25">
      <c r="A178" s="85" t="s">
        <v>326</v>
      </c>
      <c r="B178" s="307" t="s">
        <v>350</v>
      </c>
      <c r="C178" s="307"/>
      <c r="J178" s="77" t="str">
        <f>D18</f>
        <v>Ras Jebal</v>
      </c>
    </row>
    <row r="179" spans="1:10" ht="33" customHeight="1" x14ac:dyDescent="0.25">
      <c r="A179" s="86" t="s">
        <v>328</v>
      </c>
      <c r="B179" s="308">
        <f>'A1 Technique'!D199</f>
        <v>0.8392857142857143</v>
      </c>
      <c r="C179" s="308"/>
    </row>
    <row r="180" spans="1:10" ht="33" customHeight="1" x14ac:dyDescent="0.25">
      <c r="A180" s="85" t="s">
        <v>329</v>
      </c>
      <c r="B180" s="308">
        <f>'A2 Technique'!D199</f>
        <v>0</v>
      </c>
      <c r="C180" s="308"/>
    </row>
    <row r="181" spans="1:10" ht="33" customHeight="1" x14ac:dyDescent="0.25">
      <c r="A181" s="86" t="s">
        <v>330</v>
      </c>
      <c r="B181" s="308">
        <f>'A3 Technique'!D199</f>
        <v>0</v>
      </c>
      <c r="C181" s="308"/>
    </row>
    <row r="182" spans="1:10" ht="33" customHeight="1" x14ac:dyDescent="0.25">
      <c r="A182" s="86" t="s">
        <v>331</v>
      </c>
      <c r="B182" s="308">
        <f>'A4 Technique'!D199</f>
        <v>0</v>
      </c>
      <c r="C182" s="308"/>
    </row>
    <row r="183" spans="1:10" ht="33" customHeight="1" x14ac:dyDescent="0.25">
      <c r="A183" s="85" t="s">
        <v>332</v>
      </c>
      <c r="B183" s="308">
        <f>'A5 Technique'!D199</f>
        <v>0</v>
      </c>
      <c r="C183" s="308"/>
    </row>
    <row r="184" spans="1:10" ht="18" x14ac:dyDescent="0.25">
      <c r="A184" s="85" t="s">
        <v>333</v>
      </c>
      <c r="B184" s="308">
        <f>'A6 Technique'!D199</f>
        <v>0</v>
      </c>
      <c r="C184" s="30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4" manualBreakCount="4">
    <brk id="31" max="16383" man="1"/>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B12" sqref="B12:F1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3"/>
      <c r="E1" s="313"/>
      <c r="F1" s="313"/>
      <c r="G1" s="313"/>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14" t="s">
        <v>179</v>
      </c>
      <c r="B7" s="314"/>
      <c r="C7" s="314"/>
      <c r="D7" s="314"/>
      <c r="E7" s="314"/>
      <c r="F7" s="314"/>
      <c r="G7" s="125"/>
    </row>
    <row r="8" spans="1:7" ht="29.25" x14ac:dyDescent="0.5">
      <c r="A8" s="315" t="str">
        <f>'Page de garde'!D18</f>
        <v>Ras Jebal</v>
      </c>
      <c r="B8" s="315"/>
      <c r="C8" s="315"/>
      <c r="D8" s="315"/>
      <c r="E8" s="315"/>
      <c r="F8" s="315"/>
      <c r="G8" s="125"/>
    </row>
    <row r="9" spans="1:7" ht="24.75" x14ac:dyDescent="0.5">
      <c r="A9" s="14" t="s">
        <v>42</v>
      </c>
      <c r="B9" s="316"/>
      <c r="C9" s="316"/>
      <c r="D9" s="316"/>
      <c r="E9" s="316"/>
      <c r="F9" s="316"/>
      <c r="G9" s="125"/>
    </row>
    <row r="10" spans="1:7" ht="24.75" x14ac:dyDescent="0.5">
      <c r="A10" s="15" t="s">
        <v>44</v>
      </c>
      <c r="B10" s="317"/>
      <c r="C10" s="317"/>
      <c r="D10" s="317"/>
      <c r="E10" s="317"/>
      <c r="F10" s="317"/>
      <c r="G10" s="125"/>
    </row>
    <row r="11" spans="1:7" ht="24.75" x14ac:dyDescent="0.5">
      <c r="A11" s="14" t="s">
        <v>43</v>
      </c>
      <c r="B11" s="312"/>
      <c r="C11" s="312"/>
      <c r="D11" s="312"/>
      <c r="E11" s="312"/>
      <c r="F11" s="312"/>
      <c r="G11" s="125"/>
    </row>
    <row r="12" spans="1:7" ht="24.75" x14ac:dyDescent="0.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8lCebWrNG4/rYB5aKGr7LFFd/XA1NpqWkcQhKE/stwuIZf1HhjRH6h4M8UFFPdoT+LtnewL2eydjO5gwwv4cg==" saltValue="rfp6oqKbfmg8tyKqAG2X4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3"/>
      <c r="E1" s="313"/>
      <c r="F1" s="313"/>
      <c r="G1" s="313"/>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37" t="s">
        <v>50</v>
      </c>
      <c r="B6" s="337"/>
      <c r="C6" s="337"/>
      <c r="D6" s="337"/>
      <c r="E6" s="337"/>
      <c r="F6" s="337"/>
      <c r="G6" s="125"/>
    </row>
    <row r="7" spans="1:7" s="12" customFormat="1" ht="21.75" customHeight="1" x14ac:dyDescent="0.5">
      <c r="A7" s="315" t="str">
        <f>'A5 Exploitation'!A8:F8</f>
        <v>Ras Jebal</v>
      </c>
      <c r="B7" s="315"/>
      <c r="C7" s="315"/>
      <c r="D7" s="315"/>
      <c r="E7" s="315"/>
      <c r="F7" s="315"/>
      <c r="G7" s="125"/>
    </row>
    <row r="8" spans="1:7" s="12" customFormat="1" ht="24.75" x14ac:dyDescent="0.5">
      <c r="A8" s="14" t="s">
        <v>42</v>
      </c>
      <c r="B8" s="338">
        <f>'A5 Exploitation'!B9:F9</f>
        <v>0</v>
      </c>
      <c r="C8" s="338"/>
      <c r="D8" s="338"/>
      <c r="E8" s="338"/>
      <c r="F8" s="338"/>
      <c r="G8" s="125"/>
    </row>
    <row r="9" spans="1:7" s="12" customFormat="1" ht="24.75" x14ac:dyDescent="0.5">
      <c r="A9" s="15" t="s">
        <v>44</v>
      </c>
      <c r="B9" s="339">
        <f>'A5 Exploitation'!B10:F10</f>
        <v>0</v>
      </c>
      <c r="C9" s="339"/>
      <c r="D9" s="339"/>
      <c r="E9" s="339"/>
      <c r="F9" s="339"/>
      <c r="G9" s="125"/>
    </row>
    <row r="10" spans="1:7" s="12" customFormat="1" ht="24.75" x14ac:dyDescent="0.5">
      <c r="A10" s="14" t="s">
        <v>43</v>
      </c>
      <c r="B10" s="336">
        <f>'A5 Exploitation'!B11:F11</f>
        <v>0</v>
      </c>
      <c r="C10" s="336"/>
      <c r="D10" s="336"/>
      <c r="E10" s="336"/>
      <c r="F10" s="336"/>
      <c r="G10" s="125"/>
    </row>
    <row r="11" spans="1:7" s="12" customFormat="1" ht="24.75" x14ac:dyDescent="0.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465" sqref="C46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3"/>
      <c r="E1" s="313"/>
      <c r="F1" s="313"/>
      <c r="G1" s="313"/>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14" t="s">
        <v>179</v>
      </c>
      <c r="B7" s="314"/>
      <c r="C7" s="314"/>
      <c r="D7" s="314"/>
      <c r="E7" s="314"/>
      <c r="F7" s="314"/>
      <c r="G7" s="125"/>
    </row>
    <row r="8" spans="1:7" ht="29.25" x14ac:dyDescent="0.5">
      <c r="A8" s="315" t="str">
        <f>'Page de garde'!D18</f>
        <v>Ras Jebal</v>
      </c>
      <c r="B8" s="315"/>
      <c r="C8" s="315"/>
      <c r="D8" s="315"/>
      <c r="E8" s="315"/>
      <c r="F8" s="315"/>
      <c r="G8" s="125"/>
    </row>
    <row r="9" spans="1:7" ht="24.75" x14ac:dyDescent="0.5">
      <c r="A9" s="14" t="s">
        <v>42</v>
      </c>
      <c r="B9" s="316"/>
      <c r="C9" s="316"/>
      <c r="D9" s="316"/>
      <c r="E9" s="316"/>
      <c r="F9" s="316"/>
      <c r="G9" s="125"/>
    </row>
    <row r="10" spans="1:7" ht="24.75" x14ac:dyDescent="0.5">
      <c r="A10" s="15" t="s">
        <v>44</v>
      </c>
      <c r="B10" s="317"/>
      <c r="C10" s="317"/>
      <c r="D10" s="317"/>
      <c r="E10" s="317"/>
      <c r="F10" s="317"/>
      <c r="G10" s="125"/>
    </row>
    <row r="11" spans="1:7" ht="24.75" x14ac:dyDescent="0.5">
      <c r="A11" s="14" t="s">
        <v>43</v>
      </c>
      <c r="B11" s="312"/>
      <c r="C11" s="312"/>
      <c r="D11" s="312"/>
      <c r="E11" s="312"/>
      <c r="F11" s="312"/>
      <c r="G11" s="125"/>
    </row>
    <row r="12" spans="1:7" ht="24.75" x14ac:dyDescent="0.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ggnRf8tucyalOeB8lOanRyBb7ojpYovISimJOqHAN52CIhBdVdGx+unZxuY/mC92APutqIcUh/3/Qevi8CceCA==" saltValue="V6R2xeG0tW8tK6k9L9tUs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3"/>
      <c r="E1" s="313"/>
      <c r="F1" s="313"/>
      <c r="G1" s="313"/>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37" t="s">
        <v>50</v>
      </c>
      <c r="B6" s="337"/>
      <c r="C6" s="337"/>
      <c r="D6" s="337"/>
      <c r="E6" s="337"/>
      <c r="F6" s="337"/>
      <c r="G6" s="125"/>
    </row>
    <row r="7" spans="1:7" s="12" customFormat="1" ht="21.75" customHeight="1" x14ac:dyDescent="0.5">
      <c r="A7" s="315" t="str">
        <f>'A6 Exploitation'!A8:F8</f>
        <v>Ras Jebal</v>
      </c>
      <c r="B7" s="315"/>
      <c r="C7" s="315"/>
      <c r="D7" s="315"/>
      <c r="E7" s="315"/>
      <c r="F7" s="315"/>
      <c r="G7" s="125"/>
    </row>
    <row r="8" spans="1:7" s="12" customFormat="1" ht="24.75" x14ac:dyDescent="0.5">
      <c r="A8" s="14" t="s">
        <v>42</v>
      </c>
      <c r="B8" s="338">
        <f>'A6 Exploitation'!B9:F9</f>
        <v>0</v>
      </c>
      <c r="C8" s="338"/>
      <c r="D8" s="338"/>
      <c r="E8" s="338"/>
      <c r="F8" s="338"/>
      <c r="G8" s="125"/>
    </row>
    <row r="9" spans="1:7" s="12" customFormat="1" ht="24.75" x14ac:dyDescent="0.5">
      <c r="A9" s="15" t="s">
        <v>44</v>
      </c>
      <c r="B9" s="339">
        <f>'A6 Exploitation'!B10:F10</f>
        <v>0</v>
      </c>
      <c r="C9" s="339"/>
      <c r="D9" s="339"/>
      <c r="E9" s="339"/>
      <c r="F9" s="339"/>
      <c r="G9" s="125"/>
    </row>
    <row r="10" spans="1:7" s="12" customFormat="1" ht="24.75" x14ac:dyDescent="0.5">
      <c r="A10" s="14" t="s">
        <v>43</v>
      </c>
      <c r="B10" s="336">
        <f>'A6 Exploitation'!B11:F11</f>
        <v>0</v>
      </c>
      <c r="C10" s="336"/>
      <c r="D10" s="336"/>
      <c r="E10" s="336"/>
      <c r="F10" s="336"/>
      <c r="G10" s="125"/>
    </row>
    <row r="11" spans="1:7" s="12" customFormat="1" ht="24.75" x14ac:dyDescent="0.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8">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57">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57">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57">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57">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57">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57">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57">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57">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57">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8">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57">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57">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57">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2" zoomScaleSheetLayoutView="82" workbookViewId="0">
      <selection activeCell="B10" sqref="B10:F1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3"/>
      <c r="E1" s="313"/>
      <c r="F1" s="313"/>
      <c r="G1" s="313"/>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14" t="s">
        <v>179</v>
      </c>
      <c r="B7" s="314"/>
      <c r="C7" s="314"/>
      <c r="D7" s="314"/>
      <c r="E7" s="314"/>
      <c r="F7" s="314"/>
      <c r="G7" s="125"/>
    </row>
    <row r="8" spans="1:7" ht="29.25" x14ac:dyDescent="0.5">
      <c r="A8" s="315" t="str">
        <f>'Page de garde'!D18</f>
        <v>Ras Jebal</v>
      </c>
      <c r="B8" s="315"/>
      <c r="C8" s="315"/>
      <c r="D8" s="315"/>
      <c r="E8" s="315"/>
      <c r="F8" s="315"/>
      <c r="G8" s="125"/>
    </row>
    <row r="9" spans="1:7" ht="24.75" x14ac:dyDescent="0.5">
      <c r="A9" s="14" t="s">
        <v>42</v>
      </c>
      <c r="B9" s="316" t="s">
        <v>409</v>
      </c>
      <c r="C9" s="316"/>
      <c r="D9" s="316"/>
      <c r="E9" s="316"/>
      <c r="F9" s="316"/>
      <c r="G9" s="125"/>
    </row>
    <row r="10" spans="1:7" ht="24.75" x14ac:dyDescent="0.5">
      <c r="A10" s="15" t="s">
        <v>44</v>
      </c>
      <c r="B10" s="317" t="s">
        <v>410</v>
      </c>
      <c r="C10" s="317"/>
      <c r="D10" s="317"/>
      <c r="E10" s="317"/>
      <c r="F10" s="317"/>
      <c r="G10" s="125"/>
    </row>
    <row r="11" spans="1:7" ht="24.75" x14ac:dyDescent="0.5">
      <c r="A11" s="14" t="s">
        <v>43</v>
      </c>
      <c r="B11" s="312">
        <v>43165</v>
      </c>
      <c r="C11" s="312"/>
      <c r="D11" s="312"/>
      <c r="E11" s="312"/>
      <c r="F11" s="312"/>
      <c r="G11" s="125"/>
    </row>
    <row r="12" spans="1:7" ht="24.75" x14ac:dyDescent="0.5">
      <c r="A12" s="14" t="s">
        <v>239</v>
      </c>
      <c r="B12" s="318">
        <f>D549</f>
        <v>0.90759075907590758</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43165</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66" x14ac:dyDescent="0.3">
      <c r="A23" s="70" t="s">
        <v>89</v>
      </c>
      <c r="B23" s="130">
        <v>0</v>
      </c>
      <c r="C23" s="130"/>
      <c r="D23" s="95" t="s">
        <v>411</v>
      </c>
      <c r="E23" s="113" t="s">
        <v>412</v>
      </c>
      <c r="F23" s="204"/>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t="s">
        <v>413</v>
      </c>
      <c r="E33" s="94"/>
      <c r="F33" s="204"/>
    </row>
    <row r="34" spans="1:7" ht="66" x14ac:dyDescent="0.3">
      <c r="A34" s="216" t="s">
        <v>153</v>
      </c>
      <c r="B34" s="130">
        <v>2</v>
      </c>
      <c r="C34" s="218">
        <f>IF(B34=0, -5, 0)</f>
        <v>0</v>
      </c>
      <c r="D34" s="94"/>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0.77777777777777779</v>
      </c>
    </row>
    <row r="47" spans="1:7" x14ac:dyDescent="0.3">
      <c r="A47" s="145"/>
      <c r="B47" s="124"/>
      <c r="C47" s="135"/>
      <c r="D47" s="124"/>
    </row>
    <row r="48" spans="1:7" ht="18" x14ac:dyDescent="0.35">
      <c r="A48" s="185" t="s">
        <v>124</v>
      </c>
      <c r="B48" s="185"/>
      <c r="C48" s="185"/>
      <c r="D48" s="185"/>
      <c r="E48" s="185"/>
      <c r="F48" s="201"/>
    </row>
    <row r="49" spans="1:7" x14ac:dyDescent="0.3">
      <c r="A49" s="146">
        <f>B11</f>
        <v>43165</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ht="82.5" x14ac:dyDescent="0.3">
      <c r="A66" s="8" t="s">
        <v>129</v>
      </c>
      <c r="B66" s="130">
        <v>1</v>
      </c>
      <c r="C66" s="130"/>
      <c r="D66" s="113" t="s">
        <v>458</v>
      </c>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99" x14ac:dyDescent="0.3">
      <c r="A69" s="209" t="s">
        <v>380</v>
      </c>
      <c r="B69" s="130">
        <v>1</v>
      </c>
      <c r="C69" s="150">
        <f>IF(B69=0, -5, 0)</f>
        <v>0</v>
      </c>
      <c r="D69" s="95" t="s">
        <v>459</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f>IF(B74=0, -5, 0)</f>
        <v>0</v>
      </c>
      <c r="D74" s="241"/>
      <c r="E74" s="116"/>
      <c r="F74" s="204"/>
      <c r="G74" s="214"/>
    </row>
    <row r="75" spans="1:7" s="112" customFormat="1" x14ac:dyDescent="0.3">
      <c r="A75" s="70" t="s">
        <v>251</v>
      </c>
      <c r="B75" s="130">
        <v>2</v>
      </c>
      <c r="C75" s="131"/>
      <c r="D75" s="151"/>
      <c r="E75" s="106"/>
      <c r="F75" s="204"/>
      <c r="G75" s="214"/>
    </row>
    <row r="76" spans="1:7" s="112" customFormat="1" ht="99" x14ac:dyDescent="0.3">
      <c r="A76" s="70" t="s">
        <v>156</v>
      </c>
      <c r="B76" s="130">
        <v>2</v>
      </c>
      <c r="C76" s="131"/>
      <c r="D76" s="138" t="s">
        <v>414</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247.5" x14ac:dyDescent="0.3">
      <c r="A92" s="70" t="s">
        <v>384</v>
      </c>
      <c r="B92" s="130">
        <v>1</v>
      </c>
      <c r="C92" s="218"/>
      <c r="D92" s="147" t="s">
        <v>460</v>
      </c>
      <c r="E92" s="106"/>
      <c r="F92" s="204"/>
    </row>
    <row r="93" spans="1:7"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65</v>
      </c>
    </row>
    <row r="103" spans="1:7" ht="18" x14ac:dyDescent="0.35">
      <c r="A103" s="42" t="s">
        <v>199</v>
      </c>
      <c r="B103" s="152"/>
      <c r="C103" s="153"/>
      <c r="D103" s="144">
        <f>D102/(COUNT(B88:C93,B53:C60,B65:C83,B95:C99)*2)</f>
        <v>0.83333333333333337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43165</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f>IF(B129=0, -5, 0)</f>
        <v>0</v>
      </c>
      <c r="D129" s="116" t="s">
        <v>413</v>
      </c>
      <c r="E129" s="116"/>
      <c r="F129" s="204"/>
      <c r="G129" s="127"/>
    </row>
    <row r="130" spans="1:7" ht="18" x14ac:dyDescent="0.3">
      <c r="A130" s="70" t="s">
        <v>240</v>
      </c>
      <c r="B130" s="130">
        <v>2</v>
      </c>
      <c r="C130" s="131"/>
      <c r="D130" s="154"/>
      <c r="E130" s="106"/>
      <c r="F130" s="204"/>
    </row>
    <row r="131" spans="1:7" ht="49.5" x14ac:dyDescent="0.3">
      <c r="A131" s="209" t="s">
        <v>380</v>
      </c>
      <c r="B131" s="130">
        <v>2</v>
      </c>
      <c r="C131" s="213">
        <f>IF(B131=0, -5, 0)</f>
        <v>0</v>
      </c>
      <c r="D131" s="95" t="s">
        <v>469</v>
      </c>
      <c r="E131" s="95"/>
      <c r="F131" s="204"/>
      <c r="G131" s="127"/>
    </row>
    <row r="132" spans="1:7" x14ac:dyDescent="0.3">
      <c r="A132" s="210" t="s">
        <v>157</v>
      </c>
      <c r="B132" s="130">
        <v>2</v>
      </c>
      <c r="C132" s="150">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0.81818181818181823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70</v>
      </c>
    </row>
    <row r="158" spans="1:7" ht="18" x14ac:dyDescent="0.35">
      <c r="A158" s="42" t="s">
        <v>200</v>
      </c>
      <c r="B158" s="152"/>
      <c r="C158" s="153"/>
      <c r="D158" s="144">
        <f>D157/(COUNT(B143:C147,B110:C116,B121:C138,B149:C153)*2)</f>
        <v>0.89743589743589747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43165</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165" x14ac:dyDescent="0.3">
      <c r="A167" s="7" t="s">
        <v>63</v>
      </c>
      <c r="B167" s="130">
        <v>2</v>
      </c>
      <c r="C167" s="95"/>
      <c r="D167" s="113" t="s">
        <v>470</v>
      </c>
      <c r="E167" s="94"/>
      <c r="F167" s="204"/>
      <c r="G167" s="127"/>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49.5" x14ac:dyDescent="0.3">
      <c r="A176" s="4" t="s">
        <v>93</v>
      </c>
      <c r="B176" s="130">
        <v>1</v>
      </c>
      <c r="C176" s="130"/>
      <c r="D176" s="113" t="s">
        <v>461</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165" t="s">
        <v>415</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0.97826086956521741</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0.98333333333333328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43165</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99" x14ac:dyDescent="0.3">
      <c r="A218" s="10" t="s">
        <v>142</v>
      </c>
      <c r="B218" s="130">
        <v>1</v>
      </c>
      <c r="C218" s="130"/>
      <c r="D218" s="138" t="s">
        <v>416</v>
      </c>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t="s">
        <v>417</v>
      </c>
      <c r="E229" s="95"/>
      <c r="F229" s="204"/>
    </row>
    <row r="230" spans="1:7" ht="49.5" x14ac:dyDescent="0.35">
      <c r="A230" s="268" t="s">
        <v>388</v>
      </c>
      <c r="B230" s="130">
        <v>2</v>
      </c>
      <c r="C230" s="136" t="str">
        <f>IF(B230=0, -10, "0")</f>
        <v>0</v>
      </c>
      <c r="D230" s="156" t="s">
        <v>418</v>
      </c>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2</v>
      </c>
      <c r="C234" s="130"/>
      <c r="D234" s="290" t="s">
        <v>419</v>
      </c>
      <c r="E234" s="94"/>
      <c r="F234" s="204"/>
    </row>
    <row r="235" spans="1:7" x14ac:dyDescent="0.3">
      <c r="A235" s="238"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f>IF(B238=0, -5, 0)</f>
        <v>0</v>
      </c>
      <c r="D238" s="291" t="s">
        <v>420</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1</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0.86111111111111116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9" t="s">
        <v>379</v>
      </c>
      <c r="B256" s="329"/>
      <c r="C256" s="329"/>
      <c r="D256" s="329"/>
      <c r="E256" s="329"/>
      <c r="F256" s="329"/>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0.92500000000000004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43165</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ht="72" x14ac:dyDescent="0.35">
      <c r="A273" s="222" t="s">
        <v>364</v>
      </c>
      <c r="B273" s="130">
        <v>2</v>
      </c>
      <c r="C273" s="150"/>
      <c r="D273" s="303" t="s">
        <v>475</v>
      </c>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18</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2</v>
      </c>
      <c r="C293" s="130"/>
      <c r="D293" s="156" t="s">
        <v>476</v>
      </c>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97"/>
    </row>
    <row r="300" spans="1:7" s="16" customFormat="1" x14ac:dyDescent="0.3">
      <c r="A300" s="70" t="s">
        <v>376</v>
      </c>
      <c r="B300" s="130">
        <v>2</v>
      </c>
      <c r="C300" s="239"/>
      <c r="D300" s="226"/>
      <c r="E300" s="116"/>
      <c r="F300" s="204"/>
      <c r="G300" s="296"/>
    </row>
    <row r="301" spans="1:7" s="16" customFormat="1" x14ac:dyDescent="0.3">
      <c r="A301" s="70" t="s">
        <v>251</v>
      </c>
      <c r="B301" s="130" t="s">
        <v>32</v>
      </c>
      <c r="C301" s="131"/>
      <c r="D301" s="165"/>
      <c r="E301" s="106"/>
      <c r="F301" s="204"/>
      <c r="G301" s="297"/>
    </row>
    <row r="302" spans="1:7" s="16" customFormat="1" ht="66" x14ac:dyDescent="0.3">
      <c r="A302" s="209" t="s">
        <v>157</v>
      </c>
      <c r="B302" s="130">
        <v>0</v>
      </c>
      <c r="C302" s="150">
        <f>IF(B302=0, -5, 0)</f>
        <v>-5</v>
      </c>
      <c r="D302" s="302" t="s">
        <v>421</v>
      </c>
      <c r="E302" s="236" t="s">
        <v>462</v>
      </c>
      <c r="F302" s="204"/>
      <c r="G302" s="297"/>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v>2</v>
      </c>
      <c r="C304" s="150" t="str">
        <f>IF(B304=0, -5, "0")</f>
        <v>0</v>
      </c>
      <c r="D304" s="165" t="s">
        <v>471</v>
      </c>
      <c r="E304" s="106"/>
      <c r="F304" s="204"/>
      <c r="G304" s="214"/>
    </row>
    <row r="305" spans="1:7" s="16" customFormat="1" x14ac:dyDescent="0.3">
      <c r="A305" s="8" t="s">
        <v>75</v>
      </c>
      <c r="B305" s="130">
        <v>2</v>
      </c>
      <c r="C305" s="130"/>
      <c r="D305" s="156"/>
      <c r="E305" s="106"/>
      <c r="F305" s="204"/>
      <c r="G305" s="214"/>
    </row>
    <row r="306" spans="1:7" s="16" customFormat="1" ht="33" x14ac:dyDescent="0.3">
      <c r="A306" s="70" t="s">
        <v>178</v>
      </c>
      <c r="B306" s="130">
        <v>2</v>
      </c>
      <c r="C306" s="131"/>
      <c r="D306" s="165" t="s">
        <v>472</v>
      </c>
      <c r="E306" s="106"/>
      <c r="F306" s="204"/>
      <c r="G306" s="214"/>
    </row>
    <row r="307" spans="1:7" s="16" customFormat="1" x14ac:dyDescent="0.3">
      <c r="A307" s="55" t="s">
        <v>383</v>
      </c>
      <c r="B307" s="130" t="s">
        <v>32</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3" x14ac:dyDescent="0.3">
      <c r="A311" s="219" t="s">
        <v>391</v>
      </c>
      <c r="B311" s="130">
        <v>2</v>
      </c>
      <c r="C311" s="213"/>
      <c r="D311" s="165" t="s">
        <v>473</v>
      </c>
      <c r="E311" s="106"/>
      <c r="F311" s="204"/>
      <c r="G311" s="214"/>
    </row>
    <row r="312" spans="1:7" s="16" customFormat="1" x14ac:dyDescent="0.3">
      <c r="A312" s="219" t="s">
        <v>392</v>
      </c>
      <c r="B312" s="130">
        <v>2</v>
      </c>
      <c r="C312" s="213"/>
      <c r="D312" s="165" t="s">
        <v>474</v>
      </c>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21</v>
      </c>
      <c r="F314" s="206"/>
      <c r="G314" s="214"/>
    </row>
    <row r="315" spans="1:7" s="16" customFormat="1" x14ac:dyDescent="0.3">
      <c r="A315" s="5" t="s">
        <v>35</v>
      </c>
      <c r="B315" s="132"/>
      <c r="C315" s="133"/>
      <c r="D315" s="134">
        <f>D314/(COUNT(B289:C307,B309:C313)*2)</f>
        <v>0.7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39</v>
      </c>
      <c r="F317" s="206"/>
      <c r="G317" s="214"/>
    </row>
    <row r="318" spans="1:7" s="16" customFormat="1" ht="18" x14ac:dyDescent="0.35">
      <c r="A318" s="42" t="s">
        <v>203</v>
      </c>
      <c r="B318" s="152"/>
      <c r="C318" s="153"/>
      <c r="D318" s="144">
        <f>D317/(COUNT(B273:C284,B289:C307,B309:C313)*2)</f>
        <v>0.8125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43165</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ht="66" x14ac:dyDescent="0.3">
      <c r="A325" s="6" t="s">
        <v>6</v>
      </c>
      <c r="B325" s="130">
        <v>2</v>
      </c>
      <c r="C325" s="130"/>
      <c r="D325" s="95" t="s">
        <v>463</v>
      </c>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v>2</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43165</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66" x14ac:dyDescent="0.3">
      <c r="A366" s="70" t="s">
        <v>49</v>
      </c>
      <c r="B366" s="130">
        <v>0</v>
      </c>
      <c r="C366" s="130"/>
      <c r="D366" s="292" t="s">
        <v>422</v>
      </c>
      <c r="E366" s="95" t="s">
        <v>428</v>
      </c>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423</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0</v>
      </c>
      <c r="C386" s="130"/>
      <c r="D386" s="251">
        <v>0</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0.80555555555555558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43165</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418</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424</v>
      </c>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D443/(COUNT(B430:C434,B410:C416,B421:C425,B398:C404,B436:C439)*2)</f>
        <v>1.0178571428571428</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43165</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ht="33" x14ac:dyDescent="0.3">
      <c r="A451" s="6" t="s">
        <v>6</v>
      </c>
      <c r="B451" s="130">
        <v>1</v>
      </c>
      <c r="C451" s="130"/>
      <c r="D451" s="95" t="s">
        <v>425</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43165</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43165</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43165</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3" x14ac:dyDescent="0.3">
      <c r="A526" s="70" t="s">
        <v>187</v>
      </c>
      <c r="B526" s="130">
        <v>2</v>
      </c>
      <c r="C526" s="130"/>
      <c r="D526" s="95" t="s">
        <v>426</v>
      </c>
      <c r="E526" s="94"/>
      <c r="F526" s="204"/>
    </row>
    <row r="527" spans="1:7" x14ac:dyDescent="0.3">
      <c r="A527" s="55" t="s">
        <v>352</v>
      </c>
      <c r="B527" s="130" t="s">
        <v>32</v>
      </c>
      <c r="C527" s="94"/>
      <c r="D527" s="94"/>
      <c r="E527" s="94"/>
      <c r="F527" s="204"/>
      <c r="G527" s="127"/>
    </row>
    <row r="528" spans="1:7" s="112" customFormat="1" ht="49.5" x14ac:dyDescent="0.3">
      <c r="A528" s="55" t="s">
        <v>353</v>
      </c>
      <c r="B528" s="130">
        <v>2</v>
      </c>
      <c r="C528" s="131">
        <f>IF(B528=0, -5, 0)</f>
        <v>0</v>
      </c>
      <c r="D528" s="174" t="s">
        <v>457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t="s">
        <v>427</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43165</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550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0.90759075907590758</v>
      </c>
    </row>
  </sheetData>
  <sheetProtection algorithmName="SHA-512" hashValue="LRTZJ2AfiYaVFy1rofW4C5i7OVavHPAEXvV5VB7Nx+IGsVv0cjD76JjyQKBUPzZ7R1iPrgCitpXpdFX4+PP4Cw==" saltValue="8T/6jG88y6rAdfXx5xHwe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3">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1 B325:B332 B337:B348 B309:B313 B365:B372 B377:B382 B350:B353 B398:B405 B410:B416 B421:B425 B430:B434 B384:B386 B451:B456 B461:B470 B436:B439 B488:B492 B540:B543 B496:B498 B509:B512 B472:B47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s>
  <pageMargins left="0.7" right="0.7" top="0.75" bottom="0.75" header="0.3" footer="0.3"/>
  <pageSetup paperSize="9" scale="36" orientation="portrait" r:id="rId1"/>
  <rowBreaks count="5" manualBreakCount="5">
    <brk id="85" max="16383" man="1"/>
    <brk id="173" max="16383" man="1"/>
    <brk id="267" max="16383" man="1"/>
    <brk id="359" max="16383" man="1"/>
    <brk id="45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90" zoomScaleNormal="90" zoomScaleSheetLayoutView="90" workbookViewId="0">
      <selection activeCell="E18" sqref="E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3"/>
      <c r="E1" s="313"/>
      <c r="F1" s="313"/>
      <c r="G1" s="313"/>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37" t="s">
        <v>50</v>
      </c>
      <c r="B6" s="337"/>
      <c r="C6" s="337"/>
      <c r="D6" s="337"/>
      <c r="E6" s="337"/>
      <c r="F6" s="337"/>
      <c r="G6" s="125"/>
    </row>
    <row r="7" spans="1:7" s="12" customFormat="1" ht="21.75" customHeight="1" x14ac:dyDescent="0.5">
      <c r="A7" s="315" t="str">
        <f>'A1 Exploitation'!A8:F8</f>
        <v>Ras Jebal</v>
      </c>
      <c r="B7" s="315"/>
      <c r="C7" s="315"/>
      <c r="D7" s="315"/>
      <c r="E7" s="315"/>
      <c r="F7" s="315"/>
      <c r="G7" s="125"/>
    </row>
    <row r="8" spans="1:7" s="12" customFormat="1" ht="24.75" x14ac:dyDescent="0.5">
      <c r="A8" s="14" t="s">
        <v>42</v>
      </c>
      <c r="B8" s="338" t="str">
        <f>'A1 Exploitation'!B9:F9</f>
        <v>Dr Raja Bouhalfaya</v>
      </c>
      <c r="C8" s="338"/>
      <c r="D8" s="338"/>
      <c r="E8" s="338"/>
      <c r="F8" s="338"/>
      <c r="G8" s="125"/>
    </row>
    <row r="9" spans="1:7" s="12" customFormat="1" ht="24.75" x14ac:dyDescent="0.5">
      <c r="A9" s="15" t="s">
        <v>44</v>
      </c>
      <c r="B9" s="339" t="str">
        <f>'A1 Exploitation'!B10:F10</f>
        <v>Directeur du magasin M.Mohamed Bejaoui et Chefs rayons</v>
      </c>
      <c r="C9" s="339"/>
      <c r="D9" s="339"/>
      <c r="E9" s="339"/>
      <c r="F9" s="339"/>
      <c r="G9" s="125"/>
    </row>
    <row r="10" spans="1:7" s="12" customFormat="1" ht="24.75" x14ac:dyDescent="0.5">
      <c r="A10" s="14" t="s">
        <v>43</v>
      </c>
      <c r="B10" s="336">
        <f>'A1 Exploitation'!B11:F11</f>
        <v>43165</v>
      </c>
      <c r="C10" s="336"/>
      <c r="D10" s="336"/>
      <c r="E10" s="336"/>
      <c r="F10" s="336"/>
      <c r="G10" s="125"/>
    </row>
    <row r="11" spans="1:7" s="12" customFormat="1" ht="24.75" x14ac:dyDescent="0.5">
      <c r="A11" s="14" t="s">
        <v>294</v>
      </c>
      <c r="B11" s="340">
        <f>D199</f>
        <v>0.8392857142857143</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0</v>
      </c>
      <c r="C17" s="94"/>
      <c r="D17" s="95" t="s">
        <v>429</v>
      </c>
      <c r="E17" s="95" t="s">
        <v>430</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7"/>
      <c r="C22" s="348"/>
      <c r="D22" s="250">
        <f>SUM(B17:C21)</f>
        <v>8</v>
      </c>
    </row>
    <row r="23" spans="1:7" x14ac:dyDescent="0.3">
      <c r="A23" s="341" t="s">
        <v>295</v>
      </c>
      <c r="B23" s="342"/>
      <c r="C23" s="343"/>
      <c r="D23" s="33">
        <f>D22/(COUNT(B17:C21)*2)</f>
        <v>0.8</v>
      </c>
    </row>
    <row r="24" spans="1:7" s="22" customFormat="1" x14ac:dyDescent="0.3">
      <c r="A24" s="26"/>
      <c r="B24" s="27"/>
      <c r="C24" s="27"/>
      <c r="D24" s="28"/>
      <c r="G24" s="126"/>
    </row>
    <row r="25" spans="1:7" ht="19.5" x14ac:dyDescent="0.4">
      <c r="A25" s="349" t="s">
        <v>4</v>
      </c>
      <c r="B25" s="350"/>
      <c r="C25" s="350"/>
      <c r="D25" s="350"/>
      <c r="E25" s="350"/>
      <c r="F25" s="350"/>
    </row>
    <row r="26" spans="1:7" ht="66.75" x14ac:dyDescent="0.35">
      <c r="A26" s="40" t="s">
        <v>97</v>
      </c>
      <c r="B26" s="94">
        <v>0</v>
      </c>
      <c r="C26" s="120">
        <f>IF(B26=0, -5, "0")</f>
        <v>-5</v>
      </c>
      <c r="D26" s="95" t="s">
        <v>465</v>
      </c>
      <c r="E26" s="95" t="s">
        <v>466</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1" t="s">
        <v>36</v>
      </c>
      <c r="B33" s="342"/>
      <c r="C33" s="343"/>
      <c r="D33" s="248">
        <f>SUM(B26:C32)</f>
        <v>7</v>
      </c>
    </row>
    <row r="34" spans="1:7" x14ac:dyDescent="0.3">
      <c r="A34" s="341" t="s">
        <v>295</v>
      </c>
      <c r="B34" s="342"/>
      <c r="C34" s="343"/>
      <c r="D34" s="33">
        <f>D33/(COUNT(B26:C32)*2)</f>
        <v>0.4375</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33.75" x14ac:dyDescent="0.35">
      <c r="A37" s="40" t="s">
        <v>97</v>
      </c>
      <c r="B37" s="94">
        <v>1</v>
      </c>
      <c r="C37" s="120" t="str">
        <f>IF(B37=0, -5, "0")</f>
        <v>0</v>
      </c>
      <c r="D37" s="95" t="s">
        <v>465</v>
      </c>
      <c r="E37" s="95"/>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1" t="s">
        <v>36</v>
      </c>
      <c r="B42" s="342"/>
      <c r="C42" s="343"/>
      <c r="D42" s="248">
        <f>SUM(B37:C41)</f>
        <v>9</v>
      </c>
      <c r="E42" s="13"/>
      <c r="F42" s="13"/>
      <c r="G42" s="126"/>
    </row>
    <row r="43" spans="1:7" s="22" customFormat="1" x14ac:dyDescent="0.3">
      <c r="A43" s="341" t="s">
        <v>295</v>
      </c>
      <c r="B43" s="342"/>
      <c r="C43" s="343"/>
      <c r="D43" s="33">
        <f>D42/(COUNT(B37:C41)*2)</f>
        <v>0.9</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ht="33" x14ac:dyDescent="0.3">
      <c r="A46" s="17" t="s">
        <v>270</v>
      </c>
      <c r="B46" s="94">
        <v>1</v>
      </c>
      <c r="C46" s="94"/>
      <c r="D46" s="95" t="s">
        <v>454</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431</v>
      </c>
      <c r="E50" s="94"/>
      <c r="F50" s="94"/>
    </row>
    <row r="51" spans="1:7" ht="18" x14ac:dyDescent="0.35">
      <c r="A51" s="40" t="s">
        <v>296</v>
      </c>
      <c r="B51" s="94">
        <v>2</v>
      </c>
      <c r="C51" s="120" t="str">
        <f>IF(B51=0, -5, "0")</f>
        <v>0</v>
      </c>
      <c r="D51" s="98"/>
      <c r="E51" s="94"/>
      <c r="F51" s="94"/>
    </row>
    <row r="52" spans="1:7" x14ac:dyDescent="0.3">
      <c r="A52" s="341" t="s">
        <v>36</v>
      </c>
      <c r="B52" s="342"/>
      <c r="C52" s="343"/>
      <c r="D52" s="248">
        <f>SUM(B46:C51)</f>
        <v>11</v>
      </c>
    </row>
    <row r="53" spans="1:7" x14ac:dyDescent="0.3">
      <c r="A53" s="341" t="s">
        <v>295</v>
      </c>
      <c r="B53" s="342"/>
      <c r="C53" s="343"/>
      <c r="D53" s="33">
        <f>D52/(COUNT(B46:C51)*2)</f>
        <v>0.91666666666666663</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1</v>
      </c>
      <c r="C58" s="94"/>
      <c r="D58" s="95" t="s">
        <v>432</v>
      </c>
      <c r="E58" s="95"/>
      <c r="F58" s="94"/>
    </row>
    <row r="59" spans="1:7" x14ac:dyDescent="0.3">
      <c r="A59" s="23" t="s">
        <v>92</v>
      </c>
      <c r="B59" s="94">
        <v>2</v>
      </c>
      <c r="C59" s="94"/>
      <c r="D59" s="98"/>
      <c r="E59" s="94"/>
      <c r="F59" s="94"/>
    </row>
    <row r="60" spans="1:7" ht="36" x14ac:dyDescent="0.35">
      <c r="A60" s="43" t="s">
        <v>221</v>
      </c>
      <c r="B60" s="94">
        <v>2</v>
      </c>
      <c r="C60" s="120" t="str">
        <f>IF(B60=0, -5, "0")</f>
        <v>0</v>
      </c>
      <c r="D60" s="95" t="s">
        <v>433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1" t="s">
        <v>36</v>
      </c>
      <c r="B63" s="342"/>
      <c r="C63" s="343"/>
      <c r="D63" s="248">
        <f>SUM(B56:C62)</f>
        <v>13</v>
      </c>
    </row>
    <row r="64" spans="1:7" x14ac:dyDescent="0.3">
      <c r="A64" s="341" t="s">
        <v>295</v>
      </c>
      <c r="B64" s="342"/>
      <c r="C64" s="343"/>
      <c r="D64" s="33">
        <f>D63/(COUNT(B56:C62)*2)</f>
        <v>0.9285714285714286</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2</v>
      </c>
      <c r="C67" s="101"/>
      <c r="D67" s="12"/>
      <c r="E67" s="102"/>
      <c r="F67" s="94"/>
    </row>
    <row r="68" spans="1:7" ht="34.5" x14ac:dyDescent="0.4">
      <c r="A68" s="17" t="s">
        <v>272</v>
      </c>
      <c r="B68" s="100">
        <v>0</v>
      </c>
      <c r="C68" s="101"/>
      <c r="D68" s="293" t="s">
        <v>434</v>
      </c>
      <c r="E68" s="110" t="s">
        <v>464</v>
      </c>
      <c r="F68" s="94"/>
    </row>
    <row r="69" spans="1:7" ht="51" x14ac:dyDescent="0.4">
      <c r="A69" s="17" t="s">
        <v>293</v>
      </c>
      <c r="B69" s="100">
        <v>0</v>
      </c>
      <c r="C69" s="101"/>
      <c r="D69" s="110" t="s">
        <v>435</v>
      </c>
      <c r="E69" s="110" t="s">
        <v>436</v>
      </c>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1</v>
      </c>
      <c r="C78" s="106"/>
      <c r="D78" s="95" t="s">
        <v>437</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294" t="s">
        <v>438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1" t="s">
        <v>36</v>
      </c>
      <c r="B84" s="342"/>
      <c r="C84" s="343"/>
      <c r="D84" s="248">
        <f>SUM(B67:C83)</f>
        <v>19</v>
      </c>
    </row>
    <row r="85" spans="1:7" x14ac:dyDescent="0.3">
      <c r="A85" s="341" t="s">
        <v>295</v>
      </c>
      <c r="B85" s="342"/>
      <c r="C85" s="343"/>
      <c r="D85" s="33">
        <f>D84/(COUNT(B67:C83)*2)</f>
        <v>0.79166666666666663</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33.75" x14ac:dyDescent="0.35">
      <c r="A94" s="40" t="s">
        <v>235</v>
      </c>
      <c r="B94" s="110">
        <v>2</v>
      </c>
      <c r="C94" s="120" t="str">
        <f>IF(B94=0, -5, "0")</f>
        <v>0</v>
      </c>
      <c r="D94" s="95" t="s">
        <v>439</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2</v>
      </c>
      <c r="C97" s="94"/>
      <c r="D97" s="95" t="s">
        <v>455</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1" t="s">
        <v>36</v>
      </c>
      <c r="B102" s="342"/>
      <c r="C102" s="343"/>
      <c r="D102" s="248">
        <f>SUM(B88:C101)</f>
        <v>28</v>
      </c>
    </row>
    <row r="103" spans="1:7" x14ac:dyDescent="0.3">
      <c r="A103" s="341" t="s">
        <v>295</v>
      </c>
      <c r="B103" s="342"/>
      <c r="C103" s="343"/>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1</v>
      </c>
      <c r="C107" s="101"/>
      <c r="D107" s="294" t="s">
        <v>440</v>
      </c>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442</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v>2</v>
      </c>
      <c r="C115" s="120" t="str">
        <f>IF(B115=0, -5, "0")</f>
        <v>0</v>
      </c>
      <c r="D115" s="95" t="s">
        <v>441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1</v>
      </c>
      <c r="C117" s="94"/>
      <c r="D117" s="294" t="s">
        <v>443</v>
      </c>
      <c r="E117" s="94"/>
      <c r="F117" s="94"/>
      <c r="G117" s="126"/>
    </row>
    <row r="118" spans="1:7" s="22" customFormat="1" x14ac:dyDescent="0.3">
      <c r="A118" s="341" t="s">
        <v>36</v>
      </c>
      <c r="B118" s="342"/>
      <c r="C118" s="343"/>
      <c r="D118" s="248">
        <f>SUM(B107:C117)</f>
        <v>18</v>
      </c>
      <c r="E118" s="13"/>
      <c r="F118" s="13"/>
      <c r="G118" s="126"/>
    </row>
    <row r="119" spans="1:7" s="22" customFormat="1" x14ac:dyDescent="0.3">
      <c r="A119" s="341" t="s">
        <v>295</v>
      </c>
      <c r="B119" s="342"/>
      <c r="C119" s="343"/>
      <c r="D119" s="33">
        <f>D118/(COUNT(B107:C117)*2)</f>
        <v>0.81818181818181823</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ht="33" x14ac:dyDescent="0.3">
      <c r="A122" s="44" t="s">
        <v>275</v>
      </c>
      <c r="B122" s="111">
        <v>1</v>
      </c>
      <c r="C122" s="94"/>
      <c r="D122" s="113" t="s">
        <v>444</v>
      </c>
      <c r="E122" s="113"/>
      <c r="F122" s="94"/>
    </row>
    <row r="123" spans="1:7" x14ac:dyDescent="0.3">
      <c r="A123" s="44" t="s">
        <v>272</v>
      </c>
      <c r="B123" s="111">
        <v>2</v>
      </c>
      <c r="C123" s="94"/>
      <c r="D123" s="95"/>
      <c r="E123" s="95"/>
      <c r="F123" s="94"/>
    </row>
    <row r="124" spans="1:7" ht="51" x14ac:dyDescent="0.4">
      <c r="A124" s="17" t="s">
        <v>293</v>
      </c>
      <c r="B124" s="111">
        <v>1</v>
      </c>
      <c r="C124" s="101"/>
      <c r="D124" s="95" t="s">
        <v>445</v>
      </c>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446</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447</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1" t="s">
        <v>36</v>
      </c>
      <c r="B133" s="342"/>
      <c r="C133" s="343"/>
      <c r="D133" s="248">
        <f>SUM(B122:C132)</f>
        <v>20</v>
      </c>
    </row>
    <row r="134" spans="1:7" x14ac:dyDescent="0.3">
      <c r="A134" s="341" t="s">
        <v>295</v>
      </c>
      <c r="B134" s="342"/>
      <c r="C134" s="343"/>
      <c r="D134" s="32">
        <f>D133/(COUNT(B122:C132)*2)</f>
        <v>0.90909090909090906</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t="s">
        <v>32</v>
      </c>
      <c r="C137" s="101"/>
      <c r="D137" s="103"/>
      <c r="E137" s="94"/>
      <c r="F137" s="94"/>
    </row>
    <row r="138" spans="1:7" ht="33.75" x14ac:dyDescent="0.35">
      <c r="A138" s="40" t="s">
        <v>127</v>
      </c>
      <c r="B138" s="110">
        <v>2</v>
      </c>
      <c r="C138" s="120" t="str">
        <f>IF(B138=0, -5, "0")</f>
        <v>0</v>
      </c>
      <c r="D138" s="95" t="s">
        <v>467</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298"/>
      <c r="E143" s="94"/>
      <c r="F143" s="94"/>
    </row>
    <row r="144" spans="1:7" ht="18" x14ac:dyDescent="0.35">
      <c r="A144" s="40" t="s">
        <v>237</v>
      </c>
      <c r="B144" s="110">
        <v>2</v>
      </c>
      <c r="C144" s="120" t="str">
        <f>IF(B144=0, -5, "0")</f>
        <v>0</v>
      </c>
      <c r="D144" s="299"/>
      <c r="E144" s="94"/>
      <c r="F144" s="94"/>
    </row>
    <row r="145" spans="1:7" ht="18" x14ac:dyDescent="0.35">
      <c r="A145" s="40" t="s">
        <v>195</v>
      </c>
      <c r="B145" s="110">
        <v>2</v>
      </c>
      <c r="C145" s="120" t="str">
        <f>IF(B145=0, -5, "0")</f>
        <v>0</v>
      </c>
      <c r="D145" s="299"/>
      <c r="E145" s="94"/>
      <c r="F145" s="94"/>
    </row>
    <row r="146" spans="1:7" x14ac:dyDescent="0.3">
      <c r="A146" s="23" t="s">
        <v>95</v>
      </c>
      <c r="B146" s="110">
        <v>0</v>
      </c>
      <c r="C146" s="95"/>
      <c r="D146" s="298"/>
      <c r="E146" s="94"/>
      <c r="F146" s="94"/>
    </row>
    <row r="147" spans="1:7" x14ac:dyDescent="0.3">
      <c r="A147" s="50" t="s">
        <v>214</v>
      </c>
      <c r="B147" s="110" t="s">
        <v>32</v>
      </c>
      <c r="C147" s="95"/>
      <c r="D147" s="298"/>
      <c r="E147" s="94"/>
      <c r="F147" s="94"/>
    </row>
    <row r="148" spans="1:7" x14ac:dyDescent="0.3">
      <c r="A148" s="17" t="s">
        <v>305</v>
      </c>
      <c r="B148" s="110">
        <v>2</v>
      </c>
      <c r="C148" s="95"/>
      <c r="D148" s="300"/>
      <c r="E148" s="94"/>
      <c r="F148" s="94"/>
    </row>
    <row r="149" spans="1:7" x14ac:dyDescent="0.3">
      <c r="A149" s="341" t="s">
        <v>36</v>
      </c>
      <c r="B149" s="342"/>
      <c r="C149" s="343"/>
      <c r="D149" s="248">
        <f>SUM(B137:C148)</f>
        <v>18</v>
      </c>
    </row>
    <row r="150" spans="1:7" x14ac:dyDescent="0.3">
      <c r="A150" s="341" t="s">
        <v>295</v>
      </c>
      <c r="B150" s="342"/>
      <c r="C150" s="343"/>
      <c r="D150" s="33">
        <f>D149/(COUNT(B137:C148)*2)</f>
        <v>0.9</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2</v>
      </c>
      <c r="C153" s="94"/>
      <c r="D153" s="95"/>
      <c r="E153" s="94"/>
      <c r="F153" s="94"/>
    </row>
    <row r="154" spans="1:7" ht="33" x14ac:dyDescent="0.3">
      <c r="A154" s="17" t="s">
        <v>149</v>
      </c>
      <c r="B154" s="94">
        <v>1</v>
      </c>
      <c r="C154" s="94"/>
      <c r="D154" s="295" t="s">
        <v>456</v>
      </c>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1</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1" t="s">
        <v>36</v>
      </c>
      <c r="B161" s="347"/>
      <c r="C161" s="348"/>
      <c r="D161" s="250">
        <f>SUM(B153:C160)</f>
        <v>14</v>
      </c>
    </row>
    <row r="162" spans="1:7" x14ac:dyDescent="0.3">
      <c r="A162" s="341" t="s">
        <v>295</v>
      </c>
      <c r="B162" s="342"/>
      <c r="C162" s="343"/>
      <c r="D162" s="33">
        <f>D161/(COUNT(B153:C160)*2)</f>
        <v>0.875</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v>2</v>
      </c>
      <c r="C165" s="120" t="str">
        <f>IF(B165=0, -5, "0")</f>
        <v>0</v>
      </c>
      <c r="D165" s="94"/>
      <c r="E165" s="94"/>
      <c r="F165" s="94"/>
    </row>
    <row r="166" spans="1:7" ht="66" x14ac:dyDescent="0.3">
      <c r="A166" s="17" t="s">
        <v>287</v>
      </c>
      <c r="B166" s="94">
        <v>1</v>
      </c>
      <c r="C166" s="94"/>
      <c r="D166" s="95" t="s">
        <v>448</v>
      </c>
      <c r="E166" s="94"/>
      <c r="F166" s="94"/>
    </row>
    <row r="167" spans="1:7" ht="66" x14ac:dyDescent="0.3">
      <c r="A167" s="44" t="s">
        <v>215</v>
      </c>
      <c r="B167" s="94">
        <v>1</v>
      </c>
      <c r="C167" s="94"/>
      <c r="D167" s="95" t="s">
        <v>449</v>
      </c>
      <c r="E167" s="94"/>
      <c r="F167" s="94"/>
    </row>
    <row r="168" spans="1:7" x14ac:dyDescent="0.3">
      <c r="A168" s="17" t="s">
        <v>86</v>
      </c>
      <c r="B168" s="94">
        <v>2</v>
      </c>
      <c r="C168" s="94"/>
      <c r="D168" s="94"/>
      <c r="E168" s="95"/>
      <c r="F168" s="94"/>
    </row>
    <row r="169" spans="1:7" x14ac:dyDescent="0.3">
      <c r="A169" s="341" t="s">
        <v>36</v>
      </c>
      <c r="B169" s="342"/>
      <c r="C169" s="343"/>
      <c r="D169" s="248">
        <f>SUM(B165:C168)</f>
        <v>6</v>
      </c>
    </row>
    <row r="170" spans="1:7" x14ac:dyDescent="0.3">
      <c r="A170" s="341" t="s">
        <v>295</v>
      </c>
      <c r="B170" s="342"/>
      <c r="C170" s="343"/>
      <c r="D170" s="33">
        <f>D169/(COUNT(B165:C168)*2)</f>
        <v>0.75</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1" t="s">
        <v>36</v>
      </c>
      <c r="B177" s="342"/>
      <c r="C177" s="343"/>
      <c r="D177" s="248">
        <f>SUM(B173:C176)</f>
        <v>8</v>
      </c>
    </row>
    <row r="178" spans="1:7" x14ac:dyDescent="0.3">
      <c r="A178" s="341" t="s">
        <v>295</v>
      </c>
      <c r="B178" s="342"/>
      <c r="C178" s="343"/>
      <c r="D178" s="33">
        <f>D177/(COUNT(B173:C176)*2)</f>
        <v>1</v>
      </c>
    </row>
    <row r="179" spans="1:7" s="22" customFormat="1" x14ac:dyDescent="0.3">
      <c r="A179" s="26"/>
      <c r="B179" s="27"/>
      <c r="C179" s="27"/>
      <c r="D179" s="28"/>
      <c r="G179" s="126"/>
    </row>
    <row r="180" spans="1:7" ht="19.5" x14ac:dyDescent="0.4">
      <c r="A180" s="349" t="s">
        <v>78</v>
      </c>
      <c r="B180" s="350"/>
      <c r="C180" s="350"/>
      <c r="D180" s="350"/>
      <c r="E180" s="350"/>
      <c r="F180" s="350"/>
    </row>
    <row r="181" spans="1:7" ht="33" x14ac:dyDescent="0.3">
      <c r="A181" s="44" t="s">
        <v>315</v>
      </c>
      <c r="B181" s="94">
        <v>0</v>
      </c>
      <c r="C181" s="94"/>
      <c r="D181" s="95" t="s">
        <v>450</v>
      </c>
      <c r="E181" s="95" t="s">
        <v>451</v>
      </c>
      <c r="F181" s="94"/>
    </row>
    <row r="182" spans="1:7" ht="33" x14ac:dyDescent="0.3">
      <c r="A182" s="52" t="s">
        <v>220</v>
      </c>
      <c r="B182" s="94">
        <v>1</v>
      </c>
      <c r="C182" s="94"/>
      <c r="D182" s="95" t="s">
        <v>452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1" t="s">
        <v>36</v>
      </c>
      <c r="B186" s="342"/>
      <c r="C186" s="343"/>
      <c r="D186" s="248">
        <f>SUM(B181:C185)</f>
        <v>7</v>
      </c>
    </row>
    <row r="187" spans="1:7" x14ac:dyDescent="0.3">
      <c r="A187" s="341" t="s">
        <v>295</v>
      </c>
      <c r="B187" s="342"/>
      <c r="C187" s="343"/>
      <c r="D187" s="33">
        <f>D186/(COUNT(B181:C185)*2)</f>
        <v>0.7</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468</v>
      </c>
      <c r="E192" s="95" t="s">
        <v>453</v>
      </c>
      <c r="F192" s="94"/>
    </row>
    <row r="193" spans="1:6" x14ac:dyDescent="0.3">
      <c r="A193" s="53" t="s">
        <v>189</v>
      </c>
      <c r="B193" s="94" t="s">
        <v>32</v>
      </c>
      <c r="C193" s="94"/>
      <c r="D193" s="94"/>
      <c r="E193" s="94"/>
      <c r="F193" s="94"/>
    </row>
    <row r="194" spans="1:6" x14ac:dyDescent="0.3">
      <c r="A194" s="341" t="s">
        <v>36</v>
      </c>
      <c r="B194" s="342"/>
      <c r="C194" s="343"/>
      <c r="D194" s="54">
        <f>SUM(B190:C193)</f>
        <v>2</v>
      </c>
    </row>
    <row r="195" spans="1:6" x14ac:dyDescent="0.3">
      <c r="A195" s="341" t="s">
        <v>295</v>
      </c>
      <c r="B195" s="342"/>
      <c r="C195" s="343"/>
      <c r="D195" s="33">
        <f>D194/(COUNT(B190:C193)*2)</f>
        <v>0.5</v>
      </c>
    </row>
    <row r="197" spans="1:6" ht="18" x14ac:dyDescent="0.35">
      <c r="A197" s="64" t="s">
        <v>246</v>
      </c>
      <c r="B197" s="63"/>
      <c r="C197" s="63"/>
      <c r="D197" s="301">
        <v>0.25</v>
      </c>
      <c r="E197" s="287"/>
      <c r="F197" s="288"/>
    </row>
    <row r="198" spans="1:6" ht="22.5" x14ac:dyDescent="0.3">
      <c r="A198" s="35" t="s">
        <v>322</v>
      </c>
      <c r="B198" s="36"/>
      <c r="C198" s="37"/>
      <c r="D198" s="38">
        <f>SUM(D194,D186,D177,D169,D161,D63,D52,D33,D22,D118,D149,D133,D102,D84,D42)</f>
        <v>188</v>
      </c>
    </row>
    <row r="199" spans="1:6" ht="22.5" x14ac:dyDescent="0.3">
      <c r="A199" s="35" t="s">
        <v>323</v>
      </c>
      <c r="B199" s="36"/>
      <c r="C199" s="37"/>
      <c r="D199" s="39">
        <f>D198/(COUNT(B190:C193,B181:C185,B173:C176,B165:C168,B153:C160,B56:C62,B46:C51,B26:C32,B17:C21,B107:C117,B137:C148,B122:C132,B88:C101,B67:C83,B37:C41)*2)</f>
        <v>0.8392857142857143</v>
      </c>
    </row>
  </sheetData>
  <sheetProtection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53:B160 B181:B185 B174:B176">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8" orientation="portrait" r:id="rId1"/>
  <rowBreaks count="2" manualBreakCount="2">
    <brk id="65" max="16383" man="1"/>
    <brk id="134"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6" zoomScale="60" workbookViewId="0">
      <selection activeCell="D548" sqref="D548"/>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3"/>
      <c r="E1" s="313"/>
      <c r="F1" s="313"/>
      <c r="G1" s="313"/>
    </row>
    <row r="2" spans="1:7" ht="24.75" x14ac:dyDescent="0.5">
      <c r="C2" s="24">
        <v>1</v>
      </c>
      <c r="D2" s="274"/>
      <c r="E2" s="259"/>
      <c r="F2" s="199"/>
      <c r="G2" s="125"/>
    </row>
    <row r="3" spans="1:7" ht="24.75" x14ac:dyDescent="0.5">
      <c r="C3" s="24">
        <v>2</v>
      </c>
      <c r="D3" s="274"/>
      <c r="E3" s="259"/>
      <c r="F3" s="199"/>
      <c r="G3" s="125"/>
    </row>
    <row r="4" spans="1:7" ht="24.75" x14ac:dyDescent="0.5">
      <c r="C4" s="24" t="s">
        <v>32</v>
      </c>
      <c r="D4" s="274"/>
      <c r="E4" s="259"/>
      <c r="F4" s="199"/>
      <c r="G4" s="125"/>
    </row>
    <row r="5" spans="1:7" ht="24.75" x14ac:dyDescent="0.5">
      <c r="D5" s="274"/>
      <c r="E5" s="259"/>
      <c r="F5" s="199"/>
      <c r="G5" s="125"/>
    </row>
    <row r="6" spans="1:7" ht="24.75" x14ac:dyDescent="0.5">
      <c r="D6" s="274"/>
      <c r="E6" s="259"/>
      <c r="F6" s="199"/>
      <c r="G6" s="125"/>
    </row>
    <row r="7" spans="1:7" ht="24.75" x14ac:dyDescent="0.5">
      <c r="A7" s="314" t="s">
        <v>179</v>
      </c>
      <c r="B7" s="314"/>
      <c r="C7" s="314"/>
      <c r="D7" s="314"/>
      <c r="E7" s="314"/>
      <c r="F7" s="314"/>
      <c r="G7" s="125"/>
    </row>
    <row r="8" spans="1:7" ht="29.25" x14ac:dyDescent="0.5">
      <c r="A8" s="315" t="str">
        <f>'Page de garde'!D18</f>
        <v>Ras Jebal</v>
      </c>
      <c r="B8" s="315"/>
      <c r="C8" s="315"/>
      <c r="D8" s="315"/>
      <c r="E8" s="315"/>
      <c r="F8" s="315"/>
      <c r="G8" s="125"/>
    </row>
    <row r="9" spans="1:7" ht="24.75" x14ac:dyDescent="0.5">
      <c r="A9" s="14" t="s">
        <v>42</v>
      </c>
      <c r="B9" s="316"/>
      <c r="C9" s="316"/>
      <c r="D9" s="316"/>
      <c r="E9" s="316"/>
      <c r="F9" s="316"/>
      <c r="G9" s="125"/>
    </row>
    <row r="10" spans="1:7" ht="24.75" x14ac:dyDescent="0.5">
      <c r="A10" s="15" t="s">
        <v>44</v>
      </c>
      <c r="B10" s="317"/>
      <c r="C10" s="317"/>
      <c r="D10" s="317"/>
      <c r="E10" s="317"/>
      <c r="F10" s="317"/>
      <c r="G10" s="125"/>
    </row>
    <row r="11" spans="1:7" ht="24.75" x14ac:dyDescent="0.5">
      <c r="A11" s="14" t="s">
        <v>43</v>
      </c>
      <c r="B11" s="312"/>
      <c r="C11" s="312"/>
      <c r="D11" s="312"/>
      <c r="E11" s="312"/>
      <c r="F11" s="312"/>
      <c r="G11" s="125"/>
    </row>
    <row r="12" spans="1:7" ht="24.75" x14ac:dyDescent="0.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55"/>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55"/>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55"/>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FeIj8v+63Hh5Lh57/DVqAWKOx+ugz5CJoWcv/WSm0H3z1UCv6uX1R4nr0CnatcSuz5b3H6nPHA4MgGt8AClqw==" saltValue="sZj7gWEoyJM02lBYGyFAn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3"/>
      <c r="E1" s="313"/>
      <c r="F1" s="313"/>
      <c r="G1" s="313"/>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37" t="s">
        <v>50</v>
      </c>
      <c r="B6" s="337"/>
      <c r="C6" s="337"/>
      <c r="D6" s="337"/>
      <c r="E6" s="337"/>
      <c r="F6" s="337"/>
      <c r="G6" s="125"/>
    </row>
    <row r="7" spans="1:7" s="12" customFormat="1" ht="21.75" customHeight="1" x14ac:dyDescent="0.5">
      <c r="A7" s="315" t="str">
        <f>'A2 Exploitation'!A8:F8</f>
        <v>Ras Jebal</v>
      </c>
      <c r="B7" s="315"/>
      <c r="C7" s="315"/>
      <c r="D7" s="315"/>
      <c r="E7" s="315"/>
      <c r="F7" s="315"/>
      <c r="G7" s="125"/>
    </row>
    <row r="8" spans="1:7" s="12" customFormat="1" ht="24.75" x14ac:dyDescent="0.5">
      <c r="A8" s="14" t="s">
        <v>42</v>
      </c>
      <c r="B8" s="338">
        <f>'A2 Exploitation'!B9:F9</f>
        <v>0</v>
      </c>
      <c r="C8" s="338"/>
      <c r="D8" s="338"/>
      <c r="E8" s="338"/>
      <c r="F8" s="338"/>
      <c r="G8" s="125"/>
    </row>
    <row r="9" spans="1:7" s="12" customFormat="1" ht="24.75" x14ac:dyDescent="0.5">
      <c r="A9" s="15" t="s">
        <v>44</v>
      </c>
      <c r="B9" s="339">
        <f>'A2 Exploitation'!B10:F10</f>
        <v>0</v>
      </c>
      <c r="C9" s="339"/>
      <c r="D9" s="339"/>
      <c r="E9" s="339"/>
      <c r="F9" s="339"/>
      <c r="G9" s="125"/>
    </row>
    <row r="10" spans="1:7" s="12" customFormat="1" ht="24.75" x14ac:dyDescent="0.5">
      <c r="A10" s="14" t="s">
        <v>43</v>
      </c>
      <c r="B10" s="336">
        <f>'A2 Exploitation'!B11:F11</f>
        <v>0</v>
      </c>
      <c r="C10" s="336"/>
      <c r="D10" s="336"/>
      <c r="E10" s="336"/>
      <c r="F10" s="336"/>
      <c r="G10" s="125"/>
    </row>
    <row r="11" spans="1:7" s="12" customFormat="1" ht="24.75" x14ac:dyDescent="0.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50">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48">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48">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8">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48">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48">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48">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48">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48">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48">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50">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48">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48">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48">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9" zoomScale="60" workbookViewId="0">
      <selection activeCell="C466" sqref="C46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3"/>
      <c r="E1" s="313"/>
      <c r="F1" s="313"/>
      <c r="G1" s="313"/>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14" t="s">
        <v>179</v>
      </c>
      <c r="B7" s="314"/>
      <c r="C7" s="314"/>
      <c r="D7" s="314"/>
      <c r="E7" s="314"/>
      <c r="F7" s="314"/>
      <c r="G7" s="125"/>
    </row>
    <row r="8" spans="1:7" ht="29.25" x14ac:dyDescent="0.5">
      <c r="A8" s="315" t="str">
        <f>'Page de garde'!D18</f>
        <v>Ras Jebal</v>
      </c>
      <c r="B8" s="315"/>
      <c r="C8" s="315"/>
      <c r="D8" s="315"/>
      <c r="E8" s="315"/>
      <c r="F8" s="315"/>
      <c r="G8" s="125"/>
    </row>
    <row r="9" spans="1:7" ht="24.75" x14ac:dyDescent="0.5">
      <c r="A9" s="14" t="s">
        <v>42</v>
      </c>
      <c r="B9" s="316"/>
      <c r="C9" s="316"/>
      <c r="D9" s="316"/>
      <c r="E9" s="316"/>
      <c r="F9" s="316"/>
      <c r="G9" s="125"/>
    </row>
    <row r="10" spans="1:7" ht="24.75" x14ac:dyDescent="0.5">
      <c r="A10" s="15" t="s">
        <v>44</v>
      </c>
      <c r="B10" s="317"/>
      <c r="C10" s="317"/>
      <c r="D10" s="317"/>
      <c r="E10" s="317"/>
      <c r="F10" s="317"/>
      <c r="G10" s="125"/>
    </row>
    <row r="11" spans="1:7" ht="24.75" x14ac:dyDescent="0.5">
      <c r="A11" s="14" t="s">
        <v>43</v>
      </c>
      <c r="B11" s="312"/>
      <c r="C11" s="312"/>
      <c r="D11" s="312"/>
      <c r="E11" s="312"/>
      <c r="F11" s="312"/>
      <c r="G11" s="125"/>
    </row>
    <row r="12" spans="1:7" ht="24.75" x14ac:dyDescent="0.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0" t="s">
        <v>30</v>
      </c>
      <c r="B50" s="321" t="s">
        <v>31</v>
      </c>
      <c r="C50" s="321"/>
      <c r="D50" s="321" t="s">
        <v>46</v>
      </c>
      <c r="E50" s="322" t="s">
        <v>310</v>
      </c>
      <c r="F50" s="322" t="s">
        <v>360</v>
      </c>
      <c r="G50" s="127"/>
    </row>
    <row r="51" spans="1:7"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0" t="s">
        <v>30</v>
      </c>
      <c r="B107" s="321" t="s">
        <v>31</v>
      </c>
      <c r="C107" s="321"/>
      <c r="D107" s="321" t="s">
        <v>46</v>
      </c>
      <c r="E107" s="322" t="s">
        <v>310</v>
      </c>
      <c r="F107" s="322" t="s">
        <v>360</v>
      </c>
    </row>
    <row r="108" spans="1:7"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0" t="s">
        <v>30</v>
      </c>
      <c r="B162" s="321" t="s">
        <v>31</v>
      </c>
      <c r="C162" s="321"/>
      <c r="D162" s="321" t="s">
        <v>46</v>
      </c>
      <c r="E162" s="322" t="s">
        <v>310</v>
      </c>
      <c r="F162" s="322" t="s">
        <v>360</v>
      </c>
      <c r="G162" s="127"/>
    </row>
    <row r="163" spans="1:7"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0" t="s">
        <v>30</v>
      </c>
      <c r="B209" s="321" t="s">
        <v>31</v>
      </c>
      <c r="C209" s="321"/>
      <c r="D209" s="321" t="s">
        <v>46</v>
      </c>
      <c r="E209" s="322" t="s">
        <v>310</v>
      </c>
      <c r="F209" s="322" t="s">
        <v>360</v>
      </c>
      <c r="G209" s="127"/>
    </row>
    <row r="210" spans="1:7"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0" t="s">
        <v>30</v>
      </c>
      <c r="B270" s="321" t="s">
        <v>31</v>
      </c>
      <c r="C270" s="321"/>
      <c r="D270" s="321" t="s">
        <v>46</v>
      </c>
      <c r="E270" s="322" t="s">
        <v>310</v>
      </c>
      <c r="F270" s="322" t="s">
        <v>360</v>
      </c>
      <c r="G270" s="214"/>
    </row>
    <row r="271" spans="1:7" s="16" customForma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0" t="s">
        <v>30</v>
      </c>
      <c r="B322" s="321" t="s">
        <v>31</v>
      </c>
      <c r="C322" s="321"/>
      <c r="D322" s="321" t="s">
        <v>46</v>
      </c>
      <c r="E322" s="322" t="s">
        <v>310</v>
      </c>
      <c r="F322" s="322" t="s">
        <v>360</v>
      </c>
      <c r="G322" s="127"/>
    </row>
    <row r="323" spans="1:7"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0" t="s">
        <v>30</v>
      </c>
      <c r="B362" s="321" t="s">
        <v>31</v>
      </c>
      <c r="C362" s="321"/>
      <c r="D362" s="321" t="s">
        <v>46</v>
      </c>
      <c r="E362" s="322" t="s">
        <v>310</v>
      </c>
      <c r="F362" s="322" t="s">
        <v>360</v>
      </c>
      <c r="G362" s="127"/>
    </row>
    <row r="363" spans="1:7"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0" t="s">
        <v>30</v>
      </c>
      <c r="B395" s="321" t="s">
        <v>31</v>
      </c>
      <c r="C395" s="321"/>
      <c r="D395" s="321" t="s">
        <v>46</v>
      </c>
      <c r="E395" s="322" t="s">
        <v>310</v>
      </c>
      <c r="F395" s="322" t="s">
        <v>360</v>
      </c>
      <c r="G395" s="127"/>
    </row>
    <row r="396" spans="1:7"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0" t="s">
        <v>30</v>
      </c>
      <c r="B448" s="321" t="s">
        <v>31</v>
      </c>
      <c r="C448" s="321"/>
      <c r="D448" s="321" t="s">
        <v>46</v>
      </c>
      <c r="E448" s="322" t="s">
        <v>310</v>
      </c>
      <c r="F448" s="322" t="s">
        <v>360</v>
      </c>
      <c r="G448" s="127"/>
    </row>
    <row r="449" spans="1:6"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x14ac:dyDescent="0.3">
      <c r="A485" s="320" t="s">
        <v>30</v>
      </c>
      <c r="B485" s="321" t="s">
        <v>31</v>
      </c>
      <c r="C485" s="321"/>
      <c r="D485" s="321" t="s">
        <v>46</v>
      </c>
      <c r="E485" s="322" t="s">
        <v>310</v>
      </c>
      <c r="F485" s="322" t="s">
        <v>360</v>
      </c>
      <c r="G485" s="127"/>
    </row>
    <row r="486" spans="1:7"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0" t="s">
        <v>30</v>
      </c>
      <c r="B507" s="321" t="s">
        <v>31</v>
      </c>
      <c r="C507" s="321"/>
      <c r="D507" s="321" t="s">
        <v>46</v>
      </c>
      <c r="E507" s="322" t="s">
        <v>310</v>
      </c>
      <c r="F507" s="322" t="s">
        <v>360</v>
      </c>
      <c r="G507" s="127"/>
    </row>
    <row r="508" spans="1:7"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0" t="s">
        <v>30</v>
      </c>
      <c r="B518" s="321" t="s">
        <v>31</v>
      </c>
      <c r="C518" s="321"/>
      <c r="D518" s="321" t="s">
        <v>46</v>
      </c>
      <c r="E518" s="322" t="s">
        <v>310</v>
      </c>
      <c r="F518" s="322" t="s">
        <v>360</v>
      </c>
      <c r="G518" s="127"/>
    </row>
    <row r="519" spans="1:7"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0" t="s">
        <v>30</v>
      </c>
      <c r="B538" s="321" t="s">
        <v>31</v>
      </c>
      <c r="C538" s="321"/>
      <c r="D538" s="321" t="s">
        <v>46</v>
      </c>
      <c r="E538" s="322" t="s">
        <v>310</v>
      </c>
      <c r="F538" s="322" t="s">
        <v>360</v>
      </c>
      <c r="G538" s="127"/>
    </row>
    <row r="539" spans="1:7"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hfOvjvaTFyBwe3sfNmjwQkxI9F8FIQwjVmt0ar1ZGBPFtSnOqa9k2a2kC1O9Wql0iEeBX3JTR+sMagDLIOgr+A==" saltValue="77WCSLAd4CoiyktPCHtg4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3"/>
      <c r="E1" s="313"/>
      <c r="F1" s="313"/>
      <c r="G1" s="313"/>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5">
      <c r="A6" s="337" t="s">
        <v>50</v>
      </c>
      <c r="B6" s="337"/>
      <c r="C6" s="337"/>
      <c r="D6" s="337"/>
      <c r="E6" s="337"/>
      <c r="F6" s="337"/>
      <c r="G6" s="125"/>
    </row>
    <row r="7" spans="1:7" s="12" customFormat="1" ht="21.75" customHeight="1" x14ac:dyDescent="0.5">
      <c r="A7" s="315" t="str">
        <f>'A3 Exploitation'!A8:F8</f>
        <v>Ras Jebal</v>
      </c>
      <c r="B7" s="315"/>
      <c r="C7" s="315"/>
      <c r="D7" s="315"/>
      <c r="E7" s="315"/>
      <c r="F7" s="315"/>
      <c r="G7" s="125"/>
    </row>
    <row r="8" spans="1:7" s="12" customFormat="1" ht="24.75" x14ac:dyDescent="0.5">
      <c r="A8" s="14" t="s">
        <v>42</v>
      </c>
      <c r="B8" s="338">
        <f>'A3 Exploitation'!B9:F9</f>
        <v>0</v>
      </c>
      <c r="C8" s="338"/>
      <c r="D8" s="338"/>
      <c r="E8" s="338"/>
      <c r="F8" s="338"/>
      <c r="G8" s="125"/>
    </row>
    <row r="9" spans="1:7" s="12" customFormat="1" ht="24.75" x14ac:dyDescent="0.5">
      <c r="A9" s="15" t="s">
        <v>44</v>
      </c>
      <c r="B9" s="339">
        <f>'A3 Exploitation'!B10:F10</f>
        <v>0</v>
      </c>
      <c r="C9" s="339"/>
      <c r="D9" s="339"/>
      <c r="E9" s="339"/>
      <c r="F9" s="339"/>
      <c r="G9" s="125"/>
    </row>
    <row r="10" spans="1:7" s="12" customFormat="1" ht="24.75" x14ac:dyDescent="0.5">
      <c r="A10" s="14" t="s">
        <v>43</v>
      </c>
      <c r="B10" s="336">
        <f>'A3 Exploitation'!B11:F11</f>
        <v>0</v>
      </c>
      <c r="C10" s="336"/>
      <c r="D10" s="336"/>
      <c r="E10" s="336"/>
      <c r="F10" s="336"/>
      <c r="G10" s="125"/>
    </row>
    <row r="11" spans="1:7" s="12" customFormat="1" ht="24.75" x14ac:dyDescent="0.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92">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91">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91">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91">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91">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91">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91">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91">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91">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91">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92">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91">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91">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91">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 zoomScale="70" zoomScaleSheetLayoutView="70" workbookViewId="0">
      <selection activeCell="D5" sqref="D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13"/>
      <c r="E1" s="313"/>
      <c r="F1" s="313"/>
      <c r="G1" s="313"/>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5">
      <c r="A7" s="314" t="s">
        <v>179</v>
      </c>
      <c r="B7" s="314"/>
      <c r="C7" s="314"/>
      <c r="D7" s="314"/>
      <c r="E7" s="314"/>
      <c r="F7" s="314"/>
      <c r="G7" s="125"/>
    </row>
    <row r="8" spans="1:7" ht="29.25" x14ac:dyDescent="0.5">
      <c r="A8" s="315" t="str">
        <f>'Page de garde'!D18</f>
        <v>Ras Jebal</v>
      </c>
      <c r="B8" s="315"/>
      <c r="C8" s="315"/>
      <c r="D8" s="315"/>
      <c r="E8" s="315"/>
      <c r="F8" s="315"/>
      <c r="G8" s="125"/>
    </row>
    <row r="9" spans="1:7" ht="24.75" x14ac:dyDescent="0.5">
      <c r="A9" s="14" t="s">
        <v>42</v>
      </c>
      <c r="B9" s="316"/>
      <c r="C9" s="316"/>
      <c r="D9" s="316"/>
      <c r="E9" s="316"/>
      <c r="F9" s="316"/>
      <c r="G9" s="125"/>
    </row>
    <row r="10" spans="1:7" ht="24.75" x14ac:dyDescent="0.5">
      <c r="A10" s="15" t="s">
        <v>44</v>
      </c>
      <c r="B10" s="317"/>
      <c r="C10" s="317"/>
      <c r="D10" s="317"/>
      <c r="E10" s="317"/>
      <c r="F10" s="317"/>
      <c r="G10" s="125"/>
    </row>
    <row r="11" spans="1:7" ht="24.75" x14ac:dyDescent="0.5">
      <c r="A11" s="14" t="s">
        <v>43</v>
      </c>
      <c r="B11" s="312"/>
      <c r="C11" s="312"/>
      <c r="D11" s="312"/>
      <c r="E11" s="312"/>
      <c r="F11" s="312"/>
      <c r="G11" s="125"/>
    </row>
    <row r="12" spans="1:7" ht="24.75" x14ac:dyDescent="0.5">
      <c r="A12" s="14" t="s">
        <v>239</v>
      </c>
      <c r="B12" s="318">
        <f>D549</f>
        <v>0</v>
      </c>
      <c r="C12" s="318"/>
      <c r="D12" s="318"/>
      <c r="E12" s="318"/>
      <c r="F12" s="318"/>
      <c r="G12" s="125"/>
    </row>
    <row r="13" spans="1:7" ht="22.5" x14ac:dyDescent="0.45">
      <c r="D13" s="319"/>
      <c r="E13" s="319"/>
      <c r="F13" s="319"/>
      <c r="G13" s="31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0" t="s">
        <v>30</v>
      </c>
      <c r="B17" s="321" t="s">
        <v>31</v>
      </c>
      <c r="C17" s="321"/>
      <c r="D17" s="321" t="s">
        <v>46</v>
      </c>
      <c r="E17" s="322" t="s">
        <v>310</v>
      </c>
      <c r="F17" s="322" t="s">
        <v>358</v>
      </c>
    </row>
    <row r="18" spans="1:8" ht="16.5" customHeight="1" x14ac:dyDescent="0.3">
      <c r="A18" s="320"/>
      <c r="B18" s="41" t="s">
        <v>34</v>
      </c>
      <c r="C18" s="41" t="s">
        <v>33</v>
      </c>
      <c r="D18" s="321"/>
      <c r="E18" s="322"/>
      <c r="F18" s="322"/>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0" t="s">
        <v>30</v>
      </c>
      <c r="B50" s="321" t="s">
        <v>31</v>
      </c>
      <c r="C50" s="321"/>
      <c r="D50" s="321" t="s">
        <v>46</v>
      </c>
      <c r="E50" s="322" t="s">
        <v>310</v>
      </c>
      <c r="F50" s="322" t="s">
        <v>360</v>
      </c>
      <c r="G50" s="127"/>
    </row>
    <row r="51" spans="1:7" ht="16.5" customHeight="1" x14ac:dyDescent="0.3">
      <c r="A51" s="320"/>
      <c r="B51" s="41" t="s">
        <v>34</v>
      </c>
      <c r="C51" s="41" t="s">
        <v>33</v>
      </c>
      <c r="D51" s="321"/>
      <c r="E51" s="322"/>
      <c r="F51" s="322"/>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0" t="s">
        <v>30</v>
      </c>
      <c r="B107" s="321" t="s">
        <v>31</v>
      </c>
      <c r="C107" s="321"/>
      <c r="D107" s="321" t="s">
        <v>46</v>
      </c>
      <c r="E107" s="322" t="s">
        <v>310</v>
      </c>
      <c r="F107" s="322" t="s">
        <v>360</v>
      </c>
    </row>
    <row r="108" spans="1:7" ht="16.5" customHeight="1" x14ac:dyDescent="0.3">
      <c r="A108" s="320"/>
      <c r="B108" s="41" t="s">
        <v>34</v>
      </c>
      <c r="C108" s="41" t="s">
        <v>33</v>
      </c>
      <c r="D108" s="321"/>
      <c r="E108" s="322"/>
      <c r="F108" s="322"/>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0" t="s">
        <v>30</v>
      </c>
      <c r="B162" s="321" t="s">
        <v>31</v>
      </c>
      <c r="C162" s="321"/>
      <c r="D162" s="321" t="s">
        <v>46</v>
      </c>
      <c r="E162" s="322" t="s">
        <v>310</v>
      </c>
      <c r="F162" s="322" t="s">
        <v>360</v>
      </c>
      <c r="G162" s="127"/>
    </row>
    <row r="163" spans="1:7" ht="16.5" customHeight="1" x14ac:dyDescent="0.3">
      <c r="A163" s="320"/>
      <c r="B163" s="41" t="s">
        <v>34</v>
      </c>
      <c r="C163" s="41" t="s">
        <v>33</v>
      </c>
      <c r="D163" s="321"/>
      <c r="E163" s="322"/>
      <c r="F163" s="322"/>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9" t="s">
        <v>379</v>
      </c>
      <c r="B195" s="329"/>
      <c r="C195" s="329"/>
      <c r="D195" s="329"/>
      <c r="E195" s="329"/>
      <c r="F195" s="32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0" t="s">
        <v>30</v>
      </c>
      <c r="B209" s="321" t="s">
        <v>31</v>
      </c>
      <c r="C209" s="321"/>
      <c r="D209" s="321" t="s">
        <v>46</v>
      </c>
      <c r="E209" s="322" t="s">
        <v>310</v>
      </c>
      <c r="F209" s="322" t="s">
        <v>360</v>
      </c>
      <c r="G209" s="127"/>
    </row>
    <row r="210" spans="1:7" ht="16.5" customHeight="1" x14ac:dyDescent="0.3">
      <c r="A210" s="320"/>
      <c r="B210" s="41" t="s">
        <v>34</v>
      </c>
      <c r="C210" s="41" t="s">
        <v>33</v>
      </c>
      <c r="D210" s="321"/>
      <c r="E210" s="322"/>
      <c r="F210" s="322"/>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9" t="s">
        <v>379</v>
      </c>
      <c r="B256" s="329"/>
      <c r="C256" s="329"/>
      <c r="D256" s="329"/>
      <c r="E256" s="329"/>
      <c r="F256" s="32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0" t="s">
        <v>30</v>
      </c>
      <c r="B270" s="321" t="s">
        <v>31</v>
      </c>
      <c r="C270" s="321"/>
      <c r="D270" s="321" t="s">
        <v>46</v>
      </c>
      <c r="E270" s="322" t="s">
        <v>310</v>
      </c>
      <c r="F270" s="322" t="s">
        <v>360</v>
      </c>
      <c r="G270" s="214"/>
    </row>
    <row r="271" spans="1:7" s="16" customFormat="1" ht="16.5" customHeight="1" x14ac:dyDescent="0.3">
      <c r="A271" s="320"/>
      <c r="B271" s="41" t="s">
        <v>34</v>
      </c>
      <c r="C271" s="41" t="s">
        <v>33</v>
      </c>
      <c r="D271" s="321"/>
      <c r="E271" s="322"/>
      <c r="F271" s="322"/>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0" t="s">
        <v>396</v>
      </c>
      <c r="B308" s="331"/>
      <c r="C308" s="331"/>
      <c r="D308" s="331"/>
      <c r="E308" s="331"/>
      <c r="F308" s="33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0" t="s">
        <v>30</v>
      </c>
      <c r="B322" s="321" t="s">
        <v>31</v>
      </c>
      <c r="C322" s="321"/>
      <c r="D322" s="321" t="s">
        <v>46</v>
      </c>
      <c r="E322" s="322" t="s">
        <v>310</v>
      </c>
      <c r="F322" s="322" t="s">
        <v>360</v>
      </c>
      <c r="G322" s="127"/>
    </row>
    <row r="323" spans="1:7" ht="16.5" customHeight="1" x14ac:dyDescent="0.3">
      <c r="A323" s="320"/>
      <c r="B323" s="41" t="s">
        <v>34</v>
      </c>
      <c r="C323" s="41" t="s">
        <v>33</v>
      </c>
      <c r="D323" s="321"/>
      <c r="E323" s="322"/>
      <c r="F323" s="322"/>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0" t="s">
        <v>379</v>
      </c>
      <c r="B349" s="331"/>
      <c r="C349" s="331"/>
      <c r="D349" s="331"/>
      <c r="E349" s="331"/>
      <c r="F349" s="33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0" t="s">
        <v>30</v>
      </c>
      <c r="B362" s="321" t="s">
        <v>31</v>
      </c>
      <c r="C362" s="321"/>
      <c r="D362" s="321" t="s">
        <v>46</v>
      </c>
      <c r="E362" s="322" t="s">
        <v>310</v>
      </c>
      <c r="F362" s="322" t="s">
        <v>360</v>
      </c>
      <c r="G362" s="127"/>
    </row>
    <row r="363" spans="1:7" ht="16.5" customHeight="1" x14ac:dyDescent="0.3">
      <c r="A363" s="320"/>
      <c r="B363" s="41" t="s">
        <v>34</v>
      </c>
      <c r="C363" s="41" t="s">
        <v>33</v>
      </c>
      <c r="D363" s="321"/>
      <c r="E363" s="322"/>
      <c r="F363" s="322"/>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9" t="s">
        <v>379</v>
      </c>
      <c r="B383" s="329"/>
      <c r="C383" s="329"/>
      <c r="D383" s="329"/>
      <c r="E383" s="329"/>
      <c r="F383" s="32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0" t="s">
        <v>30</v>
      </c>
      <c r="B395" s="321" t="s">
        <v>31</v>
      </c>
      <c r="C395" s="321"/>
      <c r="D395" s="321" t="s">
        <v>46</v>
      </c>
      <c r="E395" s="322" t="s">
        <v>310</v>
      </c>
      <c r="F395" s="322" t="s">
        <v>360</v>
      </c>
      <c r="G395" s="127"/>
    </row>
    <row r="396" spans="1:7" ht="16.5" customHeight="1" x14ac:dyDescent="0.3">
      <c r="A396" s="320"/>
      <c r="B396" s="41" t="s">
        <v>34</v>
      </c>
      <c r="C396" s="41" t="s">
        <v>33</v>
      </c>
      <c r="D396" s="321"/>
      <c r="E396" s="322"/>
      <c r="F396" s="322"/>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9" t="s">
        <v>379</v>
      </c>
      <c r="B435" s="329"/>
      <c r="C435" s="329"/>
      <c r="D435" s="329"/>
      <c r="E435" s="329"/>
      <c r="F435" s="32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0" t="s">
        <v>30</v>
      </c>
      <c r="B448" s="321" t="s">
        <v>31</v>
      </c>
      <c r="C448" s="321"/>
      <c r="D448" s="321" t="s">
        <v>46</v>
      </c>
      <c r="E448" s="322" t="s">
        <v>310</v>
      </c>
      <c r="F448" s="322" t="s">
        <v>360</v>
      </c>
      <c r="G448" s="127"/>
    </row>
    <row r="449" spans="1:6" ht="16.5" customHeight="1" x14ac:dyDescent="0.3">
      <c r="A449" s="320"/>
      <c r="B449" s="41" t="s">
        <v>34</v>
      </c>
      <c r="C449" s="41" t="s">
        <v>33</v>
      </c>
      <c r="D449" s="321"/>
      <c r="E449" s="322"/>
      <c r="F449" s="322"/>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3" t="s">
        <v>379</v>
      </c>
      <c r="B471" s="334"/>
      <c r="C471" s="334"/>
      <c r="D471" s="334"/>
      <c r="E471" s="334"/>
      <c r="F471" s="334"/>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5" t="s">
        <v>367</v>
      </c>
      <c r="B483" s="335"/>
      <c r="C483" s="335"/>
      <c r="D483" s="335"/>
      <c r="E483" s="185"/>
      <c r="F483" s="201"/>
    </row>
    <row r="484" spans="1:7" x14ac:dyDescent="0.3">
      <c r="A484" s="74">
        <f>B11</f>
        <v>0</v>
      </c>
      <c r="B484" s="124"/>
      <c r="C484" s="135"/>
      <c r="D484" s="124"/>
    </row>
    <row r="485" spans="1:7" ht="16.5" customHeight="1" x14ac:dyDescent="0.3">
      <c r="A485" s="320" t="s">
        <v>30</v>
      </c>
      <c r="B485" s="321" t="s">
        <v>31</v>
      </c>
      <c r="C485" s="321"/>
      <c r="D485" s="321" t="s">
        <v>46</v>
      </c>
      <c r="E485" s="322" t="s">
        <v>310</v>
      </c>
      <c r="F485" s="322" t="s">
        <v>360</v>
      </c>
      <c r="G485" s="127"/>
    </row>
    <row r="486" spans="1:7" ht="16.5" customHeight="1" x14ac:dyDescent="0.3">
      <c r="A486" s="320"/>
      <c r="B486" s="41" t="s">
        <v>34</v>
      </c>
      <c r="C486" s="41" t="s">
        <v>33</v>
      </c>
      <c r="D486" s="321"/>
      <c r="E486" s="322"/>
      <c r="F486" s="322"/>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0" t="s">
        <v>30</v>
      </c>
      <c r="B507" s="321" t="s">
        <v>31</v>
      </c>
      <c r="C507" s="321"/>
      <c r="D507" s="321" t="s">
        <v>46</v>
      </c>
      <c r="E507" s="322" t="s">
        <v>310</v>
      </c>
      <c r="F507" s="322" t="s">
        <v>360</v>
      </c>
      <c r="G507" s="127"/>
    </row>
    <row r="508" spans="1:7" ht="16.5" customHeight="1" x14ac:dyDescent="0.3">
      <c r="A508" s="320"/>
      <c r="B508" s="41" t="s">
        <v>34</v>
      </c>
      <c r="C508" s="41" t="s">
        <v>33</v>
      </c>
      <c r="D508" s="321"/>
      <c r="E508" s="322"/>
      <c r="F508" s="322"/>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0" t="s">
        <v>30</v>
      </c>
      <c r="B518" s="321" t="s">
        <v>31</v>
      </c>
      <c r="C518" s="321"/>
      <c r="D518" s="321" t="s">
        <v>46</v>
      </c>
      <c r="E518" s="322" t="s">
        <v>310</v>
      </c>
      <c r="F518" s="322" t="s">
        <v>360</v>
      </c>
      <c r="G518" s="127"/>
    </row>
    <row r="519" spans="1:7" ht="16.5" customHeight="1" x14ac:dyDescent="0.3">
      <c r="A519" s="320"/>
      <c r="B519" s="41" t="s">
        <v>34</v>
      </c>
      <c r="C519" s="41" t="s">
        <v>33</v>
      </c>
      <c r="D519" s="321"/>
      <c r="E519" s="322"/>
      <c r="F519" s="322"/>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0" t="s">
        <v>30</v>
      </c>
      <c r="B538" s="321" t="s">
        <v>31</v>
      </c>
      <c r="C538" s="321"/>
      <c r="D538" s="321" t="s">
        <v>46</v>
      </c>
      <c r="E538" s="322" t="s">
        <v>310</v>
      </c>
      <c r="F538" s="322" t="s">
        <v>360</v>
      </c>
      <c r="G538" s="127"/>
    </row>
    <row r="539" spans="1:7" ht="16.5" customHeight="1" x14ac:dyDescent="0.3">
      <c r="A539" s="320"/>
      <c r="B539" s="41" t="s">
        <v>34</v>
      </c>
      <c r="C539" s="41" t="s">
        <v>33</v>
      </c>
      <c r="D539" s="321"/>
      <c r="E539" s="322"/>
      <c r="F539" s="322"/>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JiWBdXNYS5Rv/a6uE7U0lvT2XgHN0m7E7IVlikrWlijgBHKbKp7bh1t+chpeOUzedYRKWstT7UGl1sJnEPzAQ==" saltValue="HVYF1Foh3dQdRr63f0HJC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13"/>
      <c r="E1" s="313"/>
      <c r="F1" s="313"/>
      <c r="G1" s="313"/>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5">
      <c r="A6" s="337" t="s">
        <v>50</v>
      </c>
      <c r="B6" s="337"/>
      <c r="C6" s="337"/>
      <c r="D6" s="337"/>
      <c r="E6" s="337"/>
      <c r="F6" s="337"/>
      <c r="G6" s="125"/>
    </row>
    <row r="7" spans="1:7" s="12" customFormat="1" ht="21.75" customHeight="1" x14ac:dyDescent="0.5">
      <c r="A7" s="315" t="e">
        <f>#REF!</f>
        <v>#REF!</v>
      </c>
      <c r="B7" s="315"/>
      <c r="C7" s="315"/>
      <c r="D7" s="315"/>
      <c r="E7" s="315"/>
      <c r="F7" s="315"/>
      <c r="G7" s="125"/>
    </row>
    <row r="8" spans="1:7" s="12" customFormat="1" ht="24.75" x14ac:dyDescent="0.5">
      <c r="A8" s="14" t="s">
        <v>42</v>
      </c>
      <c r="B8" s="338">
        <f>'A4 Exploitation'!B9:F9</f>
        <v>0</v>
      </c>
      <c r="C8" s="338"/>
      <c r="D8" s="338"/>
      <c r="E8" s="338"/>
      <c r="F8" s="338"/>
      <c r="G8" s="125"/>
    </row>
    <row r="9" spans="1:7" s="12" customFormat="1" ht="24.75" x14ac:dyDescent="0.5">
      <c r="A9" s="15" t="s">
        <v>44</v>
      </c>
      <c r="B9" s="339">
        <f>'A4 Exploitation'!B10:F10</f>
        <v>0</v>
      </c>
      <c r="C9" s="339"/>
      <c r="D9" s="339"/>
      <c r="E9" s="339"/>
      <c r="F9" s="339"/>
      <c r="G9" s="125"/>
    </row>
    <row r="10" spans="1:7" s="12" customFormat="1" ht="24.75" x14ac:dyDescent="0.5">
      <c r="A10" s="14" t="s">
        <v>43</v>
      </c>
      <c r="B10" s="336">
        <f>'A4 Exploitation'!A8:F8</f>
        <v>0</v>
      </c>
      <c r="C10" s="336"/>
      <c r="D10" s="336"/>
      <c r="E10" s="336"/>
      <c r="F10" s="336"/>
      <c r="G10" s="125"/>
    </row>
    <row r="11" spans="1:7" s="12" customFormat="1" ht="24.75" x14ac:dyDescent="0.5">
      <c r="A11" s="14" t="s">
        <v>294</v>
      </c>
      <c r="B11" s="340">
        <f>D199</f>
        <v>0</v>
      </c>
      <c r="C11" s="340"/>
      <c r="D11" s="340"/>
      <c r="E11" s="340"/>
      <c r="F11" s="340"/>
      <c r="G11" s="125"/>
    </row>
    <row r="12" spans="1:7" s="12" customFormat="1" ht="22.5" x14ac:dyDescent="0.45">
      <c r="A12" s="11"/>
      <c r="D12" s="319"/>
      <c r="E12" s="319"/>
      <c r="F12" s="319"/>
      <c r="G12" s="319"/>
    </row>
    <row r="13" spans="1:7" s="12" customFormat="1" ht="11.25" customHeight="1" x14ac:dyDescent="0.3">
      <c r="A13" s="320" t="s">
        <v>30</v>
      </c>
      <c r="B13" s="321" t="s">
        <v>31</v>
      </c>
      <c r="C13" s="321"/>
      <c r="D13" s="321" t="s">
        <v>46</v>
      </c>
      <c r="E13" s="321" t="s">
        <v>190</v>
      </c>
      <c r="F13" s="321" t="s">
        <v>191</v>
      </c>
      <c r="G13" s="112"/>
    </row>
    <row r="14" spans="1:7" s="12" customFormat="1" ht="12.75" customHeight="1" x14ac:dyDescent="0.3">
      <c r="A14" s="320"/>
      <c r="B14" s="34" t="s">
        <v>34</v>
      </c>
      <c r="C14" s="34" t="s">
        <v>33</v>
      </c>
      <c r="D14" s="321"/>
      <c r="E14" s="321"/>
      <c r="F14" s="321"/>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7"/>
      <c r="C22" s="348"/>
      <c r="D22" s="245">
        <f>SUM(B17:C21)</f>
        <v>0</v>
      </c>
    </row>
    <row r="23" spans="1:7" x14ac:dyDescent="0.3">
      <c r="A23" s="341" t="s">
        <v>295</v>
      </c>
      <c r="B23" s="342"/>
      <c r="C23" s="343"/>
      <c r="D23" s="33">
        <f>D22/(COUNT(B17:C21)*2)</f>
        <v>0</v>
      </c>
    </row>
    <row r="24" spans="1:7" s="22" customFormat="1" x14ac:dyDescent="0.3">
      <c r="A24" s="26"/>
      <c r="B24" s="27"/>
      <c r="C24" s="27"/>
      <c r="D24" s="28"/>
      <c r="G24" s="126"/>
    </row>
    <row r="25" spans="1:7" ht="19.5" x14ac:dyDescent="0.4">
      <c r="A25" s="349" t="s">
        <v>4</v>
      </c>
      <c r="B25" s="350"/>
      <c r="C25" s="350"/>
      <c r="D25" s="350"/>
      <c r="E25" s="350"/>
      <c r="F25" s="350"/>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1" t="s">
        <v>36</v>
      </c>
      <c r="B33" s="342"/>
      <c r="C33" s="343"/>
      <c r="D33" s="244">
        <f>SUM(B26:C32)</f>
        <v>0</v>
      </c>
    </row>
    <row r="34" spans="1:7" x14ac:dyDescent="0.3">
      <c r="A34" s="341" t="s">
        <v>295</v>
      </c>
      <c r="B34" s="342"/>
      <c r="C34" s="343"/>
      <c r="D34" s="33">
        <f>D33/(COUNT(B26:C32)*2)</f>
        <v>0</v>
      </c>
    </row>
    <row r="35" spans="1:7" s="22" customFormat="1" x14ac:dyDescent="0.3">
      <c r="A35" s="26"/>
      <c r="B35" s="27"/>
      <c r="C35" s="27"/>
      <c r="D35" s="28"/>
      <c r="G35" s="126"/>
    </row>
    <row r="36" spans="1:7" s="22" customFormat="1" ht="19.5" x14ac:dyDescent="0.4">
      <c r="A36" s="349" t="s">
        <v>219</v>
      </c>
      <c r="B36" s="350"/>
      <c r="C36" s="350"/>
      <c r="D36" s="350"/>
      <c r="E36" s="350"/>
      <c r="F36" s="350"/>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1" t="s">
        <v>36</v>
      </c>
      <c r="B42" s="342"/>
      <c r="C42" s="343"/>
      <c r="D42" s="244">
        <f>SUM(B37:C41)</f>
        <v>0</v>
      </c>
      <c r="E42" s="13"/>
      <c r="F42" s="13"/>
      <c r="G42" s="126"/>
    </row>
    <row r="43" spans="1:7" s="22" customFormat="1" x14ac:dyDescent="0.3">
      <c r="A43" s="341" t="s">
        <v>295</v>
      </c>
      <c r="B43" s="342"/>
      <c r="C43" s="343"/>
      <c r="D43" s="33">
        <f>D42/(COUNT(B37:C41)*2)</f>
        <v>0</v>
      </c>
      <c r="E43" s="13"/>
      <c r="F43" s="13"/>
      <c r="G43" s="126"/>
    </row>
    <row r="44" spans="1:7" s="22" customFormat="1" x14ac:dyDescent="0.3">
      <c r="A44" s="47"/>
      <c r="B44" s="48"/>
      <c r="C44" s="48"/>
      <c r="D44" s="49"/>
      <c r="G44" s="126"/>
    </row>
    <row r="45" spans="1:7" ht="19.5" x14ac:dyDescent="0.4">
      <c r="A45" s="351" t="s">
        <v>21</v>
      </c>
      <c r="B45" s="352"/>
      <c r="C45" s="352"/>
      <c r="D45" s="352"/>
      <c r="E45" s="352"/>
      <c r="F45" s="352"/>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1" t="s">
        <v>36</v>
      </c>
      <c r="B52" s="342"/>
      <c r="C52" s="343"/>
      <c r="D52" s="244">
        <f>SUM(B46:C51)</f>
        <v>0</v>
      </c>
    </row>
    <row r="53" spans="1:7" x14ac:dyDescent="0.3">
      <c r="A53" s="341" t="s">
        <v>295</v>
      </c>
      <c r="B53" s="342"/>
      <c r="C53" s="343"/>
      <c r="D53" s="33">
        <f>D52/(COUNT(B46:C51)*2)</f>
        <v>0</v>
      </c>
    </row>
    <row r="54" spans="1:7" s="22" customFormat="1" x14ac:dyDescent="0.3">
      <c r="A54" s="26"/>
      <c r="B54" s="27"/>
      <c r="C54" s="27"/>
      <c r="D54" s="28"/>
      <c r="G54" s="126"/>
    </row>
    <row r="55" spans="1:7" ht="19.5" x14ac:dyDescent="0.4">
      <c r="A55" s="349" t="s">
        <v>8</v>
      </c>
      <c r="B55" s="350"/>
      <c r="C55" s="350"/>
      <c r="D55" s="350"/>
      <c r="E55" s="350"/>
      <c r="F55" s="350"/>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1" t="s">
        <v>36</v>
      </c>
      <c r="B63" s="342"/>
      <c r="C63" s="343"/>
      <c r="D63" s="244">
        <f>SUM(B56:C62)</f>
        <v>0</v>
      </c>
    </row>
    <row r="64" spans="1:7" x14ac:dyDescent="0.3">
      <c r="A64" s="341" t="s">
        <v>295</v>
      </c>
      <c r="B64" s="342"/>
      <c r="C64" s="343"/>
      <c r="D64" s="33">
        <f>D63/(COUNT(B56:C62)*2)</f>
        <v>0</v>
      </c>
    </row>
    <row r="65" spans="1:7" s="22" customFormat="1" x14ac:dyDescent="0.3">
      <c r="A65" s="26"/>
      <c r="B65" s="27"/>
      <c r="C65" s="27"/>
      <c r="D65" s="28"/>
      <c r="G65" s="126"/>
    </row>
    <row r="66" spans="1:7" ht="19.5" x14ac:dyDescent="0.4">
      <c r="A66" s="349" t="s">
        <v>130</v>
      </c>
      <c r="B66" s="350"/>
      <c r="C66" s="350"/>
      <c r="D66" s="350"/>
      <c r="E66" s="350"/>
      <c r="F66" s="350"/>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1" t="s">
        <v>36</v>
      </c>
      <c r="B84" s="342"/>
      <c r="C84" s="343"/>
      <c r="D84" s="244">
        <f>SUM(B67:C83)</f>
        <v>0</v>
      </c>
    </row>
    <row r="85" spans="1:7" x14ac:dyDescent="0.3">
      <c r="A85" s="341" t="s">
        <v>295</v>
      </c>
      <c r="B85" s="342"/>
      <c r="C85" s="343"/>
      <c r="D85" s="33">
        <f>D84/(COUNT(B67:C83)*2)</f>
        <v>0</v>
      </c>
    </row>
    <row r="86" spans="1:7" s="22" customFormat="1" x14ac:dyDescent="0.3">
      <c r="A86" s="26"/>
      <c r="B86" s="27"/>
      <c r="C86" s="27"/>
      <c r="D86" s="28"/>
      <c r="G86" s="126"/>
    </row>
    <row r="87" spans="1:7" ht="19.5" x14ac:dyDescent="0.4">
      <c r="A87" s="349" t="s">
        <v>211</v>
      </c>
      <c r="B87" s="350"/>
      <c r="C87" s="350"/>
      <c r="D87" s="350"/>
      <c r="E87" s="350"/>
      <c r="F87" s="350"/>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1" t="s">
        <v>36</v>
      </c>
      <c r="B102" s="342"/>
      <c r="C102" s="343"/>
      <c r="D102" s="244">
        <f>SUM(B88:C101)</f>
        <v>0</v>
      </c>
    </row>
    <row r="103" spans="1:7" x14ac:dyDescent="0.3">
      <c r="A103" s="341" t="s">
        <v>295</v>
      </c>
      <c r="B103" s="342"/>
      <c r="C103" s="343"/>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9" t="s">
        <v>212</v>
      </c>
      <c r="B106" s="350"/>
      <c r="C106" s="350"/>
      <c r="D106" s="350"/>
      <c r="E106" s="350"/>
      <c r="F106" s="350"/>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1" t="s">
        <v>36</v>
      </c>
      <c r="B118" s="342"/>
      <c r="C118" s="343"/>
      <c r="D118" s="244">
        <f>SUM(B107:C117)</f>
        <v>0</v>
      </c>
      <c r="E118" s="13"/>
      <c r="F118" s="13"/>
      <c r="G118" s="126"/>
    </row>
    <row r="119" spans="1:7" s="22" customFormat="1" x14ac:dyDescent="0.3">
      <c r="A119" s="341" t="s">
        <v>295</v>
      </c>
      <c r="B119" s="342"/>
      <c r="C119" s="343"/>
      <c r="D119" s="33">
        <f>D118/(COUNT(B107:C117)*2)</f>
        <v>0</v>
      </c>
      <c r="E119" s="13"/>
      <c r="F119" s="13"/>
      <c r="G119" s="126"/>
    </row>
    <row r="120" spans="1:7" s="22" customFormat="1" x14ac:dyDescent="0.3">
      <c r="A120" s="26"/>
      <c r="B120" s="27"/>
      <c r="C120" s="27"/>
      <c r="D120" s="28"/>
      <c r="G120" s="126"/>
    </row>
    <row r="121" spans="1:7" ht="19.5" x14ac:dyDescent="0.4">
      <c r="A121" s="349" t="s">
        <v>185</v>
      </c>
      <c r="B121" s="350"/>
      <c r="C121" s="350"/>
      <c r="D121" s="350"/>
      <c r="E121" s="350"/>
      <c r="F121" s="350"/>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1" t="s">
        <v>36</v>
      </c>
      <c r="B133" s="342"/>
      <c r="C133" s="343"/>
      <c r="D133" s="244">
        <f>SUM(B122:C132)</f>
        <v>0</v>
      </c>
    </row>
    <row r="134" spans="1:7" x14ac:dyDescent="0.3">
      <c r="A134" s="341" t="s">
        <v>295</v>
      </c>
      <c r="B134" s="342"/>
      <c r="C134" s="343"/>
      <c r="D134" s="32">
        <f>D133/(COUNT(B122:C132)*2)</f>
        <v>0</v>
      </c>
    </row>
    <row r="135" spans="1:7" s="22" customFormat="1" x14ac:dyDescent="0.3">
      <c r="A135" s="26"/>
      <c r="B135" s="27"/>
      <c r="C135" s="27"/>
      <c r="D135" s="31"/>
      <c r="G135" s="126"/>
    </row>
    <row r="136" spans="1:7" ht="19.5" x14ac:dyDescent="0.4">
      <c r="A136" s="349" t="s">
        <v>71</v>
      </c>
      <c r="B136" s="350"/>
      <c r="C136" s="350"/>
      <c r="D136" s="350"/>
      <c r="E136" s="350"/>
      <c r="F136" s="350"/>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1" t="s">
        <v>36</v>
      </c>
      <c r="B149" s="342"/>
      <c r="C149" s="343"/>
      <c r="D149" s="244">
        <f>SUM(B137:C148)</f>
        <v>0</v>
      </c>
    </row>
    <row r="150" spans="1:7" x14ac:dyDescent="0.3">
      <c r="A150" s="341" t="s">
        <v>295</v>
      </c>
      <c r="B150" s="342"/>
      <c r="C150" s="343"/>
      <c r="D150" s="33">
        <f>D149/(COUNT(B137:C148)*2)</f>
        <v>0</v>
      </c>
    </row>
    <row r="151" spans="1:7" s="22" customFormat="1" x14ac:dyDescent="0.3">
      <c r="A151" s="26"/>
      <c r="B151" s="27"/>
      <c r="C151" s="27"/>
      <c r="D151" s="28"/>
      <c r="G151" s="126"/>
    </row>
    <row r="152" spans="1:7" ht="19.5" x14ac:dyDescent="0.4">
      <c r="A152" s="349" t="s">
        <v>217</v>
      </c>
      <c r="B152" s="350"/>
      <c r="C152" s="350"/>
      <c r="D152" s="350"/>
      <c r="E152" s="350"/>
      <c r="F152" s="350"/>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1" t="s">
        <v>36</v>
      </c>
      <c r="B161" s="347"/>
      <c r="C161" s="348"/>
      <c r="D161" s="245">
        <f>SUM(B153:C160)</f>
        <v>0</v>
      </c>
    </row>
    <row r="162" spans="1:7" x14ac:dyDescent="0.3">
      <c r="A162" s="341" t="s">
        <v>295</v>
      </c>
      <c r="B162" s="342"/>
      <c r="C162" s="343"/>
      <c r="D162" s="33">
        <f>D161/(COUNT(B153:C160)*2)</f>
        <v>0</v>
      </c>
    </row>
    <row r="163" spans="1:7" s="22" customFormat="1" x14ac:dyDescent="0.3">
      <c r="A163" s="26"/>
      <c r="B163" s="27"/>
      <c r="C163" s="29"/>
      <c r="D163" s="30"/>
      <c r="G163" s="126"/>
    </row>
    <row r="164" spans="1:7" ht="19.5" x14ac:dyDescent="0.4">
      <c r="A164" s="349" t="s">
        <v>77</v>
      </c>
      <c r="B164" s="350"/>
      <c r="C164" s="350"/>
      <c r="D164" s="350"/>
      <c r="E164" s="350"/>
      <c r="F164" s="350"/>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1" t="s">
        <v>36</v>
      </c>
      <c r="B169" s="342"/>
      <c r="C169" s="343"/>
      <c r="D169" s="244">
        <f>SUM(B165:C168)</f>
        <v>0</v>
      </c>
    </row>
    <row r="170" spans="1:7" x14ac:dyDescent="0.3">
      <c r="A170" s="341" t="s">
        <v>295</v>
      </c>
      <c r="B170" s="342"/>
      <c r="C170" s="343"/>
      <c r="D170" s="33">
        <f>D169/(COUNT(B165:C168)*2)</f>
        <v>0</v>
      </c>
    </row>
    <row r="171" spans="1:7" s="22" customFormat="1" x14ac:dyDescent="0.3">
      <c r="A171" s="26"/>
      <c r="B171" s="27"/>
      <c r="C171" s="27"/>
      <c r="D171" s="28"/>
      <c r="G171" s="126"/>
    </row>
    <row r="172" spans="1:7" ht="19.5" x14ac:dyDescent="0.4">
      <c r="A172" s="353" t="s">
        <v>17</v>
      </c>
      <c r="B172" s="354"/>
      <c r="C172" s="354"/>
      <c r="D172" s="354"/>
      <c r="E172" s="354"/>
      <c r="F172" s="354"/>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1" t="s">
        <v>36</v>
      </c>
      <c r="B177" s="342"/>
      <c r="C177" s="343"/>
      <c r="D177" s="244">
        <f>SUM(B173:C176)</f>
        <v>0</v>
      </c>
    </row>
    <row r="178" spans="1:7" x14ac:dyDescent="0.3">
      <c r="A178" s="341" t="s">
        <v>295</v>
      </c>
      <c r="B178" s="342"/>
      <c r="C178" s="343"/>
      <c r="D178" s="33">
        <f>D177/(COUNT(B173:C176)*2)</f>
        <v>0</v>
      </c>
    </row>
    <row r="179" spans="1:7" s="22" customFormat="1" x14ac:dyDescent="0.3">
      <c r="A179" s="26"/>
      <c r="B179" s="27"/>
      <c r="C179" s="27"/>
      <c r="D179" s="28"/>
      <c r="G179" s="126"/>
    </row>
    <row r="180" spans="1:7" ht="19.5" x14ac:dyDescent="0.4">
      <c r="A180" s="349" t="s">
        <v>78</v>
      </c>
      <c r="B180" s="350"/>
      <c r="C180" s="350"/>
      <c r="D180" s="350"/>
      <c r="E180" s="350"/>
      <c r="F180" s="350"/>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1" t="s">
        <v>36</v>
      </c>
      <c r="B186" s="342"/>
      <c r="C186" s="343"/>
      <c r="D186" s="244">
        <f>SUM(B181:C185)</f>
        <v>0</v>
      </c>
    </row>
    <row r="187" spans="1:7" x14ac:dyDescent="0.3">
      <c r="A187" s="341" t="s">
        <v>295</v>
      </c>
      <c r="B187" s="342"/>
      <c r="C187" s="343"/>
      <c r="D187" s="33">
        <f>D186/(COUNT(B181:C185)*2)</f>
        <v>0</v>
      </c>
    </row>
    <row r="188" spans="1:7" s="22" customFormat="1" x14ac:dyDescent="0.3">
      <c r="A188" s="26"/>
      <c r="B188" s="27"/>
      <c r="C188" s="27"/>
      <c r="D188" s="28"/>
      <c r="G188" s="126"/>
    </row>
    <row r="189" spans="1:7" ht="19.5" x14ac:dyDescent="0.4">
      <c r="A189" s="349" t="s">
        <v>216</v>
      </c>
      <c r="B189" s="350"/>
      <c r="C189" s="350"/>
      <c r="D189" s="350"/>
      <c r="E189" s="350"/>
      <c r="F189" s="350"/>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1" t="s">
        <v>36</v>
      </c>
      <c r="B194" s="342"/>
      <c r="C194" s="343"/>
      <c r="D194" s="54">
        <f>SUM(B190:C193)</f>
        <v>0</v>
      </c>
    </row>
    <row r="195" spans="1:6" x14ac:dyDescent="0.3">
      <c r="A195" s="341" t="s">
        <v>295</v>
      </c>
      <c r="B195" s="342"/>
      <c r="C195" s="343"/>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2018-03-17T08:31:45Z</cp:lastPrinted>
  <dcterms:created xsi:type="dcterms:W3CDTF">2015-10-03T07:44:26Z</dcterms:created>
  <dcterms:modified xsi:type="dcterms:W3CDTF">2018-03-17T10:16:36Z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