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com:2078/UHD/UHD/Audits magasins UHD/Market/CM Ras Jbel/11-novembre 2017/"/>
    </mc:Choice>
  </mc:AlternateContent>
  <bookViews>
    <workbookView xWindow="0" yWindow="0" windowWidth="20490" windowHeight="7155" tabRatio="95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7">'A4 Exploitation'!$A$1:$G$505</definedName>
    <definedName name="_xlnm.Print_Area" localSheetId="8">'A4 Technique'!$A$1:$G$198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D242" i="26" s="1"/>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D336" i="24" s="1"/>
  <c r="D337" i="24" s="1"/>
  <c r="C330" i="24"/>
  <c r="A325" i="24"/>
  <c r="C315" i="24"/>
  <c r="C311" i="24"/>
  <c r="D318" i="24" s="1"/>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D318" i="20" s="1"/>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206" i="26" l="1"/>
  <c r="D207" i="26" s="1"/>
  <c r="D263" i="26"/>
  <c r="D264" i="26" s="1"/>
  <c r="D37" i="24"/>
  <c r="D110" i="24"/>
  <c r="D111" i="24" s="1"/>
  <c r="D206" i="24"/>
  <c r="D207" i="24" s="1"/>
  <c r="D379" i="24"/>
  <c r="D380" i="24" s="1"/>
  <c r="D399" i="24"/>
  <c r="D451" i="24"/>
  <c r="D452" i="24" s="1"/>
  <c r="B146" i="29" s="1"/>
  <c r="D491" i="24"/>
  <c r="D492" i="24" s="1"/>
  <c r="B173" i="29" s="1"/>
  <c r="D160" i="23"/>
  <c r="D161" i="23" s="1"/>
  <c r="D62" i="23"/>
  <c r="D63" i="23" s="1"/>
  <c r="D399" i="22"/>
  <c r="D400" i="22" s="1"/>
  <c r="D379" i="22"/>
  <c r="D380" i="22" s="1"/>
  <c r="D206" i="22"/>
  <c r="D207" i="22" s="1"/>
  <c r="D54" i="22"/>
  <c r="D55" i="22" s="1"/>
  <c r="D37" i="22"/>
  <c r="D38" i="22" s="1"/>
  <c r="D37" i="18"/>
  <c r="D399" i="18"/>
  <c r="D81" i="24"/>
  <c r="D110" i="26"/>
  <c r="D111" i="26" s="1"/>
  <c r="D285" i="26"/>
  <c r="D62" i="25"/>
  <c r="D63" i="25" s="1"/>
  <c r="D83" i="27"/>
  <c r="D84" i="27" s="1"/>
  <c r="D132" i="27"/>
  <c r="D133" i="27" s="1"/>
  <c r="D148" i="27"/>
  <c r="D149" i="27" s="1"/>
  <c r="D285" i="18"/>
  <c r="D146" i="22"/>
  <c r="D147" i="22" s="1"/>
  <c r="D349" i="24"/>
  <c r="D350" i="24" s="1"/>
  <c r="D132" i="19"/>
  <c r="D133" i="19" s="1"/>
  <c r="D148" i="19"/>
  <c r="D149" i="19" s="1"/>
  <c r="D62" i="27"/>
  <c r="D63" i="27" s="1"/>
  <c r="D110" i="20"/>
  <c r="D111" i="20" s="1"/>
  <c r="D336" i="20"/>
  <c r="D337" i="20" s="1"/>
  <c r="D186" i="22"/>
  <c r="D187" i="22" s="1"/>
  <c r="D388" i="22"/>
  <c r="D389" i="22" s="1"/>
  <c r="D491" i="22"/>
  <c r="D492" i="22" s="1"/>
  <c r="B172" i="29" s="1"/>
  <c r="D54" i="24"/>
  <c r="D55" i="24" s="1"/>
  <c r="D388" i="24"/>
  <c r="D389" i="24" s="1"/>
  <c r="D429" i="24"/>
  <c r="D54" i="26"/>
  <c r="D55" i="26" s="1"/>
  <c r="D117" i="27"/>
  <c r="D118" i="27" s="1"/>
  <c r="D429" i="20"/>
  <c r="D62" i="21"/>
  <c r="D63" i="21" s="1"/>
  <c r="D117" i="21"/>
  <c r="D118" i="21" s="1"/>
  <c r="D285" i="20"/>
  <c r="D146" i="20"/>
  <c r="D134" i="20"/>
  <c r="D135" i="20" s="1"/>
  <c r="D54" i="20"/>
  <c r="D55" i="20" s="1"/>
  <c r="D37" i="20"/>
  <c r="D38" i="20" s="1"/>
  <c r="D429" i="18"/>
  <c r="D430" i="18" s="1"/>
  <c r="D379" i="18"/>
  <c r="D380" i="18" s="1"/>
  <c r="D263" i="18"/>
  <c r="D264" i="18" s="1"/>
  <c r="D242" i="18"/>
  <c r="D243" i="18" s="1"/>
  <c r="D491" i="18"/>
  <c r="D492" i="18" s="1"/>
  <c r="B170" i="29" s="1"/>
  <c r="D62" i="19"/>
  <c r="D63" i="19" s="1"/>
  <c r="D336" i="18"/>
  <c r="D337" i="18" s="1"/>
  <c r="D318" i="18"/>
  <c r="D319" i="18" s="1"/>
  <c r="D83" i="19"/>
  <c r="D84" i="19" s="1"/>
  <c r="D54" i="18"/>
  <c r="D55" i="18" s="1"/>
  <c r="D110" i="18"/>
  <c r="D111" i="18" s="1"/>
  <c r="D160" i="19"/>
  <c r="D161" i="19" s="1"/>
  <c r="D134" i="18"/>
  <c r="D135" i="18" s="1"/>
  <c r="D146" i="18"/>
  <c r="D451" i="18"/>
  <c r="D452" i="18" s="1"/>
  <c r="B143" i="29" s="1"/>
  <c r="D186" i="20"/>
  <c r="D187" i="20" s="1"/>
  <c r="D229" i="20"/>
  <c r="D230" i="20" s="1"/>
  <c r="D134" i="22"/>
  <c r="D135" i="22" s="1"/>
  <c r="D134" i="24"/>
  <c r="D135" i="24" s="1"/>
  <c r="D146" i="24"/>
  <c r="D147" i="24" s="1"/>
  <c r="D81" i="26"/>
  <c r="D186" i="18"/>
  <c r="D187" i="18" s="1"/>
  <c r="D229" i="18"/>
  <c r="D230" i="18" s="1"/>
  <c r="D81" i="20"/>
  <c r="D206" i="20"/>
  <c r="D207" i="20" s="1"/>
  <c r="D242" i="20"/>
  <c r="D243" i="20" s="1"/>
  <c r="D263" i="20"/>
  <c r="D264" i="20" s="1"/>
  <c r="D388" i="20"/>
  <c r="D389" i="20" s="1"/>
  <c r="D285" i="22"/>
  <c r="D286" i="22" s="1"/>
  <c r="D429" i="22"/>
  <c r="D432" i="22" s="1"/>
  <c r="D433" i="22" s="1"/>
  <c r="B136" i="29" s="1"/>
  <c r="D186" i="24"/>
  <c r="D187" i="24" s="1"/>
  <c r="D229" i="24"/>
  <c r="D230" i="24" s="1"/>
  <c r="D242" i="24"/>
  <c r="D263" i="24"/>
  <c r="D264" i="24" s="1"/>
  <c r="D318" i="26"/>
  <c r="D319" i="26" s="1"/>
  <c r="D336" i="26"/>
  <c r="D337" i="26" s="1"/>
  <c r="D429" i="26"/>
  <c r="D101" i="19"/>
  <c r="D102" i="19" s="1"/>
  <c r="D160" i="25"/>
  <c r="D161" i="25" s="1"/>
  <c r="D101" i="27"/>
  <c r="D102" i="27" s="1"/>
  <c r="D81" i="18"/>
  <c r="D206" i="18"/>
  <c r="D207" i="18" s="1"/>
  <c r="D388" i="18"/>
  <c r="D389" i="18" s="1"/>
  <c r="D134" i="26"/>
  <c r="D135" i="26" s="1"/>
  <c r="D146" i="26"/>
  <c r="D451" i="26"/>
  <c r="D452" i="26" s="1"/>
  <c r="B147" i="29"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379" i="20"/>
  <c r="D380" i="20" s="1"/>
  <c r="D399" i="20"/>
  <c r="D81" i="22"/>
  <c r="D82" i="22" s="1"/>
  <c r="D110" i="22"/>
  <c r="D111" i="22" s="1"/>
  <c r="D229" i="22"/>
  <c r="D230" i="22" s="1"/>
  <c r="D242" i="22"/>
  <c r="D243" i="22" s="1"/>
  <c r="D263" i="22"/>
  <c r="D264" i="22" s="1"/>
  <c r="D318" i="22"/>
  <c r="D319" i="22" s="1"/>
  <c r="D336" i="22"/>
  <c r="D337" i="22" s="1"/>
  <c r="D451" i="22"/>
  <c r="D452" i="22" s="1"/>
  <c r="B145" i="29" s="1"/>
  <c r="D285" i="24"/>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4" i="27"/>
  <c r="D197" i="25"/>
  <c r="D198" i="25" s="1"/>
  <c r="B11" i="25" s="1"/>
  <c r="D194" i="25"/>
  <c r="D194" i="23"/>
  <c r="D194" i="21"/>
  <c r="D194" i="19"/>
  <c r="D243" i="26"/>
  <c r="D286" i="26"/>
  <c r="D288" i="26"/>
  <c r="D289" i="26" s="1"/>
  <c r="D432" i="26"/>
  <c r="D433" i="26" s="1"/>
  <c r="B138" i="29" s="1"/>
  <c r="D430" i="26"/>
  <c r="D501" i="26"/>
  <c r="B183" i="29" s="1"/>
  <c r="D82" i="26"/>
  <c r="D147" i="26"/>
  <c r="D164" i="26"/>
  <c r="D400" i="26"/>
  <c r="D402" i="26"/>
  <c r="D403" i="26" s="1"/>
  <c r="D38" i="26"/>
  <c r="D347" i="26"/>
  <c r="D449" i="26"/>
  <c r="D286" i="24"/>
  <c r="D243" i="24"/>
  <c r="D164" i="24"/>
  <c r="D400" i="24"/>
  <c r="D402" i="24"/>
  <c r="D403" i="24" s="1"/>
  <c r="D96" i="24"/>
  <c r="D97" i="24" s="1"/>
  <c r="D82" i="24"/>
  <c r="D321" i="24"/>
  <c r="D322" i="24" s="1"/>
  <c r="D319" i="24"/>
  <c r="D432" i="24"/>
  <c r="D433" i="24" s="1"/>
  <c r="B137" i="29" s="1"/>
  <c r="D430" i="24"/>
  <c r="D38" i="24"/>
  <c r="D347" i="24"/>
  <c r="D347" i="22"/>
  <c r="D501" i="22"/>
  <c r="B181" i="29" s="1"/>
  <c r="D164" i="22"/>
  <c r="D449" i="22"/>
  <c r="D321" i="20"/>
  <c r="D322" i="20" s="1"/>
  <c r="D319" i="20"/>
  <c r="D432" i="20"/>
  <c r="D433" i="20" s="1"/>
  <c r="B135" i="29" s="1"/>
  <c r="D430" i="20"/>
  <c r="D147" i="20"/>
  <c r="D349" i="20"/>
  <c r="D350" i="20" s="1"/>
  <c r="D501" i="20"/>
  <c r="B180" i="29" s="1"/>
  <c r="D286" i="20"/>
  <c r="D164" i="20"/>
  <c r="D400" i="20"/>
  <c r="D451" i="20"/>
  <c r="D452" i="20" s="1"/>
  <c r="B144" i="29" s="1"/>
  <c r="D347" i="20"/>
  <c r="D449" i="20"/>
  <c r="D286" i="18"/>
  <c r="D501" i="18"/>
  <c r="B179" i="29" s="1"/>
  <c r="D164" i="18"/>
  <c r="D400" i="18"/>
  <c r="D38" i="18"/>
  <c r="D347" i="18"/>
  <c r="D449" i="18"/>
  <c r="D245" i="24" l="1"/>
  <c r="D246" i="24" s="1"/>
  <c r="D149" i="26"/>
  <c r="D150" i="26" s="1"/>
  <c r="D402" i="22"/>
  <c r="D403" i="22" s="1"/>
  <c r="D349" i="22"/>
  <c r="D350" i="22" s="1"/>
  <c r="B118" i="29" s="1"/>
  <c r="D321" i="22"/>
  <c r="D322" i="22" s="1"/>
  <c r="B109" i="29" s="1"/>
  <c r="D288" i="22"/>
  <c r="D289" i="22" s="1"/>
  <c r="B100" i="29" s="1"/>
  <c r="D189" i="22"/>
  <c r="D190" i="22" s="1"/>
  <c r="B82" i="29" s="1"/>
  <c r="D96" i="22"/>
  <c r="D97" i="22" s="1"/>
  <c r="B64" i="29" s="1"/>
  <c r="D40" i="22"/>
  <c r="D41" i="22" s="1"/>
  <c r="B55" i="29" s="1"/>
  <c r="D197" i="27"/>
  <c r="D198" i="27" s="1"/>
  <c r="B11" i="27" s="1"/>
  <c r="D288" i="18"/>
  <c r="D289" i="18" s="1"/>
  <c r="D96" i="26"/>
  <c r="D97" i="26" s="1"/>
  <c r="D321" i="26"/>
  <c r="D322" i="26" s="1"/>
  <c r="B111" i="29" s="1"/>
  <c r="D245" i="26"/>
  <c r="D246" i="26" s="1"/>
  <c r="D402" i="20"/>
  <c r="D403" i="20" s="1"/>
  <c r="B126" i="29" s="1"/>
  <c r="D197" i="21"/>
  <c r="D198" i="21" s="1"/>
  <c r="B11" i="21" s="1"/>
  <c r="D245" i="20"/>
  <c r="D246" i="20" s="1"/>
  <c r="B90" i="29" s="1"/>
  <c r="D189" i="20"/>
  <c r="D190" i="20" s="1"/>
  <c r="B81" i="29" s="1"/>
  <c r="D149" i="20"/>
  <c r="D150" i="20" s="1"/>
  <c r="B72" i="29" s="1"/>
  <c r="D96" i="20"/>
  <c r="D97" i="20" s="1"/>
  <c r="B63" i="29" s="1"/>
  <c r="D82" i="20"/>
  <c r="D40" i="20"/>
  <c r="D41" i="20" s="1"/>
  <c r="D432" i="18"/>
  <c r="D433" i="18" s="1"/>
  <c r="B134" i="29" s="1"/>
  <c r="D321" i="18"/>
  <c r="D322" i="18" s="1"/>
  <c r="D96" i="18"/>
  <c r="D97" i="18" s="1"/>
  <c r="D349" i="18"/>
  <c r="D350" i="18" s="1"/>
  <c r="B116" i="29" s="1"/>
  <c r="D189" i="18"/>
  <c r="D190" i="18" s="1"/>
  <c r="B80" i="29" s="1"/>
  <c r="D82" i="18"/>
  <c r="D149" i="18"/>
  <c r="D150" i="18" s="1"/>
  <c r="B71" i="29" s="1"/>
  <c r="D189" i="24"/>
  <c r="D190" i="24" s="1"/>
  <c r="D189" i="26"/>
  <c r="D190" i="26" s="1"/>
  <c r="D197" i="19"/>
  <c r="D198" i="19" s="1"/>
  <c r="B11" i="19" s="1"/>
  <c r="D197" i="23"/>
  <c r="D198" i="23" s="1"/>
  <c r="B11" i="23" s="1"/>
  <c r="D245" i="18"/>
  <c r="D246" i="18" s="1"/>
  <c r="B89" i="29" s="1"/>
  <c r="D245" i="22"/>
  <c r="D246" i="22" s="1"/>
  <c r="B91" i="29" s="1"/>
  <c r="D402" i="18"/>
  <c r="D403" i="18" s="1"/>
  <c r="B125" i="29" s="1"/>
  <c r="D147" i="18"/>
  <c r="D430" i="22"/>
  <c r="D288" i="20"/>
  <c r="D289" i="20" s="1"/>
  <c r="B99" i="29" s="1"/>
  <c r="D149" i="22"/>
  <c r="D150" i="22" s="1"/>
  <c r="B73" i="29" s="1"/>
  <c r="D149" i="24"/>
  <c r="D150" i="24" s="1"/>
  <c r="B74" i="29" s="1"/>
  <c r="D288" i="24"/>
  <c r="D289" i="24" s="1"/>
  <c r="D349" i="26"/>
  <c r="D350" i="26" s="1"/>
  <c r="D504" i="24"/>
  <c r="D505" i="24" s="1"/>
  <c r="B53" i="29"/>
  <c r="B93" i="29"/>
  <c r="B75" i="29"/>
  <c r="B128" i="29"/>
  <c r="B101" i="29"/>
  <c r="B107" i="29"/>
  <c r="B98" i="29"/>
  <c r="A8" i="16"/>
  <c r="B192" i="29"/>
  <c r="B191" i="29"/>
  <c r="B129" i="29"/>
  <c r="B127" i="29"/>
  <c r="B120" i="29"/>
  <c r="B119" i="29"/>
  <c r="B117" i="29"/>
  <c r="B110" i="29"/>
  <c r="B108" i="29"/>
  <c r="B102" i="29"/>
  <c r="B92" i="29"/>
  <c r="B84" i="29"/>
  <c r="B83" i="29"/>
  <c r="B66" i="29"/>
  <c r="B65" i="29"/>
  <c r="B57" i="29"/>
  <c r="B56" i="29"/>
  <c r="B54" i="29"/>
  <c r="B12" i="24" l="1"/>
  <c r="B38" i="29"/>
  <c r="B28" i="29"/>
  <c r="D504" i="26"/>
  <c r="D505" i="26" s="1"/>
  <c r="D504" i="20"/>
  <c r="D505" i="20" s="1"/>
  <c r="B188" i="29"/>
  <c r="D504" i="18"/>
  <c r="D505" i="18" s="1"/>
  <c r="B25" i="29" s="1"/>
  <c r="D504" i="22"/>
  <c r="D505" i="22"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29" i="29"/>
  <c r="B39" i="29"/>
  <c r="B12" i="22"/>
  <c r="B27" i="29"/>
  <c r="B37" i="29"/>
  <c r="B12" i="20"/>
  <c r="B36" i="29"/>
  <c r="B26" i="29"/>
  <c r="B12" i="18"/>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D94" i="16" s="1"/>
  <c r="C76" i="16"/>
  <c r="C75" i="16"/>
  <c r="C70" i="16"/>
  <c r="C64" i="16"/>
  <c r="C62" i="16"/>
  <c r="A44" i="16"/>
  <c r="C53" i="16"/>
  <c r="C33" i="16"/>
  <c r="C28" i="16"/>
  <c r="D430" i="16" l="1"/>
  <c r="D81" i="16"/>
  <c r="D82" i="16" s="1"/>
  <c r="D54" i="16"/>
  <c r="D55" i="16" s="1"/>
  <c r="D186" i="16"/>
  <c r="D187" i="16" s="1"/>
  <c r="D164" i="16"/>
  <c r="D110" i="16"/>
  <c r="D111" i="16" s="1"/>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<sst xmlns="http://schemas.openxmlformats.org/spreadsheetml/2006/main" count="4690" uniqueCount="654">
  <si>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</si>
  <si>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</si>
  <si>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</si>
  <si>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</si>
  <si>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</si>
  <si>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</si>
  <si>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</si>
  <si>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</si>
  <si>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</si>
  <si>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</si>
  <si>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</si>
  <si>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</si>
  <si>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</si>
  <si>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</si>
  <si>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</si>
  <si>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</si>
  <si>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</si>
  <si>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</si>
  <si>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</si>
  <si>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</si>
  <si>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</si>
  <si>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</si>
  <si>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</si>
  <si>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</si>
  <si>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</si>
  <si>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</si>
  <si>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</si>
  <si>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</si>
  <si>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</si>
  <si>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</si>
  <si>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</si>
  <si>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</si>
  <si>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</si>
  <si>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</si>
  <si>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</si>
  <si>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</si>
  <si>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</si>
  <si>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</si>
  <si>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</si>
  <si>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</si>
  <si>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</si>
  <si>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</si>
  <si>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</si>
  <si>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</si>
  <si>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</si>
  <si>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</si>
  <si>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</si>
  <si>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</si>
  <si>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</si>
  <si>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</si>
  <si>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</si>
  <si>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</si>
  <si>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</si>
  <si>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</si>
  <si>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</si>
  <si>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</si>
  <si>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</si>
  <si>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</si>
  <si>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</si>
  <si>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</si>
  <si>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</si>
  <si>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</si>
  <si>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</si>
  <si>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</si>
  <si>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</si>
  <si>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</si>
  <si>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</si>
  <si>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</si>
  <si>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</si>
  <si>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</si>
  <si>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</si>
  <si>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</si>
  <si>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</si>
  <si>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</si>
  <si>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</si>
  <si>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</si>
  <si>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</si>
  <si>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</si>
  <si>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</si>
  <si>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</si>
  <si>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</si>
  <si>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</si>
  <si>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</si>
  <si>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</si>
  <si>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</si>
  <si>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</si>
  <si>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</si>
  <si>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</si>
  <si>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</si>
  <si>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</si>
  <si>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</si>
  <si>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</si>
  <si>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</si>
  <si>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</si>
  <si>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</si>
  <si>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</si>
  <si>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</si>
  <si>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</si>
  <si>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</si>
  <si>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</si>
  <si>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</si>
  <si>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</si>
  <si>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</si>
  <si>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</si>
  <si>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</si>
  <si>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</si>
  <si>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</si>
  <si>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</si>
  <si>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</si>
  <si>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</si>
  <si>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</si>
  <si>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</si>
  <si>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</si>
  <si>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</si>
  <si>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</si>
  <si>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</si>
  <si>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</si>
  <si>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</si>
  <si>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</si>
  <si>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</si>
  <si>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</si>
  <si>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</si>
  <si>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</si>
  <si>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</si>
  <si>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</si>
  <si>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</si>
  <si>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</si>
  <si>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</si>
  <si>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</si>
  <si>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</si>
  <si>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</si>
  <si>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</si>
  <si>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</si>
  <si>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</si>
  <si>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</si>
  <si>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</si>
  <si>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</si>
  <si>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</si>
  <si>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</si>
  <si>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</si>
  <si>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</si>
  <si>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</si>
  <si>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</si>
  <si>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</si>
  <si>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</si>
  <si>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</si>
  <si>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</si>
  <si>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</si>
  <si>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</si>
  <si>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</si>
  <si>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</si>
  <si>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</si>
  <si>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</si>
  <si>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</si>
  <si>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</si>
  <si>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</si>
  <si>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</si>
  <si>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</si>
  <si>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</si>
  <si>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</si>
  <si>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</si>
  <si>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</si>
  <si>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</si>
  <si>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</si>
  <si>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</si>
  <si>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</si>
  <si>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</si>
  <si>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</si>
  <si>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</si>
  <si>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</si>
  <si>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</si>
  <si>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</si>
  <si>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</si>
  <si>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</si>
  <si>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</si>
  <si>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</si>
  <si>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</si>
  <si>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</si>
  <si>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</si>
  <si>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</si>
  <si>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</si>
  <si>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</si>
  <si>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</si>
  <si>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</si>
  <si>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</si>
  <si>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</si>
  <si>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</si>
  <si>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</si>
  <si>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</si>
  <si>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</si>
  <si>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</si>
  <si>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</si>
  <si>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</si>
  <si>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</si>
  <si>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</si>
  <si>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</si>
  <si>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</si>
  <si>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</si>
  <si>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</si>
  <si>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</si>
  <si>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</si>
  <si>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</si>
  <si>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</si>
  <si>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</si>
  <si>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</si>
  <si>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</si>
  <si>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</si>
  <si>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</si>
  <si>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</si>
  <si>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</si>
  <si>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</si>
  <si>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</si>
  <si>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</si>
  <si>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</si>
  <si>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</si>
  <si>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</si>
  <si>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</si>
  <si>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</si>
  <si>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</si>
  <si>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</si>
  <si>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</si>
  <si>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</si>
  <si>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</si>
  <si>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</si>
  <si>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</si>
  <si>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</si>
  <si>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</si>
  <si>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</si>
  <si>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</si>
  <si>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</si>
  <si>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</si>
  <si>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</si>
  <si>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</si>
  <si>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</si>
  <si>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</si>
  <si>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</si>
  <si>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</si>
  <si>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</si>
  <si>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</si>
  <si>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</si>
  <si>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</si>
  <si>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</si>
  <si>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</si>
  <si>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</si>
  <si>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</si>
  <si>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</si>
  <si>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</si>
  <si>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</si>
  <si>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</si>
  <si>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</si>
  <si>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</si>
  <si>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</si>
  <si>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</si>
  <si>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</si>
  <si>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</si>
  <si>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</si>
  <si>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</si>
  <si>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</si>
  <si>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</si>
  <si>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</si>
  <si>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</si>
  <si>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</si>
  <si>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</si>
  <si>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</si>
  <si>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</si>
  <si>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</si>
  <si>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</si>
  <si>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</si>
  <si>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</si>
  <si>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</si>
  <si>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</si>
  <si>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</si>
  <si>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</si>
  <si>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</si>
  <si>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</si>
  <si>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</si>
  <si>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</si>
  <si>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</si>
  <si>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</si>
  <si>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</si>
  <si>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</si>
  <si>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</si>
  <si>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</si>
  <si>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</si>
  <si>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</si>
  <si>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</si>
  <si>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</si>
  <si>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</si>
  <si>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</si>
  <si>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</si>
  <si>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</si>
  <si>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</si>
  <si>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</si>
  <si>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</si>
  <si>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</si>
  <si>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</si>
  <si>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</si>
  <si>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</si>
  <si>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</si>
  <si>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</si>
  <si>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</si>
  <si>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</si>
  <si>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</si>
  <si>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</si>
  <si>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</si>
  <si>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</si>
  <si>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</si>
  <si>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</si>
  <si>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</si>
  <si>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</si>
  <si>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</si>
  <si>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</si>
  <si>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</si>
  <si>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</si>
  <si>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</si>
  <si>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</si>
  <si>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</si>
  <si>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</si>
  <si>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</si>
  <si>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</si>
  <si>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</si>
  <si>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</si>
  <si>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</si>
  <si>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</si>
  <si>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</si>
  <si>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</si>
  <si>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</si>
  <si>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</si>
  <si>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</si>
  <si>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</si>
  <si>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</si>
  <si>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</si>
  <si>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</si>
  <si>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</si>
  <si>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</si>
  <si>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</si>
  <si>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</si>
  <si>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</si>
  <si>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</si>
  <si>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</si>
  <si>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</si>
  <si>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</si>
  <si>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</si>
  <si>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</si>
  <si>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</si>
  <si>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</si>
  <si>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</si>
  <si>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</si>
  <si>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</si>
  <si>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</si>
  <si>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</si>
  <si>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</si>
  <si>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</si>
  <si>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</si>
  <si>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</si>
  <si>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</si>
  <si>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</si>
  <si>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</si>
  <si>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</si>
  <si>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</si>
  <si>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</si>
  <si>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</si>
  <si>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</si>
  <si>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</si>
  <si>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</si>
  <si>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</si>
  <si>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</si>
  <si>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</si>
  <si>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</si>
  <si>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</si>
  <si>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</si>
  <si>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</si>
  <si>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</si>
  <si>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</si>
  <si>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</si>
  <si>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</si>
  <si>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</si>
  <si>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</si>
  <si>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</si>
  <si>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</si>
  <si>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</si>
  <si>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</si>
  <si>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</si>
  <si>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</si>
  <si>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</si>
  <si>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</si>
  <si>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</si>
  <si>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</si>
  <si>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</si>
  <si>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</si>
  <si>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</si>
  <si>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</si>
  <si>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</si>
  <si>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</si>
  <si>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</si>
  <si>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</si>
  <si>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</si>
  <si>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</si>
  <si>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</si>
  <si>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</si>
  <si>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</si>
  <si>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</si>
  <si>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</si>
  <si>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</si>
  <si>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</si>
  <si>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</si>
  <si>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</si>
  <si>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</si>
  <si>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</si>
  <si>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</si>
  <si>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</si>
  <si>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Correct </t>
  </si>
  <si>
    <t xml:space="preserve">Plan en cours </t>
  </si>
  <si>
    <t>Les plaques de cuisson à pain sont usées, la couche antiadhésive est écaillée</t>
  </si>
  <si>
    <t>Mme Samah SLAIMI</t>
  </si>
  <si>
    <t xml:space="preserve">Le produit Carrefour N°1 Viennoiserie : La nouvelle DLC sur l'étiquette balance dépasse la DLC de l'étiquette d'origine. </t>
  </si>
  <si>
    <t>Revoir la durée de vie du produit N°1 viennoiserie</t>
  </si>
  <si>
    <t>Directeur du Magasin &amp; Chef des Rayons</t>
  </si>
  <si>
    <t>La zone de réception manquait de propreté</t>
  </si>
  <si>
    <t>Absence de local poubelle</t>
  </si>
  <si>
    <t>Prévoir un local pour les déchets solides</t>
  </si>
  <si>
    <t>Absence de thermomètre pour ce rayon, utilisation celui de la pâtisserie</t>
  </si>
  <si>
    <t>La traçabilité des journées 07, 08, 09, 10, 11/02/2017 et 10/03/2017 n'a pas été enregistrée</t>
  </si>
  <si>
    <t>Température affichée 0°C 
Température mesurée 2,4°C</t>
  </si>
  <si>
    <t>45%, correct</t>
  </si>
  <si>
    <t>Température à cœur escalope de poulet 3,2°C</t>
  </si>
  <si>
    <t>Température du meuble de charcuterie
affichée 1,5°C
mesurée 2,5°C</t>
  </si>
  <si>
    <t>Température de la chambre froide 5,5°C</t>
  </si>
  <si>
    <t>Température du meuble des sandwichs 
affichée 4°C
mesurée 4,9°C</t>
  </si>
  <si>
    <t>Température du meuble des volailles 
affichée 2°C
mesurée 0°C</t>
  </si>
  <si>
    <t>Température de la chambre froide
affichée 3°C
mesurée 3,2°C</t>
  </si>
  <si>
    <t>Le code couleur est appliqué mais l'instruction n'est pas affichée</t>
  </si>
  <si>
    <t xml:space="preserve">Absence de distributeur de papier </t>
  </si>
  <si>
    <t>fixer un distributeur de papier sèche mains au niveau des deux vestiaires</t>
  </si>
  <si>
    <t>Les luminaires suspendus ne sont pas fonctionnels</t>
  </si>
  <si>
    <t>La planche de découpe est usée</t>
  </si>
  <si>
    <t>Présence de cadavres d'insectes volants à l'intérieur des caches des tubes néon</t>
  </si>
  <si>
    <t xml:space="preserve">Présence de rouille sur Le sol du laboratoire du traiteur </t>
  </si>
  <si>
    <t>Voir technique ligne 184</t>
  </si>
  <si>
    <t>Les siphons ne sont pas fonctionnels, le drainage des déchets liquides se fait manuellement</t>
  </si>
  <si>
    <t>Revoir la canalisation des siphons du laboratoire traiteur et rayon fromagerie</t>
  </si>
  <si>
    <t>Les portes-étiquettes sont rouillées</t>
  </si>
  <si>
    <t>Remplacer les portes étiquettes rouillées</t>
  </si>
  <si>
    <t>L'afficheur de la température du présentoir n'est pas fonctionnel</t>
  </si>
  <si>
    <t>La lame de la trancheuse est écaillée</t>
  </si>
  <si>
    <t>Le billot de découpe des volailles n'est pas propre. Un rabotage est nécessaire à ce niveau</t>
  </si>
  <si>
    <t>Les instructions de séparation des traitements des œufs et fruits ne sont pas correctes</t>
  </si>
  <si>
    <t>Séparer dans l'espace ou dans le temps les opérations contaminantes</t>
  </si>
  <si>
    <t>1/ Le plafond du congélateur est rouillé
2/ Le seuil de la porte et le sol de chambre froide négative de stockage sont écaillés</t>
  </si>
  <si>
    <t>1/ Réparer le plafond rouillé
2/ Revetir le sol</t>
  </si>
  <si>
    <t>1/ Le revêtement du sol est crevassé, le revêtement de la zone de la plonge est écaillé
2/ Les lanières sont usées</t>
  </si>
  <si>
    <t>1/ Revetir le sol de la patisserie boulangerie
2/ Remplacer les lanières</t>
  </si>
  <si>
    <t>Le linéaire du meuble d'exposition des dattes n'était pas propre</t>
  </si>
  <si>
    <t>Les produits stockés dans la réserve ne sont pas séparés par catégories</t>
  </si>
  <si>
    <t>séparer les produits alimentaires et les produits non alimentaires</t>
  </si>
  <si>
    <t xml:space="preserve">Les sacs de sucre sont entreposés sur des palettes en bois. Cette pratique est proscrite. </t>
  </si>
  <si>
    <t>Transvaser les sacs sur des palettes en PVC afin de protéger ce produit.</t>
  </si>
  <si>
    <t>Enregistrer systhématiquement les produits exposés</t>
  </si>
  <si>
    <t>Les casiers ne sont pas compartimentés</t>
  </si>
  <si>
    <t>Absence de thermomètre pour ce rayon, utilisation de celui de la pâtisserie.</t>
  </si>
  <si>
    <t xml:space="preserve"> Un theromètre est à fournir</t>
  </si>
  <si>
    <t>Un thermomètre est à fournir</t>
  </si>
  <si>
    <t>1/ L'appareil DEIV du rayon traiteur n'était pas propre
2/ L'appât derrière les rayons des produits laitiers (PLS) n'était pas protégé. La zone n'était pas propre</t>
  </si>
  <si>
    <t>La vitre de la fenêtre du couloir commun est brisée</t>
  </si>
  <si>
    <t>Directeur &amp; chefs rayons</t>
  </si>
  <si>
    <t>Présence d'un seul thermomètre pour rayon traiteur et fromage/charcuterie.</t>
  </si>
  <si>
    <t>T° affichée du meuble= 4°C, T° mesurée= 4,9°C</t>
  </si>
  <si>
    <t>Evaporateur en arrêt le jour de l'audit.</t>
  </si>
  <si>
    <t>La protection du meuble est correcte.</t>
  </si>
  <si>
    <t>Revoir l'emplacement des DEIV au rayon volaille trad.</t>
  </si>
  <si>
    <t>T° meuble fromage 5,6°C</t>
  </si>
  <si>
    <t>Absence de traçabilité de la préparation  fromagère PIZALINA  (DE 14/05 et DLC 21/05).</t>
  </si>
  <si>
    <t>Réparer ou remplacer les conduites.</t>
  </si>
  <si>
    <t>Les échantillons vérifiés sont conformes.</t>
  </si>
  <si>
    <t>Remplacer la lampe grillée.</t>
  </si>
  <si>
    <t>La chambre froide FLEG est mise en arrêt; elle est utilisée pour stockage des produits bazar.</t>
  </si>
  <si>
    <t>La séparation entre les produits alimentaires et non alimentaires n'est pas optimale.</t>
  </si>
  <si>
    <t>Taux d'hygrométrie 55,6%</t>
  </si>
  <si>
    <t>La peinture du plafond au rayon est écaillée.</t>
  </si>
  <si>
    <t>Présence d'une opératrice polyvalente (bazar et fromage) .</t>
  </si>
  <si>
    <t>L'évaporateur du laboratoire a été mis en arrêt en cours de préparation de la garniture pizza.  Par conséquent, une élévation de la température ambiante du laboratoire a eu lieu  (T° &gt; 23°C).</t>
  </si>
  <si>
    <t>Interdire cette pratique pour une meilleur maitrise de la chaine du froid des produits périssables.</t>
  </si>
  <si>
    <t>Les aliments déconditionnés (harissa, mayonnaise, thon)  étaient dépourvues d'identification. La durée de vie,  fixée pour les produits entamés, pourra être dépassée. Assurer l'identification de la date d'ouverture des produits.</t>
  </si>
  <si>
    <t xml:space="preserve">Entreposage des piments et laitues dans des sacs en plastique non aptes au contact avec les aliments.
Prévoir des sacs de grade alimentaire pour cet effet.
</t>
  </si>
  <si>
    <t xml:space="preserve">Découpe des légumes et de la charcuterie sur la table de travail.
Utilisation d'un pulvérisateur  d'insecticide à ce niveau. </t>
  </si>
  <si>
    <t xml:space="preserve"> Prévoir des planches de découpe séparées pour les aliments de différente nature (crus/ cuits).
Interdire l'utilisation de pulvérisateur d'insecticides aux locaux de manipulation des denrées alimentaires.</t>
  </si>
  <si>
    <t>Préparation des sandwiches avec des poulets cuits la veille de l'audit.</t>
  </si>
  <si>
    <t>Interdire l'utilisation des poulets ayant subi une  durée d'exposition &gt; à 4H pour d'autre préparation. Il s'agit de produits casse.</t>
  </si>
  <si>
    <t>Utilisation de cartons pour stockage des emballages. Prévoir d'autres éléments pour cet effet afin d'éviter le risque d'introduction des nuisibles dans les lieux de travail.</t>
  </si>
  <si>
    <t>Assurer la séparation des aliments de différente nature dans des chambres froides séparées.</t>
  </si>
  <si>
    <t>Présence d'un seul thermomètre pour les rayons fromage / traiteur.</t>
  </si>
  <si>
    <t>Vente en vrac des produits de la mer surgelés.</t>
  </si>
  <si>
    <t xml:space="preserve">Vente de fruits de mer surgelés. </t>
  </si>
  <si>
    <t>La zone des produits NC n'était  pas identifiée.</t>
  </si>
  <si>
    <t xml:space="preserve">Présence de moisissures et poussière sur les bouches d'extraction aux WC. </t>
  </si>
  <si>
    <t>Les bennes à ordures étaient maintenues dans la zone de réception vu l'absence de local déchets.</t>
  </si>
  <si>
    <t>Absence de personnes externes à Carrefour.</t>
  </si>
  <si>
    <t>Stockage des condiments dans la chambre froide des fromages.</t>
  </si>
  <si>
    <t>Des afficheurs des meubles yaourts sont en panne.</t>
  </si>
  <si>
    <t>Le revêtement du sol au niveau du laboratoire et au niveau de la plonge est fissuré et crevassé.</t>
  </si>
  <si>
    <t>L'armoire UV est en panne.</t>
  </si>
  <si>
    <t>T° meuble= 4,6°C.</t>
  </si>
  <si>
    <t>Egouttage du condensat depuis les conduites du meuble surgelé passant au dessus du meuble fromage à la coupe.</t>
  </si>
  <si>
    <t>Absence de distributeur de papier essuie-mains.</t>
  </si>
  <si>
    <t>Absence de local déchets.</t>
  </si>
  <si>
    <t>Prévoir un local adapté pour cet effet.</t>
  </si>
  <si>
    <t>Prévoir un poste lave-main au rayon / labo traiteur.</t>
  </si>
  <si>
    <t>Le revêtement du sol de la chambre froide négative est crevassé.</t>
  </si>
  <si>
    <t>La température de la chambre froide est 5,8°C.</t>
  </si>
  <si>
    <t>La planche de découpe est usée.</t>
  </si>
  <si>
    <t>Mme Meriam CHOUCHENE</t>
  </si>
  <si>
    <t xml:space="preserve">Le plan de positionnement des appâts  n'est pas encore fourni.
</t>
  </si>
  <si>
    <t xml:space="preserve">Les DEIV au rayon traiteur étaient remplis de cadavres d'insectes.
</t>
  </si>
  <si>
    <t xml:space="preserve">Des poulets rôtis étaient maintenues dans la rôtissoire en arrêt. Assurer l'exposition des poulets juste après la fin de cuisson. </t>
  </si>
  <si>
    <t>Exposition des condiments au meuble froid à coté des poulets trad. Bien que la séparation au meuble existe; on note que le risque de contamination croisée lors de la manipulation des différents produits par le même opérateur est imminent</t>
  </si>
  <si>
    <t xml:space="preserve">La zone des produits casse et la zone de stockage des déchets était au niveau de l'aire de réception. Ceci entrave la prévention contre la contamination croisée et la prévention contre les nuisibles. </t>
  </si>
  <si>
    <t xml:space="preserve">Présence de givre au meuble froid négatif des légumes surgelés
</t>
  </si>
  <si>
    <t xml:space="preserve">Absence d'odeur nauséabonde </t>
  </si>
  <si>
    <t>Présence de toiles d'araignées au plafond du laboratoire.</t>
  </si>
  <si>
    <t>Durée d'exposition des produits</t>
  </si>
  <si>
    <t>Stockage simultané des condiments et des fromages dans la même chambre froide. Il y a risque de contamination par des levures et d'autres microorganismes pathogènes.  On note que la chambre froide FLEG est en arrêt.</t>
  </si>
  <si>
    <t xml:space="preserve">Respect des durées de vie des produits trad. exposés dans le stand </t>
  </si>
  <si>
    <t xml:space="preserve">Glaçage étiquetage des produits </t>
  </si>
  <si>
    <t xml:space="preserve">Stockage simultané des condiments et des fromages dans la même chambre froide. Il y a risque de contamination par des levures et d'autres microorganismes pathogènes. </t>
  </si>
  <si>
    <t>Le nombre de pelle et louches ne suffi pas aux produits exposés.</t>
  </si>
  <si>
    <t>Les conduites émanant de la hotte sont trouées et rouillées.</t>
  </si>
  <si>
    <t>Meuble volaille trad. 10,3°C. Les horaires de dégivrage ne sont pas affichés.</t>
  </si>
  <si>
    <t>Taux de réalisation du plan d'action précédent</t>
  </si>
  <si>
    <t>L'éclairage n'est pas adapté à la réserve; Remplacer les tubes néons grillés,</t>
  </si>
  <si>
    <t>La nouvelle note doctrine n'a pas été communiquée au personnel.</t>
  </si>
  <si>
    <t>Absence de la mention du sésame sur la liste des ingrédients Kaak aux dattes Eessaada'.
Absence de la mention du mode de stockage sur l'étiquette du pain de mie (FBH); on note aussi l'absence de langue arabe sur l'étiquette.  Avertir les fournisseurs sur ces écarts.</t>
  </si>
  <si>
    <t xml:space="preserve">Perte de traçabilité des produits Kaak sésame et sablé vanille 'Essaada' ; les étiquettes d'origine de ces produits ont été jetées. </t>
  </si>
  <si>
    <t>Fixer le revêtement du sol</t>
  </si>
  <si>
    <t>Dr Mejed Heni</t>
  </si>
  <si>
    <t>M. Mohamed (DM)</t>
  </si>
  <si>
    <t>Un nettoyage derrière les palettes est requis</t>
  </si>
  <si>
    <t>Le port du badge est obligatoire</t>
  </si>
  <si>
    <t>Utiliser les nouvelles fiches de traçabilité</t>
  </si>
  <si>
    <t>Utilisation du même thermomètre que le traiteur</t>
  </si>
  <si>
    <t>Un thermomètre est à prévoir</t>
  </si>
  <si>
    <t>Les enregistrements doivent être quotidiens</t>
  </si>
  <si>
    <t>La vérification mensuelle des températures des chambres froides n'est pas enregistrée</t>
  </si>
  <si>
    <t>Les étiqettes des cookies ne présentaient pas la liste des ingrédients</t>
  </si>
  <si>
    <t>Prévoir l'inscription de ces données sur les étiquettes</t>
  </si>
  <si>
    <t>Protection des cartons des surgelés à l'aide d'un film en plastiques dans la chambre froide négative.</t>
  </si>
  <si>
    <t>L'égouttoir de la friteuse et l'évaporateur n'étaient pas propres</t>
  </si>
  <si>
    <t>Il s'agit du même thermomètre que la volaillerie et le traiteur</t>
  </si>
  <si>
    <t>Fournir un thermomètre</t>
  </si>
  <si>
    <t>Absence de thermomètre spécifique</t>
  </si>
  <si>
    <t>Les produits exposés à J-1 ne sont pas enregistré le jour J.</t>
  </si>
  <si>
    <t>Les enregsitrements doivent être quotidiens</t>
  </si>
  <si>
    <t>Absence de local poubelle.</t>
  </si>
  <si>
    <t>La lampe n'était pas protégée dans la chambre froide négative</t>
  </si>
  <si>
    <t xml:space="preserve">Le sol est usé à plusieurs niveaux. </t>
  </si>
  <si>
    <t xml:space="preserve">Le dessus du aboratoire est difficilement accessible pour le nettoyage. </t>
  </si>
  <si>
    <t>De l'eau s'égouttait sur les produits depuis l'évaporateur de la chambre froide négative.</t>
  </si>
  <si>
    <t>La canalisation de la hotte était trouée (photo)</t>
  </si>
  <si>
    <t>T° mesurée: 6°C</t>
  </si>
  <si>
    <t>T° mesurée 7°C</t>
  </si>
  <si>
    <t>La marche en avant peut être interrompue dans le laboratoire du traiteur car la chambre froide du fond sert en même temps pour le stockage des volailles de la boucherie.</t>
  </si>
  <si>
    <t>La porte du laboratoire du traiteur était maintenue ouverte pendant tout l'audit.</t>
  </si>
  <si>
    <t>Une seule chambre froide est prévue pour les charcuteries/fromages et les olives et les condiments</t>
  </si>
  <si>
    <t>Prévoir 2 chambres séparées.</t>
  </si>
  <si>
    <t>T° = 6°C</t>
  </si>
  <si>
    <t>T° = 4°C</t>
  </si>
  <si>
    <t>T°= 5°C</t>
  </si>
  <si>
    <t xml:space="preserve">Le quai n'est pas protégé contre les averses </t>
  </si>
  <si>
    <t>Un préau est à prévoir</t>
  </si>
  <si>
    <t>La résine du sol est usée</t>
  </si>
  <si>
    <t>Armoire UV hors service</t>
  </si>
  <si>
    <t>Le rayon des surgelés devrait nettoyé plus profondément</t>
  </si>
  <si>
    <t>Un paquet de dattes ne disposait pas des DF et de la DLC</t>
  </si>
  <si>
    <t>Un nettoyage est à assurer derrière les rayonnages</t>
  </si>
  <si>
    <t>Les enregistrements ne sont pas quotidiens</t>
  </si>
  <si>
    <t>Accumultion de débris de pâtes alimentaires et d'herbes aromatiques. Renforcer le nettoyage</t>
  </si>
  <si>
    <t>Développment de moisissures sur les portes-étqiettes.</t>
  </si>
  <si>
    <t>Le plafond de la réserve est écaillé.</t>
  </si>
  <si>
    <t>Développement de rouille dans la chambre froide</t>
  </si>
  <si>
    <t>Maintien des produits dans leurs cartons. Le décartonnage est nécessaire pour prévenir les contaminations manuportées.</t>
  </si>
  <si>
    <t>Entreposage des piques prix sur les grilles d'aération, ces pratiques sont interdites.</t>
  </si>
  <si>
    <t>Les linéaires n'étaient pas correctement rangés. De plus une opération de nettoyage approfondi est nécessaire.</t>
  </si>
  <si>
    <t>Absence d'une porte pour la douche</t>
  </si>
  <si>
    <t>Les portes vers la boulangerie et vers le magasin étaient maintenues ouvertes.</t>
  </si>
  <si>
    <t>Maintenir les appâts dans les éléments qui leurs prévus (porte-appâts)
Nettoyer les DEIV</t>
  </si>
  <si>
    <t>La conception du traiteur ne permet pas de séparer les flux des déchets des produits finis. La poubelle était maintenue dans le stand.</t>
  </si>
  <si>
    <t>Dresser le plan d'action sur le tableau correspondant. A télécharger depuis le portail.</t>
  </si>
  <si>
    <t>Les instructions n'étaient pas affichées. Elles doivent être mise à la vue des opérateurs.</t>
  </si>
  <si>
    <t>La boucherie ne dispose pas des certificats de salubrité.</t>
  </si>
  <si>
    <t>Ces certificats doivent être maintenus 6 mois dans la réception et 2 ans dans la boucherie</t>
  </si>
  <si>
    <t>Les mails de réponses pour les quantités présentes n'étaient pas imprimés.</t>
  </si>
  <si>
    <t>Présence de givre dans la chambre froide négative</t>
  </si>
  <si>
    <t>Dégivrer cet élément.</t>
  </si>
  <si>
    <t>L'afficheur du meuble était en panne</t>
  </si>
  <si>
    <t>Les DEIV sont trop proches des rayons PFT</t>
  </si>
  <si>
    <t>Certaines bouteilles d'huiles d'olive (plastique) était ouvertes. La couronne en dessous du bouchon n'était plus entière. Faire retourner ces produits</t>
  </si>
  <si>
    <t>Condensation d'eau sur le plafond du meuble des yaourts.
Assurer le nettoyage des grilles d'aération des meubles froids.</t>
  </si>
  <si>
    <t>Le nettoyage au dessus de la chambre froide est difficile.(infrastructure)</t>
  </si>
  <si>
    <t>Utilisation d'une ancienne fiche. Télécharger la nouvelle version</t>
  </si>
  <si>
    <t>Les employés assurent le service dans le traiteur, la volaillerie et la fromagerie. Le lavage des mains doit être rigoureux</t>
  </si>
  <si>
    <t>Certains dépassements des durées d'exposition avaient été dépassées (0 à 15 minutes environ). Une action corrective efficace est à prévoir.</t>
  </si>
  <si>
    <t>Non respect du code couleur des couteaux. Utilisation de couteaux rouge alors que les abats ne sont pas prévus dans les assortiments. Un code de différent de celui du référentiel peut être adopté à condition qu'une instruction soit affichée</t>
  </si>
  <si>
    <t>Certains paquets de produits étaient abîmés (son d'avoine...)</t>
  </si>
  <si>
    <t>Même chambre que les fromages</t>
  </si>
  <si>
    <t>Entrée vers la reserve: Un appât était jeté en dessous de l'armoire électrique à la disposition de chaque personne
Le DEIV du traiteur était rempli par les cadavres d'insectes.</t>
  </si>
  <si>
    <t>Mme SLAIMI Samah</t>
  </si>
  <si>
    <t>Mr. Mohamed Bejaoui Directeur du Magasin et Chefs PFT</t>
  </si>
  <si>
    <t xml:space="preserve">Améliorer le rangement de la zone de réception pour faciliter l'opération de nettoyage et désinfection </t>
  </si>
  <si>
    <t>Propre</t>
  </si>
  <si>
    <t>Humidité 49%</t>
  </si>
  <si>
    <t>Entreposage à température ambiante</t>
  </si>
  <si>
    <t>Absence d'un local pour les déchets</t>
  </si>
  <si>
    <t>Prévoir un local fermé pour la poubelle</t>
  </si>
  <si>
    <t>Assurer le nettoyage des grilles d'aération des meubles froids.</t>
  </si>
  <si>
    <t>Les DEIV sont trop proches des rayons PFT.
Les zones internes des appareils DEIV des rayons Traiteur, fromagerie, charcuterie, volaillerie n'étaient pas propres.</t>
  </si>
  <si>
    <t>Revoir un nouveau emplacement pour les appareils DEIV.
Nettoyer le grill interne des appareils DEIV.</t>
  </si>
  <si>
    <t xml:space="preserve">La lampe n'était pas protégée dans la chambre froide négative. 
L'éclairage est insuffisant au niveau du congélateur. </t>
  </si>
  <si>
    <t xml:space="preserve">Protéger la lampe et renforcer l'éclairage </t>
  </si>
  <si>
    <t>Le meuble frigorifique manquait de propreté</t>
  </si>
  <si>
    <t>Le microonde était rouillé et manquait de plateau tournant</t>
  </si>
  <si>
    <t>L'afficheur de température du meuble d'exposition n'était pas fonctionnel</t>
  </si>
  <si>
    <t>Les broches rôtissoires étaient entreposées à même le sol.</t>
  </si>
  <si>
    <t>Interdir cette pratique et prévoir un emplacement propre pour les accessoires du rôtissoires</t>
  </si>
  <si>
    <t>La chambranle de la chambre froide PLS est brisée</t>
  </si>
  <si>
    <t>Réparer l'élément défaillant</t>
  </si>
  <si>
    <t>Attente prolongée de viennoiseries en attente d'exposition dans le laboratoire</t>
  </si>
  <si>
    <t>La lame de la trancheuse est écaillée.</t>
  </si>
  <si>
    <t xml:space="preserve">Armoire UV hors service. </t>
  </si>
  <si>
    <t>La jointure du plafond de la chambre froide présente des piqûres de moisissures</t>
  </si>
  <si>
    <t xml:space="preserve">Présence de traces de rouilles au niveau de la chambre froide pâtisserie </t>
  </si>
  <si>
    <t>Présence de traces de moisissures au niveau du couloir devant le congélateur de stockage (ce milieu est prévu pour le stockage des eaux minéraux).
Le plafond de la réserve est écaillé. Présence de traces d'humidité</t>
  </si>
  <si>
    <t>La zone de réception n'était pas propre, le rangement n'était pas satisfaisant, présence de ferrailles et les sachets de poubelle étaient déposés par terre.</t>
  </si>
  <si>
    <t>De l'eau s'égouttait sur les produits depuis l'évaporateur de la chambre froide négative.
Réparer le trou de l'évaporateur de la chambre froide positive.</t>
  </si>
  <si>
    <t>Stagnation d'eau au niveau du magasin à cause d'une fuite d'eau au plafond</t>
  </si>
  <si>
    <t>Ranger les rayons et éviter le stockage à même le sol</t>
  </si>
  <si>
    <t>La propreté du rayonnage de stockage n'était pas satisfaisante</t>
  </si>
  <si>
    <t>Présence de ferrailles à même le sol empêchant le nettoyage 
Le rangement n'était pas satisfaisant</t>
  </si>
  <si>
    <t>Renforcer le nettoyage et la désinfection de la chambre froide</t>
  </si>
  <si>
    <t>Les lanières de la chambre froide n'étaient pas propres</t>
  </si>
  <si>
    <t xml:space="preserve">Le produit jambon de dinde extra ouvert le 14/11/2017 manquait d'étiquette du fournisseur </t>
  </si>
  <si>
    <t>Conserve les étiquettes du fournisseur des produits exposés</t>
  </si>
  <si>
    <t>Le rideau du meuble 4ème gamme n'était pas propre</t>
  </si>
  <si>
    <t>Température affichée 12,4°C
Température mesurée 11,9°C</t>
  </si>
  <si>
    <t>Température à cœur poulet TRAD 3,9°C</t>
  </si>
  <si>
    <t>Température du fromage bloc land d'or 4,1°C</t>
  </si>
  <si>
    <t>Température mesurée 2,2°C</t>
  </si>
  <si>
    <t>Température du meuble 4ème gamme 8°C</t>
  </si>
  <si>
    <t>Température mesurée charcuterie 4,3°C</t>
  </si>
  <si>
    <t xml:space="preserve">L'enregistrement de la température n'a pas été réalisé depuis le 13 novembre soir </t>
  </si>
  <si>
    <t xml:space="preserve">Enregistrer les températures à cœur </t>
  </si>
  <si>
    <t>Absence d'enregistrement de la température à cœur des produits dans les meubles d'exposition (mois d'octobre)</t>
  </si>
  <si>
    <t>Absence d'enregistrement de la température à cœur des produits dans les meubles d'exposition (mois de septembre)</t>
  </si>
  <si>
    <t xml:space="preserve">Repeindre les surfaces écaillés et moisies de la réserve </t>
  </si>
  <si>
    <t>Une seule chambre prévue pour différents produits (fruits et légumes, produits de PLS, produits de fromagerie), la contamination croisée est accrue à ce niveau.
Voir technqiue</t>
  </si>
  <si>
    <t>Ras jebal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</si>
</sst>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3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protection locked="0"/>
    </xf>
    <xf numFmtId="9" fontId="24" fillId="0" borderId="1" xfId="3"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0" fontId="19" fillId="0" borderId="1" xfId="0" applyFont="1" applyBorder="1" applyAlignment="1" applyProtection="1">
      <alignment vertical="center" wrapText="1"/>
      <protection locked="0"/>
    </xf>
    <xf numFmtId="0" fontId="19" fillId="2" borderId="1" xfId="1" applyFont="1" applyFill="1" applyBorder="1" applyAlignment="1" applyProtection="1">
      <alignment horizontal="left" vertical="center" wrapText="1"/>
      <protection locked="0"/>
    </xf>
    <xf numFmtId="9" fontId="0" fillId="0" borderId="7" xfId="3" applyFont="1" applyBorder="1" applyAlignment="1" applyProtection="1">
      <alignment vertical="center" wrapText="1"/>
      <protection locked="0"/>
    </xf>
    <xf numFmtId="0" fontId="0" fillId="0" borderId="1" xfId="0" applyBorder="1" applyAlignment="1" applyProtection="1">
      <alignment vertical="center"/>
      <protection locked="0"/>
    </xf>
    <xf numFmtId="0" fontId="11" fillId="0" borderId="1" xfId="0" applyFont="1" applyBorder="1" applyAlignment="1" applyProtection="1">
      <alignment vertical="center"/>
      <protection locked="0"/>
    </xf>
    <xf numFmtId="0" fontId="0" fillId="0" borderId="0" xfId="0" applyFill="1" applyBorder="1" applyAlignment="1" applyProtection="1">
      <alignment wrapText="1"/>
      <protection locked="0"/>
    </xf>
    <xf numFmtId="9" fontId="0" fillId="0" borderId="1" xfId="3" applyFont="1" applyBorder="1" applyAlignment="1" applyProtection="1">
      <alignment horizontal="right" vertical="center" wrapText="1"/>
      <protection locked="0"/>
    </xf>
    <xf numFmtId="0" fontId="11" fillId="0" borderId="0" xfId="0" applyFont="1" applyAlignment="1" applyProtection="1">
      <alignment wrapText="1"/>
      <protection locked="0"/>
    </xf>
    <xf numFmtId="0" fontId="11" fillId="0" borderId="1" xfId="0" applyFont="1" applyBorder="1" applyAlignment="1" applyProtection="1">
      <alignment horizontal="left" vertical="center" wrapText="1"/>
      <protection locked="0"/>
    </xf>
    <xf numFmtId="0" fontId="0" fillId="0" borderId="0" xfId="0" applyFill="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1" xfId="0" applyBorder="1" applyAlignment="1" applyProtection="1">
      <alignment vertical="center" wrapText="1"/>
    </xf>
    <xf numFmtId="0" fontId="11" fillId="2" borderId="1" xfId="0" applyFont="1" applyFill="1" applyBorder="1" applyAlignment="1">
      <alignment vertical="center"/>
    </xf>
    <xf numFmtId="0" fontId="9" fillId="12" borderId="1" xfId="0" applyFont="1" applyFill="1" applyBorder="1" applyAlignment="1">
      <alignment vertical="center" wrapText="1"/>
    </xf>
    <xf numFmtId="0" fontId="11" fillId="0" borderId="1" xfId="0" applyFont="1" applyBorder="1" applyAlignment="1" applyProtection="1">
      <alignment vertical="center"/>
    </xf>
    <xf numFmtId="0" fontId="11" fillId="0" borderId="1" xfId="0" applyFont="1" applyBorder="1" applyAlignment="1" applyProtection="1">
      <alignment horizontal="left" vertical="center"/>
    </xf>
    <xf numFmtId="0" fontId="0" fillId="0" borderId="1" xfId="0" applyBorder="1" applyAlignment="1" applyProtection="1">
      <alignment horizontal="left" vertical="center" wrapText="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0" fillId="0" borderId="3" xfId="0" applyBorder="1" applyProtection="1">
      <protection locked="0"/>
    </xf>
    <xf numFmtId="9" fontId="11" fillId="14" borderId="1" xfId="0" applyNumberFormat="1" applyFont="1" applyFill="1" applyBorder="1" applyProtection="1">
      <protection locked="0"/>
    </xf>
    <xf numFmtId="0" fontId="11" fillId="0" borderId="0" xfId="0" applyFont="1" applyFill="1" applyAlignment="1" applyProtection="1">
      <alignment vertical="center"/>
      <protection locked="0"/>
    </xf>
    <xf numFmtId="0" fontId="0" fillId="0" borderId="7" xfId="0" applyBorder="1" applyAlignment="1" applyProtection="1">
      <alignment horizontal="lef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0.95833333333333337</c:v>
                </c:pt>
                <c:pt idx="1">
                  <c:v>0.95833333333333337</c:v>
                </c:pt>
                <c:pt idx="2">
                  <c:v>0.9</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BCCF-420B-9FD1-89BAB6E685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BCCF-420B-9FD1-89BAB6E685A4}"/>
            </c:ext>
          </c:extLst>
        </c:ser>
        <c:dLbls>
          <c:showLegendKey val="0"/>
          <c:showVal val="1"/>
          <c:showCatName val="0"/>
          <c:showSerName val="0"/>
          <c:showPercent val="0"/>
          <c:showBubbleSize val="0"/>
        </c:dLbls>
        <c:gapWidth val="75"/>
        <c:overlap val="40"/>
        <c:axId val="199944016"/>
        <c:axId val="199945976"/>
      </c:barChart>
      <c:catAx>
        <c:axId val="19994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45976"/>
        <c:crosses val="autoZero"/>
        <c:auto val="1"/>
        <c:lblAlgn val="ctr"/>
        <c:lblOffset val="100"/>
        <c:noMultiLvlLbl val="0"/>
      </c:catAx>
      <c:valAx>
        <c:axId val="199945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4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0.8571428571428571</c:v>
                </c:pt>
                <c:pt idx="2">
                  <c:v>0.9375</c:v>
                </c:pt>
                <c:pt idx="3">
                  <c:v>1</c:v>
                </c:pt>
                <c:pt idx="4">
                  <c:v>0</c:v>
                </c:pt>
                <c:pt idx="5">
                  <c:v>0</c:v>
                </c:pt>
              </c:numCache>
            </c:numRef>
          </c:val>
          <c:extLst xmlns:c16r2="http://schemas.microsoft.com/office/drawing/2015/06/chart">
            <c:ext xmlns:c16="http://schemas.microsoft.com/office/drawing/2014/chart" uri="{C3380CC4-5D6E-409C-BE32-E72D297353CC}">
              <c16:uniqueId val="{00000000-B08C-4521-B4BA-9DC45733188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B08C-4521-B4BA-9DC45733188B}"/>
            </c:ext>
          </c:extLst>
        </c:ser>
        <c:dLbls>
          <c:showLegendKey val="0"/>
          <c:showVal val="1"/>
          <c:showCatName val="0"/>
          <c:showSerName val="0"/>
          <c:showPercent val="0"/>
          <c:showBubbleSize val="0"/>
        </c:dLbls>
        <c:gapWidth val="75"/>
        <c:overlap val="40"/>
        <c:axId val="199957344"/>
        <c:axId val="199956952"/>
      </c:barChart>
      <c:catAx>
        <c:axId val="199957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56952"/>
        <c:crosses val="autoZero"/>
        <c:auto val="1"/>
        <c:lblAlgn val="ctr"/>
        <c:lblOffset val="100"/>
        <c:noMultiLvlLbl val="0"/>
      </c:catAx>
      <c:valAx>
        <c:axId val="199956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57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5BBE-4097-841F-7BBAB5E715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5BBE-4097-841F-7BBAB5E71503}"/>
            </c:ext>
          </c:extLst>
        </c:ser>
        <c:dLbls>
          <c:showLegendKey val="0"/>
          <c:showVal val="1"/>
          <c:showCatName val="0"/>
          <c:showSerName val="0"/>
          <c:showPercent val="0"/>
          <c:showBubbleSize val="0"/>
        </c:dLbls>
        <c:gapWidth val="75"/>
        <c:overlap val="40"/>
        <c:axId val="199954992"/>
        <c:axId val="199955384"/>
      </c:barChart>
      <c:catAx>
        <c:axId val="199954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55384"/>
        <c:crosses val="autoZero"/>
        <c:auto val="1"/>
        <c:lblAlgn val="ctr"/>
        <c:lblOffset val="100"/>
        <c:noMultiLvlLbl val="0"/>
      </c:catAx>
      <c:valAx>
        <c:axId val="199955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54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0.625</c:v>
                </c:pt>
                <c:pt idx="3">
                  <c:v>1</c:v>
                </c:pt>
                <c:pt idx="4">
                  <c:v>0</c:v>
                </c:pt>
                <c:pt idx="5">
                  <c:v>0</c:v>
                </c:pt>
              </c:numCache>
            </c:numRef>
          </c:val>
          <c:extLst xmlns:c16r2="http://schemas.microsoft.com/office/drawing/2015/06/chart">
            <c:ext xmlns:c16="http://schemas.microsoft.com/office/drawing/2014/chart" uri="{C3380CC4-5D6E-409C-BE32-E72D297353CC}">
              <c16:uniqueId val="{00000000-619A-4D7B-B6E9-4AD12C2FEBB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619A-4D7B-B6E9-4AD12C2FEBB6}"/>
            </c:ext>
          </c:extLst>
        </c:ser>
        <c:dLbls>
          <c:showLegendKey val="0"/>
          <c:showVal val="1"/>
          <c:showCatName val="0"/>
          <c:showSerName val="0"/>
          <c:showPercent val="0"/>
          <c:showBubbleSize val="0"/>
        </c:dLbls>
        <c:gapWidth val="75"/>
        <c:overlap val="40"/>
        <c:axId val="557961928"/>
        <c:axId val="557962712"/>
      </c:barChart>
      <c:catAx>
        <c:axId val="557961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7962712"/>
        <c:crosses val="autoZero"/>
        <c:auto val="1"/>
        <c:lblAlgn val="ctr"/>
        <c:lblOffset val="100"/>
        <c:noMultiLvlLbl val="0"/>
      </c:catAx>
      <c:valAx>
        <c:axId val="557962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7961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0.75</c:v>
                </c:pt>
                <c:pt idx="3">
                  <c:v>1</c:v>
                </c:pt>
                <c:pt idx="4">
                  <c:v>0</c:v>
                </c:pt>
                <c:pt idx="5">
                  <c:v>0</c:v>
                </c:pt>
              </c:numCache>
            </c:numRef>
          </c:val>
          <c:extLst xmlns:c16r2="http://schemas.microsoft.com/office/drawing/2015/06/chart">
            <c:ext xmlns:c16="http://schemas.microsoft.com/office/drawing/2014/chart" uri="{C3380CC4-5D6E-409C-BE32-E72D297353CC}">
              <c16:uniqueId val="{00000000-8B77-4148-A922-3AC34357244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8B77-4148-A922-3AC343572440}"/>
            </c:ext>
          </c:extLst>
        </c:ser>
        <c:dLbls>
          <c:showLegendKey val="0"/>
          <c:showVal val="1"/>
          <c:showCatName val="0"/>
          <c:showSerName val="0"/>
          <c:showPercent val="0"/>
          <c:showBubbleSize val="0"/>
        </c:dLbls>
        <c:gapWidth val="75"/>
        <c:overlap val="40"/>
        <c:axId val="557964672"/>
        <c:axId val="557961536"/>
      </c:barChart>
      <c:catAx>
        <c:axId val="557964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7961536"/>
        <c:crosses val="autoZero"/>
        <c:auto val="1"/>
        <c:lblAlgn val="ctr"/>
        <c:lblOffset val="100"/>
        <c:noMultiLvlLbl val="0"/>
      </c:catAx>
      <c:valAx>
        <c:axId val="55796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7964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0.95833333333333337</c:v>
                </c:pt>
                <c:pt idx="2">
                  <c:v>0.85</c:v>
                </c:pt>
                <c:pt idx="3">
                  <c:v>1</c:v>
                </c:pt>
                <c:pt idx="4">
                  <c:v>0</c:v>
                </c:pt>
                <c:pt idx="5">
                  <c:v>0</c:v>
                </c:pt>
              </c:numCache>
            </c:numRef>
          </c:val>
          <c:extLst xmlns:c16r2="http://schemas.microsoft.com/office/drawing/2015/06/chart">
            <c:ext xmlns:c16="http://schemas.microsoft.com/office/drawing/2014/chart" uri="{C3380CC4-5D6E-409C-BE32-E72D297353CC}">
              <c16:uniqueId val="{00000000-C34B-4E37-B20A-518BA19EE7D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C34B-4E37-B20A-518BA19EE7D0}"/>
            </c:ext>
          </c:extLst>
        </c:ser>
        <c:dLbls>
          <c:showLegendKey val="0"/>
          <c:showVal val="1"/>
          <c:showCatName val="0"/>
          <c:showSerName val="0"/>
          <c:showPercent val="0"/>
          <c:showBubbleSize val="0"/>
        </c:dLbls>
        <c:gapWidth val="75"/>
        <c:overlap val="40"/>
        <c:axId val="557963496"/>
        <c:axId val="557964280"/>
      </c:barChart>
      <c:catAx>
        <c:axId val="557963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7964280"/>
        <c:crosses val="autoZero"/>
        <c:auto val="1"/>
        <c:lblAlgn val="ctr"/>
        <c:lblOffset val="100"/>
        <c:noMultiLvlLbl val="0"/>
      </c:catAx>
      <c:valAx>
        <c:axId val="557964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7963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0.83333333333333337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8E9E-496A-84A4-35AD13DEBC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8E9E-496A-84A4-35AD13DEBC36}"/>
            </c:ext>
          </c:extLst>
        </c:ser>
        <c:dLbls>
          <c:showLegendKey val="0"/>
          <c:showVal val="1"/>
          <c:showCatName val="0"/>
          <c:showSerName val="0"/>
          <c:showPercent val="0"/>
          <c:showBubbleSize val="0"/>
        </c:dLbls>
        <c:gapWidth val="75"/>
        <c:overlap val="40"/>
        <c:axId val="557956048"/>
        <c:axId val="557952128"/>
      </c:barChart>
      <c:catAx>
        <c:axId val="557956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7952128"/>
        <c:crosses val="autoZero"/>
        <c:auto val="1"/>
        <c:lblAlgn val="ctr"/>
        <c:lblOffset val="100"/>
        <c:noMultiLvlLbl val="0"/>
      </c:catAx>
      <c:valAx>
        <c:axId val="557952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7956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0.8689320388349514</c:v>
                </c:pt>
                <c:pt idx="1">
                  <c:v>0.91176470588235292</c:v>
                </c:pt>
                <c:pt idx="2">
                  <c:v>0.81176470588235294</c:v>
                </c:pt>
                <c:pt idx="3">
                  <c:v>0.81818181818181823</c:v>
                </c:pt>
                <c:pt idx="4">
                  <c:v>0</c:v>
                </c:pt>
                <c:pt idx="5">
                  <c:v>0</c:v>
                </c:pt>
              </c:numCache>
            </c:numRef>
          </c:val>
          <c:extLst xmlns:c16r2="http://schemas.microsoft.com/office/drawing/2015/06/chart">
            <c:ext xmlns:c16="http://schemas.microsoft.com/office/drawing/2014/chart" uri="{C3380CC4-5D6E-409C-BE32-E72D297353CC}">
              <c16:uniqueId val="{00000000-E432-4DCE-B600-2224E609B95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E432-4DCE-B600-2224E609B958}"/>
            </c:ext>
          </c:extLst>
        </c:ser>
        <c:dLbls>
          <c:showLegendKey val="0"/>
          <c:showVal val="1"/>
          <c:showCatName val="0"/>
          <c:showSerName val="0"/>
          <c:showPercent val="0"/>
          <c:showBubbleSize val="0"/>
        </c:dLbls>
        <c:gapWidth val="75"/>
        <c:overlap val="40"/>
        <c:axId val="557952912"/>
        <c:axId val="557953304"/>
      </c:barChart>
      <c:catAx>
        <c:axId val="55795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7953304"/>
        <c:crosses val="autoZero"/>
        <c:auto val="1"/>
        <c:lblAlgn val="ctr"/>
        <c:lblOffset val="100"/>
        <c:noMultiLvlLbl val="0"/>
      </c:catAx>
      <c:valAx>
        <c:axId val="557953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795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0.9472573839662447</c:v>
                </c:pt>
                <c:pt idx="1">
                  <c:v>0.93181818181818177</c:v>
                </c:pt>
                <c:pt idx="2">
                  <c:v>0.89497716894977164</c:v>
                </c:pt>
                <c:pt idx="3">
                  <c:v>0.96025104602510458</c:v>
                </c:pt>
                <c:pt idx="4">
                  <c:v>0</c:v>
                </c:pt>
                <c:pt idx="5">
                  <c:v>0</c:v>
                </c:pt>
              </c:numCache>
            </c:numRef>
          </c:val>
          <c:extLst xmlns:c16r2="http://schemas.microsoft.com/office/drawing/2015/06/chart">
            <c:ext xmlns:c16="http://schemas.microsoft.com/office/drawing/2014/chart" uri="{C3380CC4-5D6E-409C-BE32-E72D297353CC}">
              <c16:uniqueId val="{00000000-14FD-40C5-AC19-465460ECC1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14FD-40C5-AC19-465460ECC1E8}"/>
            </c:ext>
          </c:extLst>
        </c:ser>
        <c:dLbls>
          <c:showLegendKey val="0"/>
          <c:showVal val="1"/>
          <c:showCatName val="0"/>
          <c:showSerName val="0"/>
          <c:showPercent val="0"/>
          <c:showBubbleSize val="0"/>
        </c:dLbls>
        <c:gapWidth val="75"/>
        <c:overlap val="40"/>
        <c:axId val="557953696"/>
        <c:axId val="557948992"/>
      </c:barChart>
      <c:catAx>
        <c:axId val="557953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7948992"/>
        <c:crosses val="autoZero"/>
        <c:auto val="1"/>
        <c:lblAlgn val="ctr"/>
        <c:lblOffset val="100"/>
        <c:noMultiLvlLbl val="0"/>
      </c:catAx>
      <c:valAx>
        <c:axId val="557948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7953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0.90809471140059805</c:v>
                </c:pt>
                <c:pt idx="1">
                  <c:v>0.92179144385026734</c:v>
                </c:pt>
                <c:pt idx="2">
                  <c:v>0.85337093741606229</c:v>
                </c:pt>
                <c:pt idx="3">
                  <c:v>0.88921643210346146</c:v>
                </c:pt>
                <c:pt idx="4">
                  <c:v>0</c:v>
                </c:pt>
                <c:pt idx="5">
                  <c:v>0</c:v>
                </c:pt>
              </c:numCache>
            </c:numRef>
          </c:val>
          <c:extLst xmlns:c16r2="http://schemas.microsoft.com/office/drawing/2015/06/chart">
            <c:ext xmlns:c16="http://schemas.microsoft.com/office/drawing/2014/chart" uri="{C3380CC4-5D6E-409C-BE32-E72D297353CC}">
              <c16:uniqueId val="{00000000-5E8E-4F6A-A409-D122FF822DF5}"/>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5E8E-4F6A-A409-D122FF822DF5}"/>
            </c:ext>
          </c:extLst>
        </c:ser>
        <c:dLbls>
          <c:showLegendKey val="0"/>
          <c:showVal val="0"/>
          <c:showCatName val="0"/>
          <c:showSerName val="0"/>
          <c:showPercent val="0"/>
          <c:showBubbleSize val="0"/>
        </c:dLbls>
        <c:gapWidth val="75"/>
        <c:overlap val="-25"/>
        <c:axId val="557954088"/>
        <c:axId val="557958400"/>
        <c:extLst xmlns:c16r2="http://schemas.microsoft.com/office/drawing/2015/06/chart"/>
      </c:barChart>
      <c:catAx>
        <c:axId val="5579540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7958400"/>
        <c:crosses val="autoZero"/>
        <c:auto val="1"/>
        <c:lblAlgn val="ctr"/>
        <c:lblOffset val="100"/>
        <c:noMultiLvlLbl val="0"/>
      </c:catAx>
      <c:valAx>
        <c:axId val="5579584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57954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712-480D-A83E-F0ADBEC315BD}"/>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712-480D-A83E-F0ADBEC315BD}"/>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712-480D-A83E-F0ADBEC315BD}"/>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712-480D-A83E-F0ADBEC315BD}"/>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712-480D-A83E-F0ADBEC315BD}"/>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712-480D-A83E-F0ADBEC315BD}"/>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0.375</c:v>
                </c:pt>
                <c:pt idx="1">
                  <c:v>0.6964285714285714</c:v>
                </c:pt>
                <c:pt idx="2">
                  <c:v>0.68461538461538463</c:v>
                </c:pt>
                <c:pt idx="3">
                  <c:v>0.55000000000000004</c:v>
                </c:pt>
                <c:pt idx="4">
                  <c:v>0</c:v>
                </c:pt>
                <c:pt idx="5">
                  <c:v>0</c:v>
                </c:pt>
              </c:numCache>
            </c:numRef>
          </c:val>
          <c:extLst xmlns:c16r2="http://schemas.microsoft.com/office/drawing/2015/06/chart">
            <c:ext xmlns:c16="http://schemas.microsoft.com/office/drawing/2014/chart" uri="{C3380CC4-5D6E-409C-BE32-E72D297353CC}">
              <c16:uniqueId val="{00000006-8712-480D-A83E-F0ADBEC315B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8712-480D-A83E-F0ADBEC315BD}"/>
            </c:ext>
          </c:extLst>
        </c:ser>
        <c:dLbls>
          <c:showLegendKey val="0"/>
          <c:showVal val="1"/>
          <c:showCatName val="0"/>
          <c:showSerName val="0"/>
          <c:showPercent val="0"/>
          <c:showBubbleSize val="0"/>
        </c:dLbls>
        <c:gapWidth val="65"/>
        <c:axId val="557954872"/>
        <c:axId val="557949384"/>
        <c:extLst xmlns:c16r2="http://schemas.microsoft.com/office/drawing/2015/06/chart"/>
      </c:barChart>
      <c:catAx>
        <c:axId val="557954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7949384"/>
        <c:crosses val="autoZero"/>
        <c:auto val="1"/>
        <c:lblAlgn val="ctr"/>
        <c:lblOffset val="100"/>
        <c:noMultiLvlLbl val="0"/>
      </c:catAx>
      <c:valAx>
        <c:axId val="557949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57954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0.95161290322580649</c:v>
                </c:pt>
                <c:pt idx="2">
                  <c:v>0.875</c:v>
                </c:pt>
                <c:pt idx="3">
                  <c:v>0.9375</c:v>
                </c:pt>
                <c:pt idx="4">
                  <c:v>0</c:v>
                </c:pt>
                <c:pt idx="5">
                  <c:v>0</c:v>
                </c:pt>
              </c:numCache>
            </c:numRef>
          </c:val>
          <c:extLst xmlns:c16r2="http://schemas.microsoft.com/office/drawing/2015/06/chart">
            <c:ext xmlns:c16="http://schemas.microsoft.com/office/drawing/2014/chart" uri="{C3380CC4-5D6E-409C-BE32-E72D297353CC}">
              <c16:uniqueId val="{00000000-FC53-407A-838E-C6C79B36699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FC53-407A-838E-C6C79B366998}"/>
            </c:ext>
          </c:extLst>
        </c:ser>
        <c:dLbls>
          <c:showLegendKey val="0"/>
          <c:showVal val="1"/>
          <c:showCatName val="0"/>
          <c:showSerName val="0"/>
          <c:showPercent val="0"/>
          <c:showBubbleSize val="0"/>
        </c:dLbls>
        <c:gapWidth val="75"/>
        <c:overlap val="40"/>
        <c:axId val="199944408"/>
        <c:axId val="199949896"/>
      </c:barChart>
      <c:catAx>
        <c:axId val="199944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49896"/>
        <c:crosses val="autoZero"/>
        <c:auto val="1"/>
        <c:lblAlgn val="ctr"/>
        <c:lblOffset val="100"/>
        <c:noMultiLvlLbl val="0"/>
      </c:catAx>
      <c:valAx>
        <c:axId val="199949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44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0.76388888888888884</c:v>
                </c:pt>
                <c:pt idx="2">
                  <c:v>0.94285714285714284</c:v>
                </c:pt>
                <c:pt idx="3">
                  <c:v>0.94285714285714284</c:v>
                </c:pt>
                <c:pt idx="4">
                  <c:v>0</c:v>
                </c:pt>
                <c:pt idx="5">
                  <c:v>0</c:v>
                </c:pt>
              </c:numCache>
            </c:numRef>
          </c:val>
          <c:extLst xmlns:c16r2="http://schemas.microsoft.com/office/drawing/2015/06/chart">
            <c:ext xmlns:c16="http://schemas.microsoft.com/office/drawing/2014/chart" uri="{C3380CC4-5D6E-409C-BE32-E72D297353CC}">
              <c16:uniqueId val="{00000000-F304-46B3-A17E-2AE62E3079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304-46B3-A17E-2AE62E3079AB}"/>
            </c:ext>
          </c:extLst>
        </c:ser>
        <c:dLbls>
          <c:showLegendKey val="0"/>
          <c:showVal val="1"/>
          <c:showCatName val="0"/>
          <c:showSerName val="0"/>
          <c:showPercent val="0"/>
          <c:showBubbleSize val="0"/>
        </c:dLbls>
        <c:gapWidth val="75"/>
        <c:overlap val="40"/>
        <c:axId val="199950680"/>
        <c:axId val="199953816"/>
      </c:barChart>
      <c:catAx>
        <c:axId val="199950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53816"/>
        <c:crosses val="autoZero"/>
        <c:auto val="1"/>
        <c:lblAlgn val="ctr"/>
        <c:lblOffset val="100"/>
        <c:noMultiLvlLbl val="0"/>
      </c:catAx>
      <c:valAx>
        <c:axId val="199953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50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0.92</c:v>
                </c:pt>
                <c:pt idx="2">
                  <c:v>0.88461538461538458</c:v>
                </c:pt>
                <c:pt idx="3">
                  <c:v>0.94230769230769229</c:v>
                </c:pt>
                <c:pt idx="4">
                  <c:v>0</c:v>
                </c:pt>
                <c:pt idx="5">
                  <c:v>0</c:v>
                </c:pt>
              </c:numCache>
            </c:numRef>
          </c:val>
          <c:extLst xmlns:c16r2="http://schemas.microsoft.com/office/drawing/2015/06/chart">
            <c:ext xmlns:c16="http://schemas.microsoft.com/office/drawing/2014/chart" uri="{C3380CC4-5D6E-409C-BE32-E72D297353CC}">
              <c16:uniqueId val="{00000000-1F8E-43FA-8BA4-8EE86759E58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1F8E-43FA-8BA4-8EE86759E584}"/>
            </c:ext>
          </c:extLst>
        </c:ser>
        <c:dLbls>
          <c:showLegendKey val="0"/>
          <c:showVal val="1"/>
          <c:showCatName val="0"/>
          <c:showSerName val="0"/>
          <c:showPercent val="0"/>
          <c:showBubbleSize val="0"/>
        </c:dLbls>
        <c:gapWidth val="75"/>
        <c:overlap val="40"/>
        <c:axId val="199945192"/>
        <c:axId val="199947152"/>
      </c:barChart>
      <c:catAx>
        <c:axId val="199945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47152"/>
        <c:crosses val="autoZero"/>
        <c:auto val="1"/>
        <c:lblAlgn val="ctr"/>
        <c:lblOffset val="100"/>
        <c:noMultiLvlLbl val="0"/>
      </c:catAx>
      <c:valAx>
        <c:axId val="199947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45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0.95714285714285718</c:v>
                </c:pt>
                <c:pt idx="1">
                  <c:v>1</c:v>
                </c:pt>
                <c:pt idx="2">
                  <c:v>0.80769230769230771</c:v>
                </c:pt>
                <c:pt idx="3">
                  <c:v>1</c:v>
                </c:pt>
                <c:pt idx="4">
                  <c:v>0</c:v>
                </c:pt>
                <c:pt idx="5">
                  <c:v>0</c:v>
                </c:pt>
              </c:numCache>
            </c:numRef>
          </c:val>
          <c:extLst xmlns:c16r2="http://schemas.microsoft.com/office/drawing/2015/06/chart">
            <c:ext xmlns:c16="http://schemas.microsoft.com/office/drawing/2014/chart" uri="{C3380CC4-5D6E-409C-BE32-E72D297353CC}">
              <c16:uniqueId val="{00000000-19F4-4583-92F9-EA9274FFE8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19F4-4583-92F9-EA9274FFE8C8}"/>
            </c:ext>
          </c:extLst>
        </c:ser>
        <c:dLbls>
          <c:showLegendKey val="0"/>
          <c:showVal val="1"/>
          <c:showCatName val="0"/>
          <c:showSerName val="0"/>
          <c:showPercent val="0"/>
          <c:showBubbleSize val="0"/>
        </c:dLbls>
        <c:gapWidth val="75"/>
        <c:overlap val="40"/>
        <c:axId val="199947544"/>
        <c:axId val="199951856"/>
      </c:barChart>
      <c:catAx>
        <c:axId val="199947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51856"/>
        <c:crosses val="autoZero"/>
        <c:auto val="1"/>
        <c:lblAlgn val="ctr"/>
        <c:lblOffset val="100"/>
        <c:noMultiLvlLbl val="0"/>
      </c:catAx>
      <c:valAx>
        <c:axId val="19995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47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1</c:v>
                </c:pt>
                <c:pt idx="2">
                  <c:v>0.95454545454545459</c:v>
                </c:pt>
                <c:pt idx="3">
                  <c:v>0</c:v>
                </c:pt>
                <c:pt idx="4">
                  <c:v>0</c:v>
                </c:pt>
                <c:pt idx="5">
                  <c:v>0</c:v>
                </c:pt>
              </c:numCache>
            </c:numRef>
          </c:val>
          <c:extLst xmlns:c16r2="http://schemas.microsoft.com/office/drawing/2015/06/chart">
            <c:ext xmlns:c16="http://schemas.microsoft.com/office/drawing/2014/chart" uri="{C3380CC4-5D6E-409C-BE32-E72D297353CC}">
              <c16:uniqueId val="{00000000-2D6C-4CA0-81DA-D6C56E12128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D6C-4CA0-81DA-D6C56E121284}"/>
            </c:ext>
          </c:extLst>
        </c:ser>
        <c:dLbls>
          <c:showLegendKey val="0"/>
          <c:showVal val="1"/>
          <c:showCatName val="0"/>
          <c:showSerName val="0"/>
          <c:showPercent val="0"/>
          <c:showBubbleSize val="0"/>
        </c:dLbls>
        <c:gapWidth val="75"/>
        <c:overlap val="40"/>
        <c:axId val="199944800"/>
        <c:axId val="199952640"/>
      </c:barChart>
      <c:catAx>
        <c:axId val="19994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52640"/>
        <c:crosses val="autoZero"/>
        <c:auto val="1"/>
        <c:lblAlgn val="ctr"/>
        <c:lblOffset val="100"/>
        <c:noMultiLvlLbl val="0"/>
      </c:catAx>
      <c:valAx>
        <c:axId val="199952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4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0.9375</c:v>
                </c:pt>
                <c:pt idx="1">
                  <c:v>1</c:v>
                </c:pt>
                <c:pt idx="2">
                  <c:v>0.8571428571428571</c:v>
                </c:pt>
                <c:pt idx="3">
                  <c:v>0.95833333333333337</c:v>
                </c:pt>
                <c:pt idx="4">
                  <c:v>0</c:v>
                </c:pt>
                <c:pt idx="5">
                  <c:v>0</c:v>
                </c:pt>
              </c:numCache>
            </c:numRef>
          </c:val>
          <c:extLst xmlns:c16r2="http://schemas.microsoft.com/office/drawing/2015/06/chart">
            <c:ext xmlns:c16="http://schemas.microsoft.com/office/drawing/2014/chart" uri="{C3380CC4-5D6E-409C-BE32-E72D297353CC}">
              <c16:uniqueId val="{00000000-5038-416C-85E5-250D445764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5038-416C-85E5-250D445764E0}"/>
            </c:ext>
          </c:extLst>
        </c:ser>
        <c:dLbls>
          <c:showLegendKey val="0"/>
          <c:showVal val="1"/>
          <c:showCatName val="0"/>
          <c:showSerName val="0"/>
          <c:showPercent val="0"/>
          <c:showBubbleSize val="0"/>
        </c:dLbls>
        <c:gapWidth val="75"/>
        <c:overlap val="40"/>
        <c:axId val="199942056"/>
        <c:axId val="199942448"/>
      </c:barChart>
      <c:catAx>
        <c:axId val="199942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42448"/>
        <c:crosses val="autoZero"/>
        <c:auto val="1"/>
        <c:lblAlgn val="ctr"/>
        <c:lblOffset val="100"/>
        <c:noMultiLvlLbl val="0"/>
      </c:catAx>
      <c:valAx>
        <c:axId val="19994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42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0.8571428571428571</c:v>
                </c:pt>
                <c:pt idx="1">
                  <c:v>0.9285714285714286</c:v>
                </c:pt>
                <c:pt idx="2">
                  <c:v>0.84615384615384615</c:v>
                </c:pt>
                <c:pt idx="3">
                  <c:v>0.8928571428571429</c:v>
                </c:pt>
                <c:pt idx="4">
                  <c:v>0</c:v>
                </c:pt>
                <c:pt idx="5">
                  <c:v>0</c:v>
                </c:pt>
              </c:numCache>
            </c:numRef>
          </c:val>
          <c:extLst xmlns:c16r2="http://schemas.microsoft.com/office/drawing/2015/06/chart">
            <c:ext xmlns:c16="http://schemas.microsoft.com/office/drawing/2014/chart" uri="{C3380CC4-5D6E-409C-BE32-E72D297353CC}">
              <c16:uniqueId val="{00000000-A75D-4576-BBF1-F75DA6A1271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A75D-4576-BBF1-F75DA6A12714}"/>
            </c:ext>
          </c:extLst>
        </c:ser>
        <c:dLbls>
          <c:showLegendKey val="0"/>
          <c:showVal val="1"/>
          <c:showCatName val="0"/>
          <c:showSerName val="0"/>
          <c:showPercent val="0"/>
          <c:showBubbleSize val="0"/>
        </c:dLbls>
        <c:gapWidth val="75"/>
        <c:overlap val="40"/>
        <c:axId val="199943232"/>
        <c:axId val="199943624"/>
      </c:barChart>
      <c:catAx>
        <c:axId val="19994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43624"/>
        <c:crosses val="autoZero"/>
        <c:auto val="1"/>
        <c:lblAlgn val="ctr"/>
        <c:lblOffset val="100"/>
        <c:noMultiLvlLbl val="0"/>
      </c:catAx>
      <c:valAx>
        <c:axId val="199943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4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0.93548387096774188</c:v>
                </c:pt>
                <c:pt idx="3">
                  <c:v>0.967741935483871</c:v>
                </c:pt>
                <c:pt idx="4">
                  <c:v>0</c:v>
                </c:pt>
                <c:pt idx="5">
                  <c:v>0</c:v>
                </c:pt>
              </c:numCache>
            </c:numRef>
          </c:val>
          <c:extLst xmlns:c16r2="http://schemas.microsoft.com/office/drawing/2015/06/chart">
            <c:ext xmlns:c16="http://schemas.microsoft.com/office/drawing/2014/chart" uri="{C3380CC4-5D6E-409C-BE32-E72D297353CC}">
              <c16:uniqueId val="{00000000-00DD-44F6-923C-5D041334E6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00DD-44F6-923C-5D041334E6E8}"/>
            </c:ext>
          </c:extLst>
        </c:ser>
        <c:dLbls>
          <c:showLegendKey val="0"/>
          <c:showVal val="1"/>
          <c:showCatName val="0"/>
          <c:showSerName val="0"/>
          <c:showPercent val="0"/>
          <c:showBubbleSize val="0"/>
        </c:dLbls>
        <c:gapWidth val="75"/>
        <c:overlap val="40"/>
        <c:axId val="199954600"/>
        <c:axId val="199955776"/>
      </c:barChart>
      <c:catAx>
        <c:axId val="199954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55776"/>
        <c:crosses val="autoZero"/>
        <c:auto val="1"/>
        <c:lblAlgn val="ctr"/>
        <c:lblOffset val="100"/>
        <c:noMultiLvlLbl val="0"/>
      </c:catAx>
      <c:valAx>
        <c:axId val="19995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54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5" zoomScale="110" zoomScaleNormal="100" zoomScaleSheetLayoutView="110" workbookViewId="0">
      <selection activeCell="D19" sqref="D1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9" t="s">
        <v>379</v>
      </c>
      <c r="B18" s="289"/>
      <c r="C18" s="289"/>
      <c r="D18" s="290" t="s">
        <v>653</v>
      </c>
      <c r="E18" s="290"/>
      <c r="F18" s="290"/>
      <c r="G18" s="290"/>
      <c r="H18" s="290"/>
      <c r="I18" s="290"/>
      <c r="J18" s="290"/>
      <c r="K18" s="290"/>
    </row>
    <row r="20" spans="1:11" ht="16.5" x14ac:dyDescent="0.3">
      <c r="A20" s="204"/>
      <c r="B20" s="199"/>
      <c r="C20" s="199"/>
      <c r="D20" s="199"/>
      <c r="E20" s="199"/>
      <c r="F20" s="199"/>
      <c r="G20" s="199"/>
      <c r="H20" s="199"/>
      <c r="I20" s="199"/>
    </row>
    <row r="21" spans="1:11" x14ac:dyDescent="0.25">
      <c r="A21" s="291" t="s">
        <v>380</v>
      </c>
      <c r="B21" s="291"/>
      <c r="C21" s="291"/>
      <c r="D21" s="291"/>
      <c r="E21" s="291"/>
      <c r="F21" s="291"/>
      <c r="G21" s="291"/>
      <c r="H21" s="291"/>
      <c r="I21" s="291"/>
      <c r="J21" s="291"/>
      <c r="K21" s="291"/>
    </row>
    <row r="22" spans="1:11" x14ac:dyDescent="0.25">
      <c r="A22" s="205"/>
      <c r="B22" s="200"/>
      <c r="C22" s="200"/>
      <c r="D22" s="199"/>
      <c r="E22" s="199"/>
      <c r="F22" s="199"/>
      <c r="G22" s="199"/>
      <c r="H22" s="199"/>
      <c r="I22" s="199"/>
    </row>
    <row r="23" spans="1:11" ht="42" customHeight="1" x14ac:dyDescent="0.25">
      <c r="A23" s="206" t="s">
        <v>381</v>
      </c>
      <c r="B23" s="285" t="s">
        <v>382</v>
      </c>
      <c r="C23" s="285"/>
      <c r="D23" s="199"/>
      <c r="E23" s="199"/>
      <c r="F23" s="199"/>
      <c r="G23" s="199"/>
      <c r="H23" s="199"/>
      <c r="I23" s="199"/>
      <c r="J23" s="198" t="str">
        <f>D18</f>
        <v>Ras jebal</v>
      </c>
    </row>
    <row r="24" spans="1:11" ht="33" customHeight="1" x14ac:dyDescent="0.25">
      <c r="A24" s="207" t="s">
        <v>383</v>
      </c>
      <c r="B24" s="284">
        <f>AVERAGE('A1 Exploitation'!D505,'A1 Technique'!D198)</f>
        <v>0.90809471140059805</v>
      </c>
      <c r="C24" s="284"/>
      <c r="D24" s="199"/>
      <c r="E24" s="199"/>
      <c r="F24" s="199"/>
      <c r="G24" s="199"/>
      <c r="H24" s="199"/>
      <c r="I24" s="199"/>
    </row>
    <row r="25" spans="1:11" ht="33" customHeight="1" x14ac:dyDescent="0.25">
      <c r="A25" s="206" t="s">
        <v>384</v>
      </c>
      <c r="B25" s="284">
        <f>AVERAGE('A2 Exploitation'!D505,'A2 Technique'!D198)</f>
        <v>0.92179144385026734</v>
      </c>
      <c r="C25" s="284"/>
      <c r="D25" s="199"/>
      <c r="E25" s="199"/>
      <c r="F25" s="199"/>
      <c r="G25" s="199"/>
      <c r="H25" s="199"/>
      <c r="I25" s="199"/>
    </row>
    <row r="26" spans="1:11" ht="33" customHeight="1" x14ac:dyDescent="0.25">
      <c r="A26" s="207" t="s">
        <v>385</v>
      </c>
      <c r="B26" s="284">
        <f>AVERAGE('A3 Exploitation'!D505,'A3 Technique'!D198)</f>
        <v>0.85337093741606229</v>
      </c>
      <c r="C26" s="284"/>
      <c r="D26" s="199"/>
      <c r="E26" s="199"/>
      <c r="F26" s="199"/>
      <c r="G26" s="199"/>
      <c r="H26" s="199"/>
      <c r="I26" s="199"/>
    </row>
    <row r="27" spans="1:11" ht="33" customHeight="1" x14ac:dyDescent="0.25">
      <c r="A27" s="207" t="s">
        <v>386</v>
      </c>
      <c r="B27" s="284">
        <f>AVERAGE('A4 Exploitation'!D505,'A4 Technique'!D198)</f>
        <v>0.88921643210346146</v>
      </c>
      <c r="C27" s="284"/>
      <c r="D27" s="199"/>
      <c r="E27" s="199"/>
      <c r="F27" s="199"/>
      <c r="G27" s="199"/>
      <c r="H27" s="199"/>
      <c r="I27" s="199"/>
    </row>
    <row r="28" spans="1:11" ht="33" customHeight="1" x14ac:dyDescent="0.25">
      <c r="A28" s="206" t="s">
        <v>387</v>
      </c>
      <c r="B28" s="284">
        <f>AVERAGE('A5 Exploitation'!D505,'A5 Technique'!D198)</f>
        <v>0</v>
      </c>
      <c r="C28" s="284"/>
      <c r="D28" s="199"/>
      <c r="E28" s="199"/>
      <c r="F28" s="199"/>
      <c r="G28" s="199"/>
      <c r="H28" s="199"/>
      <c r="I28" s="199"/>
    </row>
    <row r="29" spans="1:11" ht="33" customHeight="1" x14ac:dyDescent="0.25">
      <c r="A29" s="206" t="s">
        <v>388</v>
      </c>
      <c r="B29" s="284">
        <f>AVERAGE('A6 Exploitation'!D505,'A6 Technique'!D198)</f>
        <v>0</v>
      </c>
      <c r="C29" s="284"/>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5" t="s">
        <v>389</v>
      </c>
      <c r="C33" s="285"/>
      <c r="D33" s="199"/>
      <c r="E33" s="199"/>
      <c r="F33" s="199"/>
      <c r="G33" s="199"/>
      <c r="H33" s="199"/>
      <c r="I33" s="199"/>
      <c r="J33" s="198" t="str">
        <f>D18</f>
        <v>Ras jebal</v>
      </c>
    </row>
    <row r="34" spans="1:10" ht="33" customHeight="1" x14ac:dyDescent="0.25">
      <c r="A34" s="207" t="s">
        <v>383</v>
      </c>
      <c r="B34" s="284">
        <f>'A1 Exploitation'!D505</f>
        <v>0.9472573839662447</v>
      </c>
      <c r="C34" s="284"/>
      <c r="D34" s="199"/>
      <c r="E34" s="199"/>
      <c r="F34" s="199"/>
      <c r="G34" s="199"/>
      <c r="H34" s="199"/>
      <c r="I34" s="199"/>
    </row>
    <row r="35" spans="1:10" ht="33" customHeight="1" x14ac:dyDescent="0.25">
      <c r="A35" s="206" t="s">
        <v>384</v>
      </c>
      <c r="B35" s="284">
        <f>'A2 Exploitation'!D505</f>
        <v>0.93181818181818177</v>
      </c>
      <c r="C35" s="284"/>
      <c r="D35" s="199"/>
      <c r="E35" s="199"/>
      <c r="F35" s="199"/>
      <c r="G35" s="199"/>
      <c r="H35" s="199"/>
      <c r="I35" s="199"/>
    </row>
    <row r="36" spans="1:10" ht="33" customHeight="1" x14ac:dyDescent="0.25">
      <c r="A36" s="207" t="s">
        <v>385</v>
      </c>
      <c r="B36" s="284">
        <f>'A3 Exploitation'!D505</f>
        <v>0.89497716894977164</v>
      </c>
      <c r="C36" s="284"/>
      <c r="D36" s="199"/>
      <c r="E36" s="199"/>
      <c r="F36" s="199"/>
      <c r="G36" s="199"/>
      <c r="H36" s="199"/>
      <c r="I36" s="199"/>
    </row>
    <row r="37" spans="1:10" ht="33" customHeight="1" x14ac:dyDescent="0.25">
      <c r="A37" s="207" t="s">
        <v>386</v>
      </c>
      <c r="B37" s="284">
        <f>'A4 Exploitation'!D505</f>
        <v>0.96025104602510458</v>
      </c>
      <c r="C37" s="284"/>
      <c r="D37" s="199"/>
      <c r="E37" s="199"/>
      <c r="F37" s="199"/>
      <c r="G37" s="199"/>
      <c r="H37" s="199"/>
      <c r="I37" s="199"/>
    </row>
    <row r="38" spans="1:10" ht="33" customHeight="1" x14ac:dyDescent="0.25">
      <c r="A38" s="206" t="s">
        <v>387</v>
      </c>
      <c r="B38" s="284">
        <f>'A5 Exploitation'!D505</f>
        <v>0</v>
      </c>
      <c r="C38" s="284"/>
      <c r="D38" s="199"/>
      <c r="E38" s="199"/>
      <c r="F38" s="199"/>
      <c r="G38" s="199"/>
      <c r="H38" s="199"/>
      <c r="I38" s="199"/>
    </row>
    <row r="39" spans="1:10" ht="33" customHeight="1" x14ac:dyDescent="0.25">
      <c r="A39" s="206" t="s">
        <v>388</v>
      </c>
      <c r="B39" s="284">
        <f>'A6 Exploitation'!D505</f>
        <v>0</v>
      </c>
      <c r="C39" s="284"/>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8" t="s">
        <v>390</v>
      </c>
      <c r="C42" s="288"/>
      <c r="D42" s="199"/>
      <c r="E42" s="199"/>
      <c r="F42" s="199"/>
      <c r="G42" s="199"/>
      <c r="H42" s="199"/>
      <c r="I42" s="199"/>
      <c r="J42" s="198" t="str">
        <f>D18</f>
        <v>Ras jebal</v>
      </c>
    </row>
    <row r="43" spans="1:10" ht="33" customHeight="1" x14ac:dyDescent="0.25">
      <c r="A43" s="207" t="s">
        <v>383</v>
      </c>
      <c r="B43" s="284">
        <f>AVERAGE('A1 Exploitation'!D503, 'A1 Technique'!D196)</f>
        <v>0.375</v>
      </c>
      <c r="C43" s="284"/>
      <c r="D43" s="199"/>
      <c r="E43" s="199"/>
      <c r="F43" s="199"/>
      <c r="G43" s="199"/>
      <c r="H43" s="199"/>
      <c r="I43" s="199"/>
    </row>
    <row r="44" spans="1:10" ht="33" customHeight="1" x14ac:dyDescent="0.25">
      <c r="A44" s="206" t="s">
        <v>384</v>
      </c>
      <c r="B44" s="284">
        <f>AVERAGE('A2 Exploitation'!D503, 'A2 Technique'!D196)</f>
        <v>0.6964285714285714</v>
      </c>
      <c r="C44" s="284"/>
      <c r="D44" s="199"/>
      <c r="E44" s="199"/>
      <c r="F44" s="199"/>
      <c r="G44" s="199"/>
      <c r="H44" s="199"/>
      <c r="I44" s="199"/>
    </row>
    <row r="45" spans="1:10" ht="33" customHeight="1" x14ac:dyDescent="0.25">
      <c r="A45" s="207" t="s">
        <v>385</v>
      </c>
      <c r="B45" s="284">
        <f>AVERAGE('A3 Exploitation'!D503, 'A3 Technique'!D196)</f>
        <v>0.68461538461538463</v>
      </c>
      <c r="C45" s="284"/>
      <c r="D45" s="199"/>
      <c r="E45" s="199"/>
      <c r="F45" s="199"/>
      <c r="G45" s="199"/>
      <c r="H45" s="199"/>
      <c r="I45" s="199"/>
    </row>
    <row r="46" spans="1:10" ht="33" customHeight="1" x14ac:dyDescent="0.25">
      <c r="A46" s="207" t="s">
        <v>386</v>
      </c>
      <c r="B46" s="284">
        <f>AVERAGE('A4 Exploitation'!D503, 'A4 Technique'!D196)</f>
        <v>0.55000000000000004</v>
      </c>
      <c r="C46" s="284"/>
      <c r="D46" s="199"/>
      <c r="E46" s="199"/>
      <c r="F46" s="199"/>
      <c r="G46" s="199"/>
      <c r="H46" s="199"/>
      <c r="I46" s="199"/>
    </row>
    <row r="47" spans="1:10" ht="33" customHeight="1" x14ac:dyDescent="0.25">
      <c r="A47" s="206" t="s">
        <v>387</v>
      </c>
      <c r="B47" s="284">
        <f>AVERAGE('A5 Exploitation'!D503, 'A5 Technique'!D196)</f>
        <v>0</v>
      </c>
      <c r="C47" s="284"/>
      <c r="D47" s="199"/>
      <c r="E47" s="199"/>
      <c r="F47" s="199"/>
      <c r="G47" s="199"/>
      <c r="H47" s="199"/>
      <c r="I47" s="199"/>
    </row>
    <row r="48" spans="1:10" ht="33" customHeight="1" x14ac:dyDescent="0.25">
      <c r="A48" s="206" t="s">
        <v>388</v>
      </c>
      <c r="B48" s="284">
        <f>AVERAGE('A6 Exploitation'!D503, 'A6 Technique'!D196)</f>
        <v>0</v>
      </c>
      <c r="C48" s="284"/>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5" t="s">
        <v>391</v>
      </c>
      <c r="C51" s="285"/>
      <c r="D51" s="199"/>
      <c r="E51" s="199"/>
      <c r="F51" s="199"/>
      <c r="G51" s="199"/>
      <c r="H51" s="199"/>
      <c r="I51" s="199"/>
      <c r="J51" s="198" t="str">
        <f>D18</f>
        <v>Ras jebal</v>
      </c>
    </row>
    <row r="52" spans="1:10" ht="33" customHeight="1" x14ac:dyDescent="0.25">
      <c r="A52" s="207" t="s">
        <v>383</v>
      </c>
      <c r="B52" s="287">
        <f>'A1 Exploitation'!D41</f>
        <v>0.95833333333333337</v>
      </c>
      <c r="C52" s="287"/>
      <c r="D52" s="199"/>
      <c r="E52" s="199"/>
      <c r="F52" s="199"/>
      <c r="G52" s="199"/>
      <c r="H52" s="199"/>
      <c r="I52" s="199"/>
    </row>
    <row r="53" spans="1:10" ht="33" customHeight="1" x14ac:dyDescent="0.25">
      <c r="A53" s="206" t="s">
        <v>384</v>
      </c>
      <c r="B53" s="287">
        <f>'A2 Exploitation'!D41</f>
        <v>0.95833333333333337</v>
      </c>
      <c r="C53" s="287"/>
      <c r="D53" s="199"/>
      <c r="E53" s="199"/>
      <c r="F53" s="199"/>
      <c r="G53" s="199"/>
      <c r="H53" s="199"/>
      <c r="I53" s="199"/>
    </row>
    <row r="54" spans="1:10" ht="33" customHeight="1" x14ac:dyDescent="0.25">
      <c r="A54" s="207" t="s">
        <v>385</v>
      </c>
      <c r="B54" s="287">
        <f>'A3 Exploitation'!D41</f>
        <v>0.9</v>
      </c>
      <c r="C54" s="287"/>
      <c r="D54" s="199"/>
      <c r="E54" s="199"/>
      <c r="F54" s="199"/>
      <c r="G54" s="199"/>
      <c r="H54" s="199"/>
      <c r="I54" s="199"/>
    </row>
    <row r="55" spans="1:10" ht="33" customHeight="1" x14ac:dyDescent="0.25">
      <c r="A55" s="207" t="s">
        <v>386</v>
      </c>
      <c r="B55" s="287">
        <f>'A4 Exploitation'!D41</f>
        <v>0.91666666666666663</v>
      </c>
      <c r="C55" s="287"/>
      <c r="D55" s="199"/>
      <c r="E55" s="199"/>
      <c r="F55" s="199"/>
      <c r="G55" s="199"/>
      <c r="H55" s="199"/>
      <c r="I55" s="199"/>
    </row>
    <row r="56" spans="1:10" ht="33" customHeight="1" x14ac:dyDescent="0.25">
      <c r="A56" s="206" t="s">
        <v>387</v>
      </c>
      <c r="B56" s="287">
        <f>'A5 Exploitation'!D41</f>
        <v>0</v>
      </c>
      <c r="C56" s="287"/>
      <c r="D56" s="199"/>
      <c r="E56" s="199"/>
      <c r="F56" s="199"/>
      <c r="G56" s="199"/>
      <c r="H56" s="199"/>
      <c r="I56" s="199"/>
    </row>
    <row r="57" spans="1:10" ht="33" customHeight="1" x14ac:dyDescent="0.25">
      <c r="A57" s="206" t="s">
        <v>388</v>
      </c>
      <c r="B57" s="287">
        <f>'A6 Exploitation'!D41</f>
        <v>0</v>
      </c>
      <c r="C57" s="287"/>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5" t="s">
        <v>392</v>
      </c>
      <c r="C60" s="285"/>
      <c r="D60" s="199"/>
      <c r="E60" s="199"/>
      <c r="F60" s="199"/>
      <c r="G60" s="199"/>
      <c r="H60" s="199"/>
      <c r="I60" s="199"/>
      <c r="J60" s="198" t="str">
        <f>D18</f>
        <v>Ras jebal</v>
      </c>
    </row>
    <row r="61" spans="1:10" ht="33" customHeight="1" x14ac:dyDescent="0.25">
      <c r="A61" s="207" t="s">
        <v>383</v>
      </c>
      <c r="B61" s="284">
        <f>'A1 Exploitation'!D97</f>
        <v>0.82352941176470584</v>
      </c>
      <c r="C61" s="284"/>
      <c r="D61" s="199"/>
      <c r="E61" s="199"/>
      <c r="F61" s="199"/>
      <c r="G61" s="199"/>
      <c r="H61" s="199"/>
      <c r="I61" s="199"/>
    </row>
    <row r="62" spans="1:10" ht="33" customHeight="1" x14ac:dyDescent="0.25">
      <c r="A62" s="206" t="s">
        <v>384</v>
      </c>
      <c r="B62" s="284">
        <f>'A2 Exploitation'!D97</f>
        <v>0.95161290322580649</v>
      </c>
      <c r="C62" s="284"/>
      <c r="D62" s="199"/>
      <c r="E62" s="199"/>
      <c r="F62" s="199"/>
      <c r="G62" s="199"/>
      <c r="H62" s="199"/>
      <c r="I62" s="199"/>
    </row>
    <row r="63" spans="1:10" ht="33" customHeight="1" x14ac:dyDescent="0.25">
      <c r="A63" s="207" t="s">
        <v>385</v>
      </c>
      <c r="B63" s="284">
        <f>'A3 Exploitation'!D97</f>
        <v>0.875</v>
      </c>
      <c r="C63" s="284"/>
      <c r="D63" s="199"/>
      <c r="E63" s="199"/>
      <c r="F63" s="199"/>
      <c r="G63" s="199"/>
      <c r="H63" s="199"/>
      <c r="I63" s="199"/>
    </row>
    <row r="64" spans="1:10" ht="33" customHeight="1" x14ac:dyDescent="0.25">
      <c r="A64" s="207" t="s">
        <v>386</v>
      </c>
      <c r="B64" s="284">
        <f>'A4 Exploitation'!D97</f>
        <v>0.9375</v>
      </c>
      <c r="C64" s="284"/>
      <c r="D64" s="199"/>
      <c r="E64" s="199"/>
      <c r="F64" s="199"/>
      <c r="G64" s="199"/>
      <c r="H64" s="199"/>
      <c r="I64" s="199"/>
    </row>
    <row r="65" spans="1:10" ht="33" customHeight="1" x14ac:dyDescent="0.25">
      <c r="A65" s="206" t="s">
        <v>387</v>
      </c>
      <c r="B65" s="284">
        <f>'A5 Exploitation'!D97</f>
        <v>0</v>
      </c>
      <c r="C65" s="284"/>
      <c r="D65" s="199"/>
      <c r="E65" s="199"/>
      <c r="F65" s="199"/>
      <c r="G65" s="199"/>
      <c r="H65" s="199"/>
      <c r="I65" s="199"/>
    </row>
    <row r="66" spans="1:10" ht="33" customHeight="1" x14ac:dyDescent="0.25">
      <c r="A66" s="206" t="s">
        <v>388</v>
      </c>
      <c r="B66" s="284">
        <f>'A6 Exploitation'!D97</f>
        <v>0</v>
      </c>
      <c r="C66" s="284"/>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5" t="s">
        <v>393</v>
      </c>
      <c r="C69" s="285"/>
      <c r="D69" s="199"/>
      <c r="E69" s="199"/>
      <c r="F69" s="199"/>
      <c r="G69" s="199"/>
      <c r="H69" s="199"/>
      <c r="I69" s="199"/>
      <c r="J69" s="198" t="str">
        <f>D18</f>
        <v>Ras jebal</v>
      </c>
    </row>
    <row r="70" spans="1:10" ht="33" customHeight="1" x14ac:dyDescent="0.25">
      <c r="A70" s="207" t="s">
        <v>383</v>
      </c>
      <c r="B70" s="284">
        <f>'A1 Exploitation'!D150</f>
        <v>0.97142857142857142</v>
      </c>
      <c r="C70" s="284"/>
      <c r="D70" s="199"/>
      <c r="E70" s="199"/>
      <c r="F70" s="199"/>
      <c r="G70" s="199"/>
      <c r="H70" s="199"/>
      <c r="I70" s="199"/>
    </row>
    <row r="71" spans="1:10" ht="33" customHeight="1" x14ac:dyDescent="0.25">
      <c r="A71" s="206" t="s">
        <v>384</v>
      </c>
      <c r="B71" s="284">
        <f>'A2 Exploitation'!D150</f>
        <v>0.76388888888888884</v>
      </c>
      <c r="C71" s="284"/>
      <c r="D71" s="199"/>
      <c r="E71" s="199"/>
      <c r="F71" s="199"/>
      <c r="G71" s="199"/>
      <c r="H71" s="199"/>
      <c r="I71" s="199"/>
    </row>
    <row r="72" spans="1:10" ht="33" customHeight="1" x14ac:dyDescent="0.25">
      <c r="A72" s="207" t="s">
        <v>385</v>
      </c>
      <c r="B72" s="284">
        <f>'A3 Exploitation'!D150</f>
        <v>0.94285714285714284</v>
      </c>
      <c r="C72" s="284"/>
      <c r="D72" s="199"/>
      <c r="E72" s="199"/>
      <c r="F72" s="199"/>
      <c r="G72" s="199"/>
      <c r="H72" s="199"/>
      <c r="I72" s="199"/>
    </row>
    <row r="73" spans="1:10" ht="33" customHeight="1" x14ac:dyDescent="0.25">
      <c r="A73" s="207" t="s">
        <v>386</v>
      </c>
      <c r="B73" s="284">
        <f>'A4 Exploitation'!D150</f>
        <v>0.94285714285714284</v>
      </c>
      <c r="C73" s="284"/>
      <c r="D73" s="199"/>
      <c r="E73" s="199"/>
      <c r="F73" s="199"/>
      <c r="G73" s="199"/>
      <c r="H73" s="199"/>
      <c r="I73" s="199"/>
    </row>
    <row r="74" spans="1:10" ht="33" customHeight="1" x14ac:dyDescent="0.25">
      <c r="A74" s="206" t="s">
        <v>387</v>
      </c>
      <c r="B74" s="284">
        <f>'A5 Exploitation'!D150</f>
        <v>0</v>
      </c>
      <c r="C74" s="284"/>
      <c r="D74" s="199"/>
      <c r="E74" s="199"/>
      <c r="F74" s="199"/>
      <c r="G74" s="199"/>
      <c r="H74" s="199"/>
      <c r="I74" s="199"/>
    </row>
    <row r="75" spans="1:10" ht="33" customHeight="1" x14ac:dyDescent="0.25">
      <c r="A75" s="206" t="s">
        <v>388</v>
      </c>
      <c r="B75" s="284">
        <f>'A6 Exploitation'!D150</f>
        <v>0</v>
      </c>
      <c r="C75" s="284"/>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5" t="s">
        <v>394</v>
      </c>
      <c r="C78" s="285"/>
      <c r="D78" s="199"/>
      <c r="E78" s="199"/>
      <c r="F78" s="199"/>
      <c r="G78" s="199"/>
      <c r="H78" s="199"/>
      <c r="I78" s="199"/>
      <c r="J78" s="198" t="str">
        <f>D18</f>
        <v>Ras jebal</v>
      </c>
    </row>
    <row r="79" spans="1:10" ht="33" customHeight="1" x14ac:dyDescent="0.25">
      <c r="A79" s="207" t="s">
        <v>383</v>
      </c>
      <c r="B79" s="284">
        <f>'A1 Exploitation'!D190</f>
        <v>0.96153846153846156</v>
      </c>
      <c r="C79" s="284"/>
      <c r="D79" s="199"/>
      <c r="E79" s="199"/>
      <c r="F79" s="199"/>
      <c r="G79" s="199"/>
      <c r="H79" s="199"/>
      <c r="I79" s="199"/>
    </row>
    <row r="80" spans="1:10" ht="33" customHeight="1" x14ac:dyDescent="0.25">
      <c r="A80" s="206" t="s">
        <v>384</v>
      </c>
      <c r="B80" s="284">
        <f>'A2 Exploitation'!D190</f>
        <v>0.92</v>
      </c>
      <c r="C80" s="284"/>
      <c r="D80" s="199"/>
      <c r="E80" s="199"/>
      <c r="F80" s="199"/>
      <c r="G80" s="199"/>
      <c r="H80" s="199"/>
      <c r="I80" s="199"/>
    </row>
    <row r="81" spans="1:10" ht="33" customHeight="1" x14ac:dyDescent="0.25">
      <c r="A81" s="207" t="s">
        <v>385</v>
      </c>
      <c r="B81" s="284">
        <f>'A3 Exploitation'!D190</f>
        <v>0.88461538461538458</v>
      </c>
      <c r="C81" s="284"/>
      <c r="D81" s="199"/>
      <c r="E81" s="199"/>
      <c r="F81" s="199"/>
      <c r="G81" s="199"/>
      <c r="H81" s="199"/>
      <c r="I81" s="199"/>
    </row>
    <row r="82" spans="1:10" ht="33" customHeight="1" x14ac:dyDescent="0.25">
      <c r="A82" s="207" t="s">
        <v>386</v>
      </c>
      <c r="B82" s="284">
        <f>'A4 Exploitation'!D190</f>
        <v>0.94230769230769229</v>
      </c>
      <c r="C82" s="284"/>
      <c r="D82" s="199"/>
      <c r="E82" s="199"/>
      <c r="F82" s="199"/>
      <c r="G82" s="199"/>
      <c r="H82" s="199"/>
      <c r="I82" s="199"/>
    </row>
    <row r="83" spans="1:10" ht="33" customHeight="1" x14ac:dyDescent="0.25">
      <c r="A83" s="206" t="s">
        <v>387</v>
      </c>
      <c r="B83" s="284">
        <f>'A5 Exploitation'!D190</f>
        <v>0</v>
      </c>
      <c r="C83" s="284"/>
      <c r="D83" s="199"/>
      <c r="E83" s="199"/>
      <c r="F83" s="199"/>
      <c r="G83" s="199"/>
      <c r="H83" s="199"/>
      <c r="I83" s="199"/>
    </row>
    <row r="84" spans="1:10" ht="33" customHeight="1" x14ac:dyDescent="0.25">
      <c r="A84" s="206" t="s">
        <v>388</v>
      </c>
      <c r="B84" s="284">
        <f>'A6 Exploitation'!D190</f>
        <v>0</v>
      </c>
      <c r="C84" s="284"/>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5" t="s">
        <v>395</v>
      </c>
      <c r="C87" s="285"/>
      <c r="D87" s="199"/>
      <c r="E87" s="199"/>
      <c r="F87" s="199"/>
      <c r="G87" s="199"/>
      <c r="H87" s="199"/>
      <c r="I87" s="199"/>
      <c r="J87" s="198" t="str">
        <f>D18</f>
        <v>Ras jebal</v>
      </c>
    </row>
    <row r="88" spans="1:10" ht="33" customHeight="1" x14ac:dyDescent="0.25">
      <c r="A88" s="207" t="s">
        <v>383</v>
      </c>
      <c r="B88" s="284">
        <f>'A1 Exploitation'!D246</f>
        <v>0.95714285714285718</v>
      </c>
      <c r="C88" s="284"/>
      <c r="D88" s="199"/>
      <c r="E88" s="199"/>
      <c r="F88" s="199"/>
      <c r="G88" s="199"/>
      <c r="H88" s="199"/>
      <c r="I88" s="199"/>
    </row>
    <row r="89" spans="1:10" ht="33" customHeight="1" x14ac:dyDescent="0.25">
      <c r="A89" s="206" t="s">
        <v>384</v>
      </c>
      <c r="B89" s="284">
        <f>'A2 Exploitation'!D246</f>
        <v>1</v>
      </c>
      <c r="C89" s="284"/>
      <c r="D89" s="199"/>
      <c r="E89" s="199"/>
      <c r="F89" s="199"/>
      <c r="G89" s="199"/>
      <c r="H89" s="199"/>
      <c r="I89" s="199"/>
    </row>
    <row r="90" spans="1:10" ht="33" customHeight="1" x14ac:dyDescent="0.25">
      <c r="A90" s="207" t="s">
        <v>385</v>
      </c>
      <c r="B90" s="284">
        <f>'A3 Exploitation'!D246</f>
        <v>0.80769230769230771</v>
      </c>
      <c r="C90" s="284"/>
      <c r="D90" s="199"/>
      <c r="E90" s="199"/>
      <c r="F90" s="199"/>
      <c r="G90" s="199"/>
      <c r="H90" s="199"/>
      <c r="I90" s="199"/>
    </row>
    <row r="91" spans="1:10" ht="33" customHeight="1" x14ac:dyDescent="0.25">
      <c r="A91" s="207" t="s">
        <v>386</v>
      </c>
      <c r="B91" s="284">
        <f>'A4 Exploitation'!D246</f>
        <v>1</v>
      </c>
      <c r="C91" s="284"/>
      <c r="D91" s="199"/>
      <c r="E91" s="199"/>
      <c r="F91" s="199"/>
      <c r="G91" s="199"/>
      <c r="H91" s="199"/>
      <c r="I91" s="199"/>
    </row>
    <row r="92" spans="1:10" ht="33" customHeight="1" x14ac:dyDescent="0.25">
      <c r="A92" s="206" t="s">
        <v>387</v>
      </c>
      <c r="B92" s="284">
        <f>'A5 Exploitation'!D246</f>
        <v>0</v>
      </c>
      <c r="C92" s="284"/>
      <c r="D92" s="199"/>
      <c r="E92" s="199"/>
      <c r="F92" s="199"/>
      <c r="G92" s="199"/>
      <c r="H92" s="199"/>
      <c r="I92" s="199"/>
    </row>
    <row r="93" spans="1:10" ht="33" customHeight="1" x14ac:dyDescent="0.25">
      <c r="A93" s="206" t="s">
        <v>388</v>
      </c>
      <c r="B93" s="284">
        <f>'A6 Exploitation'!D246</f>
        <v>0</v>
      </c>
      <c r="C93" s="284"/>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5" t="s">
        <v>396</v>
      </c>
      <c r="C96" s="285"/>
      <c r="D96" s="199"/>
      <c r="E96" s="199"/>
      <c r="F96" s="199"/>
      <c r="G96" s="199"/>
      <c r="H96" s="199"/>
      <c r="I96" s="199"/>
      <c r="J96" s="198" t="str">
        <f>D18</f>
        <v>Ras jebal</v>
      </c>
    </row>
    <row r="97" spans="1:10" ht="33" customHeight="1" x14ac:dyDescent="0.25">
      <c r="A97" s="207" t="s">
        <v>383</v>
      </c>
      <c r="B97" s="284" t="e">
        <f>'A1 Exploitation'!D289</f>
        <v>#DIV/0!</v>
      </c>
      <c r="C97" s="284"/>
      <c r="D97" s="199"/>
      <c r="E97" s="199"/>
      <c r="F97" s="199"/>
      <c r="G97" s="199"/>
      <c r="H97" s="199"/>
      <c r="I97" s="199"/>
    </row>
    <row r="98" spans="1:10" ht="33" customHeight="1" x14ac:dyDescent="0.25">
      <c r="A98" s="206" t="s">
        <v>384</v>
      </c>
      <c r="B98" s="284">
        <f>'A2 Exploitation'!D289</f>
        <v>1</v>
      </c>
      <c r="C98" s="284"/>
      <c r="D98" s="199"/>
      <c r="E98" s="199"/>
      <c r="F98" s="199"/>
      <c r="G98" s="199"/>
      <c r="H98" s="199"/>
      <c r="I98" s="199"/>
    </row>
    <row r="99" spans="1:10" ht="33" customHeight="1" x14ac:dyDescent="0.25">
      <c r="A99" s="207" t="s">
        <v>385</v>
      </c>
      <c r="B99" s="284">
        <f>'A3 Exploitation'!D289</f>
        <v>0.95454545454545459</v>
      </c>
      <c r="C99" s="284"/>
      <c r="D99" s="199"/>
      <c r="E99" s="199"/>
      <c r="F99" s="199"/>
      <c r="G99" s="199"/>
      <c r="H99" s="199"/>
      <c r="I99" s="199"/>
    </row>
    <row r="100" spans="1:10" ht="33" customHeight="1" x14ac:dyDescent="0.25">
      <c r="A100" s="207" t="s">
        <v>386</v>
      </c>
      <c r="B100" s="284" t="e">
        <f>'A4 Exploitation'!D289</f>
        <v>#DIV/0!</v>
      </c>
      <c r="C100" s="284"/>
      <c r="D100" s="199"/>
      <c r="E100" s="199"/>
      <c r="F100" s="199"/>
      <c r="G100" s="199"/>
      <c r="H100" s="199"/>
      <c r="I100" s="199"/>
    </row>
    <row r="101" spans="1:10" ht="33" customHeight="1" x14ac:dyDescent="0.25">
      <c r="A101" s="206" t="s">
        <v>387</v>
      </c>
      <c r="B101" s="284">
        <f>'A5 Exploitation'!D289</f>
        <v>0</v>
      </c>
      <c r="C101" s="284"/>
      <c r="D101" s="199"/>
      <c r="E101" s="199"/>
      <c r="F101" s="199"/>
      <c r="G101" s="199"/>
      <c r="H101" s="199"/>
      <c r="I101" s="199"/>
    </row>
    <row r="102" spans="1:10" ht="33" customHeight="1" x14ac:dyDescent="0.25">
      <c r="A102" s="206" t="s">
        <v>388</v>
      </c>
      <c r="B102" s="284">
        <f>'A6 Exploitation'!D289</f>
        <v>0</v>
      </c>
      <c r="C102" s="284"/>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5" t="s">
        <v>397</v>
      </c>
      <c r="C105" s="285"/>
      <c r="D105" s="199"/>
      <c r="E105" s="199"/>
      <c r="F105" s="199"/>
      <c r="G105" s="199"/>
      <c r="H105" s="199"/>
      <c r="I105" s="199"/>
      <c r="J105" s="198" t="str">
        <f>D18</f>
        <v>Ras jebal</v>
      </c>
    </row>
    <row r="106" spans="1:10" ht="33" customHeight="1" x14ac:dyDescent="0.25">
      <c r="A106" s="207" t="s">
        <v>383</v>
      </c>
      <c r="B106" s="284">
        <f>'A1 Exploitation'!D322</f>
        <v>0.9375</v>
      </c>
      <c r="C106" s="284"/>
      <c r="D106" s="199"/>
      <c r="E106" s="199"/>
      <c r="F106" s="199"/>
      <c r="G106" s="199"/>
      <c r="H106" s="199"/>
      <c r="I106" s="199"/>
    </row>
    <row r="107" spans="1:10" ht="33" customHeight="1" x14ac:dyDescent="0.25">
      <c r="A107" s="206" t="s">
        <v>384</v>
      </c>
      <c r="B107" s="284">
        <f>'A2 Exploitation'!D322</f>
        <v>1</v>
      </c>
      <c r="C107" s="284"/>
      <c r="D107" s="199"/>
      <c r="E107" s="199"/>
      <c r="F107" s="199"/>
      <c r="G107" s="199"/>
      <c r="H107" s="199"/>
      <c r="I107" s="199"/>
    </row>
    <row r="108" spans="1:10" ht="33" customHeight="1" x14ac:dyDescent="0.25">
      <c r="A108" s="207" t="s">
        <v>385</v>
      </c>
      <c r="B108" s="284">
        <f>'A3 Exploitation'!D322</f>
        <v>0.8571428571428571</v>
      </c>
      <c r="C108" s="284"/>
      <c r="D108" s="199"/>
      <c r="E108" s="199"/>
      <c r="F108" s="199"/>
      <c r="G108" s="199"/>
      <c r="H108" s="199"/>
      <c r="I108" s="199"/>
    </row>
    <row r="109" spans="1:10" ht="33" customHeight="1" x14ac:dyDescent="0.25">
      <c r="A109" s="207" t="s">
        <v>386</v>
      </c>
      <c r="B109" s="284">
        <f>'A4 Exploitation'!D322</f>
        <v>0.95833333333333337</v>
      </c>
      <c r="C109" s="284"/>
      <c r="D109" s="199"/>
      <c r="E109" s="199"/>
      <c r="F109" s="199"/>
      <c r="G109" s="199"/>
      <c r="H109" s="199"/>
      <c r="I109" s="199"/>
    </row>
    <row r="110" spans="1:10" ht="33" customHeight="1" x14ac:dyDescent="0.25">
      <c r="A110" s="206" t="s">
        <v>387</v>
      </c>
      <c r="B110" s="284">
        <f>'A5 Exploitation'!D322</f>
        <v>0</v>
      </c>
      <c r="C110" s="284"/>
      <c r="D110" s="199"/>
      <c r="E110" s="199"/>
      <c r="F110" s="199"/>
      <c r="G110" s="199"/>
      <c r="H110" s="199"/>
      <c r="I110" s="199"/>
    </row>
    <row r="111" spans="1:10" ht="33" customHeight="1" x14ac:dyDescent="0.25">
      <c r="A111" s="206" t="s">
        <v>388</v>
      </c>
      <c r="B111" s="284">
        <f>'A6 Exploitation'!D322</f>
        <v>0</v>
      </c>
      <c r="C111" s="284"/>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5" t="s">
        <v>398</v>
      </c>
      <c r="C114" s="285"/>
      <c r="D114" s="199"/>
      <c r="E114" s="199"/>
      <c r="F114" s="199"/>
      <c r="G114" s="199"/>
      <c r="H114" s="199"/>
      <c r="I114" s="199"/>
      <c r="J114" s="198" t="str">
        <f>D18</f>
        <v>Ras jebal</v>
      </c>
    </row>
    <row r="115" spans="1:10" ht="33" customHeight="1" x14ac:dyDescent="0.25">
      <c r="A115" s="207" t="s">
        <v>383</v>
      </c>
      <c r="B115" s="284">
        <f>'A1 Exploitation'!D350</f>
        <v>0.8571428571428571</v>
      </c>
      <c r="C115" s="284"/>
      <c r="D115" s="199"/>
      <c r="E115" s="199"/>
      <c r="F115" s="199"/>
      <c r="G115" s="199"/>
      <c r="H115" s="199"/>
      <c r="I115" s="199"/>
    </row>
    <row r="116" spans="1:10" ht="33" customHeight="1" x14ac:dyDescent="0.25">
      <c r="A116" s="206" t="s">
        <v>384</v>
      </c>
      <c r="B116" s="284">
        <f>'A2 Exploitation'!D350</f>
        <v>0.9285714285714286</v>
      </c>
      <c r="C116" s="284"/>
      <c r="D116" s="199"/>
      <c r="E116" s="199"/>
      <c r="F116" s="199"/>
      <c r="G116" s="199"/>
      <c r="H116" s="199"/>
      <c r="I116" s="199"/>
    </row>
    <row r="117" spans="1:10" ht="33" customHeight="1" x14ac:dyDescent="0.25">
      <c r="A117" s="207" t="s">
        <v>385</v>
      </c>
      <c r="B117" s="284">
        <f>'A3 Exploitation'!D350</f>
        <v>0.84615384615384615</v>
      </c>
      <c r="C117" s="284"/>
      <c r="D117" s="199"/>
      <c r="E117" s="199"/>
      <c r="F117" s="199"/>
      <c r="G117" s="199"/>
      <c r="H117" s="199"/>
      <c r="I117" s="199"/>
    </row>
    <row r="118" spans="1:10" ht="33" customHeight="1" x14ac:dyDescent="0.25">
      <c r="A118" s="207" t="s">
        <v>386</v>
      </c>
      <c r="B118" s="284">
        <f>'A4 Exploitation'!D350</f>
        <v>0.8928571428571429</v>
      </c>
      <c r="C118" s="284"/>
      <c r="D118" s="199"/>
      <c r="E118" s="199"/>
      <c r="F118" s="199"/>
      <c r="G118" s="199"/>
      <c r="H118" s="199"/>
      <c r="I118" s="199"/>
    </row>
    <row r="119" spans="1:10" ht="33" customHeight="1" x14ac:dyDescent="0.25">
      <c r="A119" s="206" t="s">
        <v>387</v>
      </c>
      <c r="B119" s="284">
        <f>'A5 Exploitation'!D350</f>
        <v>0</v>
      </c>
      <c r="C119" s="284"/>
      <c r="D119" s="199"/>
      <c r="E119" s="199"/>
      <c r="F119" s="199"/>
      <c r="G119" s="199"/>
      <c r="H119" s="199"/>
      <c r="I119" s="199"/>
    </row>
    <row r="120" spans="1:10" ht="33" customHeight="1" x14ac:dyDescent="0.25">
      <c r="A120" s="206" t="s">
        <v>388</v>
      </c>
      <c r="B120" s="284">
        <f>'A6 Exploitation'!D350</f>
        <v>0</v>
      </c>
      <c r="C120" s="284"/>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5" t="s">
        <v>399</v>
      </c>
      <c r="C123" s="285"/>
      <c r="D123" s="199"/>
      <c r="E123" s="199"/>
      <c r="F123" s="199"/>
      <c r="G123" s="199"/>
      <c r="H123" s="199"/>
      <c r="I123" s="199"/>
      <c r="J123" s="198" t="str">
        <f>D18</f>
        <v>Ras jebal</v>
      </c>
    </row>
    <row r="124" spans="1:10" ht="33" customHeight="1" x14ac:dyDescent="0.25">
      <c r="A124" s="207" t="s">
        <v>383</v>
      </c>
      <c r="B124" s="284">
        <f>'A1 Exploitation'!D403</f>
        <v>1</v>
      </c>
      <c r="C124" s="284"/>
      <c r="D124" s="199"/>
      <c r="E124" s="199"/>
      <c r="F124" s="199"/>
      <c r="G124" s="199"/>
      <c r="H124" s="199"/>
      <c r="I124" s="199"/>
    </row>
    <row r="125" spans="1:10" ht="33" customHeight="1" x14ac:dyDescent="0.25">
      <c r="A125" s="206" t="s">
        <v>384</v>
      </c>
      <c r="B125" s="284">
        <f>'A2 Exploitation'!D403</f>
        <v>1</v>
      </c>
      <c r="C125" s="284"/>
      <c r="D125" s="199"/>
      <c r="E125" s="199"/>
      <c r="F125" s="199"/>
      <c r="G125" s="199"/>
      <c r="H125" s="199"/>
      <c r="I125" s="199"/>
    </row>
    <row r="126" spans="1:10" ht="33" customHeight="1" x14ac:dyDescent="0.25">
      <c r="A126" s="207" t="s">
        <v>385</v>
      </c>
      <c r="B126" s="284">
        <f>'A3 Exploitation'!D403</f>
        <v>0.93548387096774188</v>
      </c>
      <c r="C126" s="284"/>
      <c r="D126" s="199"/>
      <c r="E126" s="199"/>
      <c r="F126" s="199"/>
      <c r="G126" s="199"/>
      <c r="H126" s="199"/>
      <c r="I126" s="199"/>
    </row>
    <row r="127" spans="1:10" ht="33" customHeight="1" x14ac:dyDescent="0.25">
      <c r="A127" s="207" t="s">
        <v>386</v>
      </c>
      <c r="B127" s="284">
        <f>'A4 Exploitation'!D403</f>
        <v>0.967741935483871</v>
      </c>
      <c r="C127" s="284"/>
      <c r="D127" s="199"/>
      <c r="E127" s="199"/>
      <c r="F127" s="199"/>
      <c r="G127" s="199"/>
      <c r="H127" s="199"/>
      <c r="I127" s="199"/>
    </row>
    <row r="128" spans="1:10" ht="33" customHeight="1" x14ac:dyDescent="0.25">
      <c r="A128" s="206" t="s">
        <v>387</v>
      </c>
      <c r="B128" s="284">
        <f>'A5 Exploitation'!D403</f>
        <v>0</v>
      </c>
      <c r="C128" s="284"/>
      <c r="D128" s="199"/>
      <c r="E128" s="199"/>
      <c r="F128" s="199"/>
      <c r="G128" s="199"/>
      <c r="H128" s="199"/>
      <c r="I128" s="199"/>
    </row>
    <row r="129" spans="1:10" ht="33" customHeight="1" x14ac:dyDescent="0.25">
      <c r="A129" s="206" t="s">
        <v>388</v>
      </c>
      <c r="B129" s="284">
        <f>'A6 Exploitation'!D403</f>
        <v>0</v>
      </c>
      <c r="C129" s="284"/>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5" t="s">
        <v>400</v>
      </c>
      <c r="C132" s="285"/>
      <c r="D132" s="199"/>
      <c r="E132" s="199"/>
      <c r="F132" s="199"/>
      <c r="G132" s="199"/>
      <c r="H132" s="199"/>
      <c r="I132" s="199"/>
      <c r="J132" s="198" t="str">
        <f>D18</f>
        <v>Ras jebal</v>
      </c>
    </row>
    <row r="133" spans="1:10" ht="33" customHeight="1" x14ac:dyDescent="0.25">
      <c r="A133" s="207" t="s">
        <v>383</v>
      </c>
      <c r="B133" s="284">
        <f>'A1 Exploitation'!D433</f>
        <v>1</v>
      </c>
      <c r="C133" s="284"/>
      <c r="D133" s="199"/>
      <c r="E133" s="199"/>
      <c r="F133" s="199"/>
      <c r="G133" s="199"/>
      <c r="H133" s="199"/>
      <c r="I133" s="199"/>
    </row>
    <row r="134" spans="1:10" ht="33" customHeight="1" x14ac:dyDescent="0.25">
      <c r="A134" s="206" t="s">
        <v>384</v>
      </c>
      <c r="B134" s="284">
        <f>'A2 Exploitation'!D433</f>
        <v>0.8571428571428571</v>
      </c>
      <c r="C134" s="284"/>
      <c r="D134" s="199"/>
      <c r="E134" s="199"/>
      <c r="F134" s="199"/>
      <c r="G134" s="199"/>
      <c r="H134" s="199"/>
      <c r="I134" s="199"/>
    </row>
    <row r="135" spans="1:10" ht="33" customHeight="1" x14ac:dyDescent="0.25">
      <c r="A135" s="207" t="s">
        <v>385</v>
      </c>
      <c r="B135" s="284">
        <f>'A3 Exploitation'!D433</f>
        <v>0.9375</v>
      </c>
      <c r="C135" s="284"/>
      <c r="D135" s="199"/>
      <c r="E135" s="199"/>
      <c r="F135" s="199"/>
      <c r="G135" s="199"/>
      <c r="H135" s="199"/>
      <c r="I135" s="199"/>
    </row>
    <row r="136" spans="1:10" ht="33" customHeight="1" x14ac:dyDescent="0.25">
      <c r="A136" s="207" t="s">
        <v>386</v>
      </c>
      <c r="B136" s="284">
        <f>'A4 Exploitation'!D433</f>
        <v>1</v>
      </c>
      <c r="C136" s="284"/>
      <c r="D136" s="199"/>
      <c r="E136" s="199"/>
      <c r="F136" s="199"/>
      <c r="G136" s="199"/>
      <c r="H136" s="199"/>
      <c r="I136" s="199"/>
    </row>
    <row r="137" spans="1:10" ht="33" customHeight="1" x14ac:dyDescent="0.25">
      <c r="A137" s="206" t="s">
        <v>387</v>
      </c>
      <c r="B137" s="284">
        <f>'A5 Exploitation'!D433</f>
        <v>0</v>
      </c>
      <c r="C137" s="284"/>
      <c r="D137" s="199"/>
      <c r="E137" s="199"/>
      <c r="F137" s="199"/>
      <c r="G137" s="199"/>
      <c r="H137" s="199"/>
      <c r="I137" s="199"/>
    </row>
    <row r="138" spans="1:10" ht="33" customHeight="1" x14ac:dyDescent="0.25">
      <c r="A138" s="206" t="s">
        <v>388</v>
      </c>
      <c r="B138" s="284">
        <f>'A6 Exploitation'!D433</f>
        <v>0</v>
      </c>
      <c r="C138" s="284"/>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5" t="s">
        <v>401</v>
      </c>
      <c r="C141" s="285"/>
      <c r="D141" s="199"/>
      <c r="E141" s="199"/>
      <c r="F141" s="199"/>
      <c r="G141" s="199"/>
      <c r="H141" s="199"/>
      <c r="I141" s="199"/>
      <c r="J141" s="198" t="str">
        <f>D18</f>
        <v>Ras jebal</v>
      </c>
    </row>
    <row r="142" spans="1:10" ht="33" customHeight="1" x14ac:dyDescent="0.25">
      <c r="A142" s="207" t="s">
        <v>383</v>
      </c>
      <c r="B142" s="284">
        <f>'A1 Exploitation'!D452</f>
        <v>1</v>
      </c>
      <c r="C142" s="284"/>
      <c r="D142" s="199"/>
      <c r="E142" s="199"/>
      <c r="F142" s="199"/>
      <c r="G142" s="199"/>
      <c r="H142" s="199"/>
      <c r="I142" s="199"/>
    </row>
    <row r="143" spans="1:10" ht="33" customHeight="1" x14ac:dyDescent="0.25">
      <c r="A143" s="206" t="s">
        <v>384</v>
      </c>
      <c r="B143" s="284">
        <f>'A2 Exploitation'!D452</f>
        <v>0.91666666666666663</v>
      </c>
      <c r="C143" s="284"/>
      <c r="D143" s="199"/>
      <c r="E143" s="199"/>
      <c r="F143" s="199"/>
      <c r="G143" s="199"/>
      <c r="H143" s="199"/>
      <c r="I143" s="199"/>
    </row>
    <row r="144" spans="1:10" ht="33" customHeight="1" x14ac:dyDescent="0.25">
      <c r="A144" s="207" t="s">
        <v>385</v>
      </c>
      <c r="B144" s="284">
        <f>'A3 Exploitation'!D452</f>
        <v>1</v>
      </c>
      <c r="C144" s="284"/>
      <c r="D144" s="199"/>
      <c r="E144" s="199"/>
      <c r="F144" s="199"/>
      <c r="G144" s="199"/>
      <c r="H144" s="199"/>
      <c r="I144" s="199"/>
    </row>
    <row r="145" spans="1:10" ht="33" customHeight="1" x14ac:dyDescent="0.25">
      <c r="A145" s="207" t="s">
        <v>386</v>
      </c>
      <c r="B145" s="284">
        <f>'A4 Exploitation'!D452</f>
        <v>1</v>
      </c>
      <c r="C145" s="284"/>
      <c r="D145" s="199"/>
      <c r="E145" s="199"/>
      <c r="F145" s="199"/>
      <c r="G145" s="199"/>
      <c r="H145" s="199"/>
      <c r="I145" s="199"/>
    </row>
    <row r="146" spans="1:10" ht="33" customHeight="1" x14ac:dyDescent="0.25">
      <c r="A146" s="206" t="s">
        <v>387</v>
      </c>
      <c r="B146" s="284">
        <f>'A5 Exploitation'!D452</f>
        <v>0</v>
      </c>
      <c r="C146" s="284"/>
      <c r="D146" s="199"/>
      <c r="E146" s="199"/>
      <c r="F146" s="199"/>
      <c r="G146" s="199"/>
      <c r="H146" s="199"/>
      <c r="I146" s="199"/>
    </row>
    <row r="147" spans="1:10" ht="33" customHeight="1" x14ac:dyDescent="0.25">
      <c r="A147" s="206" t="s">
        <v>388</v>
      </c>
      <c r="B147" s="284">
        <f>'A6 Exploitation'!D452</f>
        <v>0</v>
      </c>
      <c r="C147" s="284"/>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5" t="s">
        <v>402</v>
      </c>
      <c r="C150" s="285"/>
      <c r="D150" s="199"/>
      <c r="E150" s="199"/>
      <c r="F150" s="199"/>
      <c r="G150" s="199"/>
      <c r="H150" s="199"/>
      <c r="I150" s="199"/>
      <c r="J150" s="198" t="str">
        <f>D18</f>
        <v>Ras jebal</v>
      </c>
    </row>
    <row r="151" spans="1:10" ht="33" customHeight="1" x14ac:dyDescent="0.25">
      <c r="A151" s="207" t="s">
        <v>383</v>
      </c>
      <c r="B151" s="284">
        <f>'A1 Exploitation'!D462</f>
        <v>0.75</v>
      </c>
      <c r="C151" s="284"/>
      <c r="D151" s="199"/>
      <c r="E151" s="199"/>
      <c r="F151" s="199"/>
      <c r="G151" s="199"/>
      <c r="H151" s="199"/>
      <c r="I151" s="199"/>
    </row>
    <row r="152" spans="1:10" ht="33" customHeight="1" x14ac:dyDescent="0.25">
      <c r="A152" s="206" t="s">
        <v>384</v>
      </c>
      <c r="B152" s="284">
        <f>'A2 Exploitation'!D462</f>
        <v>0.75</v>
      </c>
      <c r="C152" s="284"/>
      <c r="D152" s="199"/>
      <c r="E152" s="199"/>
      <c r="F152" s="199"/>
      <c r="G152" s="199"/>
      <c r="H152" s="199"/>
      <c r="I152" s="199"/>
    </row>
    <row r="153" spans="1:10" ht="33" customHeight="1" x14ac:dyDescent="0.25">
      <c r="A153" s="207" t="s">
        <v>385</v>
      </c>
      <c r="B153" s="284">
        <f>'A3 Exploitation'!D462</f>
        <v>0.625</v>
      </c>
      <c r="C153" s="284"/>
      <c r="D153" s="199"/>
      <c r="E153" s="199"/>
      <c r="F153" s="199"/>
      <c r="G153" s="199"/>
      <c r="H153" s="199"/>
      <c r="I153" s="199"/>
    </row>
    <row r="154" spans="1:10" ht="33" customHeight="1" x14ac:dyDescent="0.25">
      <c r="A154" s="207" t="s">
        <v>386</v>
      </c>
      <c r="B154" s="284">
        <f>'A4 Exploitation'!D462</f>
        <v>1</v>
      </c>
      <c r="C154" s="284"/>
      <c r="D154" s="199"/>
      <c r="E154" s="199"/>
      <c r="F154" s="199"/>
      <c r="G154" s="199"/>
      <c r="H154" s="199"/>
      <c r="I154" s="199"/>
    </row>
    <row r="155" spans="1:10" ht="33" customHeight="1" x14ac:dyDescent="0.25">
      <c r="A155" s="206" t="s">
        <v>387</v>
      </c>
      <c r="B155" s="284">
        <f>'A5 Exploitation'!D462</f>
        <v>0</v>
      </c>
      <c r="C155" s="284"/>
      <c r="D155" s="199"/>
      <c r="E155" s="199"/>
      <c r="F155" s="199"/>
      <c r="G155" s="199"/>
      <c r="H155" s="199"/>
      <c r="I155" s="199"/>
    </row>
    <row r="156" spans="1:10" ht="33" customHeight="1" x14ac:dyDescent="0.25">
      <c r="A156" s="206" t="s">
        <v>388</v>
      </c>
      <c r="B156" s="284">
        <f>'A6 Exploitation'!D462</f>
        <v>0</v>
      </c>
      <c r="C156" s="284"/>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5" t="s">
        <v>403</v>
      </c>
      <c r="C159" s="285"/>
      <c r="D159" s="199"/>
      <c r="E159" s="199"/>
      <c r="F159" s="199"/>
      <c r="G159" s="199"/>
      <c r="H159" s="199"/>
      <c r="I159" s="199"/>
      <c r="J159" s="198" t="str">
        <f>D18</f>
        <v>Ras jebal</v>
      </c>
    </row>
    <row r="160" spans="1:10" ht="33" customHeight="1" x14ac:dyDescent="0.25">
      <c r="A160" s="207" t="s">
        <v>383</v>
      </c>
      <c r="B160" s="284">
        <f>'A1 Exploitation'!D471</f>
        <v>1</v>
      </c>
      <c r="C160" s="284"/>
      <c r="D160" s="199"/>
      <c r="E160" s="199"/>
      <c r="F160" s="199"/>
      <c r="G160" s="199"/>
      <c r="H160" s="199"/>
      <c r="I160" s="199"/>
    </row>
    <row r="161" spans="1:10" ht="33" customHeight="1" x14ac:dyDescent="0.25">
      <c r="A161" s="206" t="s">
        <v>384</v>
      </c>
      <c r="B161" s="284">
        <f>'A2 Exploitation'!D471</f>
        <v>1</v>
      </c>
      <c r="C161" s="284"/>
      <c r="D161" s="199"/>
      <c r="E161" s="199"/>
      <c r="F161" s="199"/>
      <c r="G161" s="199"/>
      <c r="H161" s="199"/>
      <c r="I161" s="199"/>
    </row>
    <row r="162" spans="1:10" ht="33" customHeight="1" x14ac:dyDescent="0.25">
      <c r="A162" s="207" t="s">
        <v>385</v>
      </c>
      <c r="B162" s="284">
        <f>'A3 Exploitation'!D471</f>
        <v>0.75</v>
      </c>
      <c r="C162" s="284"/>
      <c r="D162" s="199"/>
      <c r="E162" s="199"/>
      <c r="F162" s="199"/>
      <c r="G162" s="199"/>
      <c r="H162" s="199"/>
      <c r="I162" s="199"/>
    </row>
    <row r="163" spans="1:10" ht="33" customHeight="1" x14ac:dyDescent="0.25">
      <c r="A163" s="207" t="s">
        <v>386</v>
      </c>
      <c r="B163" s="284">
        <f>'A4 Exploitation'!D471</f>
        <v>1</v>
      </c>
      <c r="C163" s="284"/>
      <c r="D163" s="199"/>
      <c r="E163" s="199"/>
      <c r="F163" s="199"/>
      <c r="G163" s="199"/>
      <c r="H163" s="199"/>
      <c r="I163" s="199"/>
    </row>
    <row r="164" spans="1:10" ht="33" customHeight="1" x14ac:dyDescent="0.25">
      <c r="A164" s="206" t="s">
        <v>387</v>
      </c>
      <c r="B164" s="284">
        <f>'A5 Exploitation'!D471</f>
        <v>0</v>
      </c>
      <c r="C164" s="284"/>
      <c r="D164" s="199"/>
      <c r="E164" s="199"/>
      <c r="F164" s="199"/>
      <c r="G164" s="199"/>
      <c r="H164" s="199"/>
      <c r="I164" s="199"/>
    </row>
    <row r="165" spans="1:10" ht="33" customHeight="1" x14ac:dyDescent="0.25">
      <c r="A165" s="206" t="s">
        <v>388</v>
      </c>
      <c r="B165" s="284">
        <f>'A6 Exploitation'!D471</f>
        <v>0</v>
      </c>
      <c r="C165" s="284"/>
      <c r="D165" s="199"/>
      <c r="E165" s="199"/>
      <c r="F165" s="199"/>
      <c r="G165" s="199"/>
      <c r="H165" s="199"/>
      <c r="I165" s="199"/>
    </row>
    <row r="166" spans="1:10" ht="18" x14ac:dyDescent="0.25">
      <c r="A166" s="209"/>
      <c r="B166" s="286"/>
      <c r="C166" s="286"/>
      <c r="D166" s="199"/>
      <c r="E166" s="199"/>
      <c r="F166" s="199"/>
      <c r="G166" s="199"/>
      <c r="H166" s="199"/>
      <c r="I166" s="199"/>
    </row>
    <row r="167" spans="1:10" ht="18" x14ac:dyDescent="0.25">
      <c r="A167" s="209"/>
      <c r="B167" s="286"/>
      <c r="C167" s="286"/>
      <c r="D167" s="199"/>
      <c r="E167" s="199"/>
      <c r="F167" s="199"/>
      <c r="G167" s="199"/>
      <c r="H167" s="199"/>
      <c r="I167" s="199"/>
    </row>
    <row r="168" spans="1:10" ht="33" customHeight="1" x14ac:dyDescent="0.25">
      <c r="A168" s="206" t="s">
        <v>381</v>
      </c>
      <c r="B168" s="285" t="s">
        <v>404</v>
      </c>
      <c r="C168" s="285"/>
      <c r="D168" s="199"/>
      <c r="E168" s="199"/>
      <c r="F168" s="199"/>
      <c r="G168" s="199"/>
      <c r="H168" s="199"/>
      <c r="I168" s="199"/>
      <c r="J168" s="198" t="str">
        <f>D18</f>
        <v>Ras jebal</v>
      </c>
    </row>
    <row r="169" spans="1:10" ht="33" customHeight="1" x14ac:dyDescent="0.25">
      <c r="A169" s="207" t="s">
        <v>383</v>
      </c>
      <c r="B169" s="284">
        <f>'A1 Exploitation'!D492</f>
        <v>1</v>
      </c>
      <c r="C169" s="284"/>
      <c r="D169" s="199"/>
      <c r="E169" s="199"/>
      <c r="F169" s="199"/>
      <c r="G169" s="199"/>
      <c r="H169" s="199"/>
      <c r="I169" s="199"/>
    </row>
    <row r="170" spans="1:10" ht="33" customHeight="1" x14ac:dyDescent="0.25">
      <c r="A170" s="206" t="s">
        <v>384</v>
      </c>
      <c r="B170" s="284">
        <f>'A2 Exploitation'!D492</f>
        <v>0.95833333333333337</v>
      </c>
      <c r="C170" s="284"/>
      <c r="D170" s="199"/>
      <c r="E170" s="199"/>
      <c r="F170" s="199"/>
      <c r="G170" s="199"/>
      <c r="H170" s="199"/>
      <c r="I170" s="199"/>
    </row>
    <row r="171" spans="1:10" ht="33" customHeight="1" x14ac:dyDescent="0.25">
      <c r="A171" s="207" t="s">
        <v>385</v>
      </c>
      <c r="B171" s="284">
        <f>'A3 Exploitation'!D492</f>
        <v>0.85</v>
      </c>
      <c r="C171" s="284"/>
      <c r="D171" s="199"/>
      <c r="E171" s="199"/>
      <c r="F171" s="199"/>
      <c r="G171" s="199"/>
      <c r="H171" s="199"/>
      <c r="I171" s="199"/>
    </row>
    <row r="172" spans="1:10" ht="33" customHeight="1" x14ac:dyDescent="0.25">
      <c r="A172" s="207" t="s">
        <v>386</v>
      </c>
      <c r="B172" s="284">
        <f>'A4 Exploitation'!D492</f>
        <v>1</v>
      </c>
      <c r="C172" s="284"/>
    </row>
    <row r="173" spans="1:10" ht="33" customHeight="1" x14ac:dyDescent="0.25">
      <c r="A173" s="206" t="s">
        <v>387</v>
      </c>
      <c r="B173" s="284">
        <f>'A5 Exploitation'!D492</f>
        <v>0</v>
      </c>
      <c r="C173" s="284"/>
    </row>
    <row r="174" spans="1:10" ht="33" customHeight="1" x14ac:dyDescent="0.25">
      <c r="A174" s="206" t="s">
        <v>388</v>
      </c>
      <c r="B174" s="284">
        <f>'A6 Exploitation'!D492</f>
        <v>0</v>
      </c>
      <c r="C174" s="284"/>
    </row>
    <row r="175" spans="1:10" ht="18.75" x14ac:dyDescent="0.25">
      <c r="A175" s="210"/>
      <c r="B175" s="203"/>
      <c r="C175" s="203"/>
    </row>
    <row r="176" spans="1:10" ht="18.75" x14ac:dyDescent="0.25">
      <c r="A176" s="210"/>
      <c r="B176" s="203"/>
      <c r="C176" s="203"/>
    </row>
    <row r="177" spans="1:10" ht="33" customHeight="1" x14ac:dyDescent="0.25">
      <c r="A177" s="206" t="s">
        <v>381</v>
      </c>
      <c r="B177" s="285" t="s">
        <v>405</v>
      </c>
      <c r="C177" s="285"/>
      <c r="J177" s="198" t="str">
        <f>D18</f>
        <v>Ras jebal</v>
      </c>
    </row>
    <row r="178" spans="1:10" ht="33" customHeight="1" x14ac:dyDescent="0.25">
      <c r="A178" s="207" t="s">
        <v>383</v>
      </c>
      <c r="B178" s="284">
        <f>'A1 Exploitation'!D501</f>
        <v>1</v>
      </c>
      <c r="C178" s="284"/>
    </row>
    <row r="179" spans="1:10" ht="33" customHeight="1" x14ac:dyDescent="0.25">
      <c r="A179" s="206" t="s">
        <v>384</v>
      </c>
      <c r="B179" s="284">
        <f>'A2 Exploitation'!D501</f>
        <v>1</v>
      </c>
      <c r="C179" s="284"/>
    </row>
    <row r="180" spans="1:10" ht="33" customHeight="1" x14ac:dyDescent="0.25">
      <c r="A180" s="207" t="s">
        <v>385</v>
      </c>
      <c r="B180" s="284">
        <f>'A3 Exploitation'!D501</f>
        <v>0.83333333333333337</v>
      </c>
      <c r="C180" s="284"/>
    </row>
    <row r="181" spans="1:10" ht="33" customHeight="1" x14ac:dyDescent="0.25">
      <c r="A181" s="207" t="s">
        <v>386</v>
      </c>
      <c r="B181" s="284">
        <f>'A4 Exploitation'!D501</f>
        <v>1</v>
      </c>
      <c r="C181" s="284"/>
    </row>
    <row r="182" spans="1:10" ht="33" customHeight="1" x14ac:dyDescent="0.25">
      <c r="A182" s="206" t="s">
        <v>387</v>
      </c>
      <c r="B182" s="284">
        <f>'A5 Exploitation'!D501</f>
        <v>0</v>
      </c>
      <c r="C182" s="284"/>
    </row>
    <row r="183" spans="1:10" ht="33" customHeight="1" x14ac:dyDescent="0.25">
      <c r="A183" s="206" t="s">
        <v>388</v>
      </c>
      <c r="B183" s="284">
        <f>'A6 Exploitation'!D501</f>
        <v>0</v>
      </c>
      <c r="C183" s="284"/>
    </row>
    <row r="184" spans="1:10" ht="18.75" x14ac:dyDescent="0.25">
      <c r="A184" s="210"/>
      <c r="B184" s="203"/>
      <c r="C184" s="203"/>
    </row>
    <row r="185" spans="1:10" ht="18.75" x14ac:dyDescent="0.25">
      <c r="A185" s="210"/>
      <c r="B185" s="203"/>
      <c r="C185" s="203"/>
    </row>
    <row r="186" spans="1:10" ht="33" customHeight="1" x14ac:dyDescent="0.25">
      <c r="A186" s="206" t="s">
        <v>381</v>
      </c>
      <c r="B186" s="285" t="s">
        <v>406</v>
      </c>
      <c r="C186" s="285"/>
      <c r="J186" s="198" t="str">
        <f>D18</f>
        <v>Ras jebal</v>
      </c>
    </row>
    <row r="187" spans="1:10" ht="33" customHeight="1" x14ac:dyDescent="0.25">
      <c r="A187" s="207" t="s">
        <v>383</v>
      </c>
      <c r="B187" s="284">
        <f>'A1 Technique'!D198</f>
        <v>0.8689320388349514</v>
      </c>
      <c r="C187" s="284"/>
    </row>
    <row r="188" spans="1:10" ht="33" customHeight="1" x14ac:dyDescent="0.25">
      <c r="A188" s="206" t="s">
        <v>384</v>
      </c>
      <c r="B188" s="284">
        <f>'A2 Technique'!D198</f>
        <v>0.91176470588235292</v>
      </c>
      <c r="C188" s="284"/>
    </row>
    <row r="189" spans="1:10" ht="33" customHeight="1" x14ac:dyDescent="0.25">
      <c r="A189" s="207" t="s">
        <v>385</v>
      </c>
      <c r="B189" s="284">
        <f>'A3 Technique'!D198</f>
        <v>0.81176470588235294</v>
      </c>
      <c r="C189" s="284"/>
    </row>
    <row r="190" spans="1:10" ht="33" customHeight="1" x14ac:dyDescent="0.25">
      <c r="A190" s="207" t="s">
        <v>386</v>
      </c>
      <c r="B190" s="284">
        <f>'A4 Technique'!D198</f>
        <v>0.81818181818181823</v>
      </c>
      <c r="C190" s="284"/>
    </row>
    <row r="191" spans="1:10" ht="33" customHeight="1" x14ac:dyDescent="0.25">
      <c r="A191" s="206" t="s">
        <v>387</v>
      </c>
      <c r="B191" s="284">
        <f>'A5 Technique'!D198</f>
        <v>0</v>
      </c>
      <c r="C191" s="284"/>
    </row>
    <row r="192" spans="1:10" ht="33" customHeight="1" x14ac:dyDescent="0.25">
      <c r="A192" s="206" t="s">
        <v>388</v>
      </c>
      <c r="B192" s="284">
        <f>'A6 Technique'!D198</f>
        <v>0</v>
      </c>
      <c r="C192" s="284"/>
    </row>
  </sheetData>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zoomScale="70" zoomScaleNormal="70" workbookViewId="0">
      <selection activeCell="D505" sqref="D50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5"/>
      <c r="E1" s="305"/>
      <c r="F1" s="305"/>
      <c r="G1" s="305"/>
      <c r="H1" s="305"/>
      <c r="I1" s="30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6" t="s">
        <v>201</v>
      </c>
      <c r="B7" s="306"/>
      <c r="C7" s="306"/>
      <c r="D7" s="306"/>
      <c r="E7" s="306"/>
      <c r="F7" s="306"/>
      <c r="G7" s="213"/>
      <c r="H7" s="213"/>
      <c r="I7" s="213"/>
    </row>
    <row r="8" spans="1:9" ht="29.25" x14ac:dyDescent="0.45">
      <c r="A8" s="307" t="str">
        <f>'Page de garde'!D18</f>
        <v>Ras jebal</v>
      </c>
      <c r="B8" s="307"/>
      <c r="C8" s="307"/>
      <c r="D8" s="307"/>
      <c r="E8" s="307"/>
      <c r="F8" s="307"/>
      <c r="G8" s="216"/>
      <c r="H8" s="216"/>
      <c r="I8" s="213"/>
    </row>
    <row r="9" spans="1:9" ht="24" x14ac:dyDescent="0.45">
      <c r="A9" s="38" t="s">
        <v>44</v>
      </c>
      <c r="B9" s="308"/>
      <c r="C9" s="308"/>
      <c r="D9" s="308"/>
      <c r="E9" s="308"/>
      <c r="F9" s="308"/>
      <c r="G9" s="216"/>
      <c r="H9" s="216"/>
      <c r="I9" s="213"/>
    </row>
    <row r="10" spans="1:9" ht="24" x14ac:dyDescent="0.45">
      <c r="A10" s="39" t="s">
        <v>46</v>
      </c>
      <c r="B10" s="309"/>
      <c r="C10" s="309"/>
      <c r="D10" s="309"/>
      <c r="E10" s="309"/>
      <c r="F10" s="309"/>
      <c r="G10" s="216"/>
      <c r="H10" s="216"/>
      <c r="I10" s="213"/>
    </row>
    <row r="11" spans="1:9" ht="24" x14ac:dyDescent="0.45">
      <c r="A11" s="38" t="s">
        <v>45</v>
      </c>
      <c r="B11" s="304"/>
      <c r="C11" s="304"/>
      <c r="D11" s="304"/>
      <c r="E11" s="304"/>
      <c r="F11" s="304"/>
      <c r="G11" s="216"/>
      <c r="H11" s="216"/>
      <c r="I11" s="213"/>
    </row>
    <row r="12" spans="1:9" ht="24" x14ac:dyDescent="0.45">
      <c r="A12" s="38" t="s">
        <v>276</v>
      </c>
      <c r="B12" s="297">
        <f>D505</f>
        <v>0</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92" t="s">
        <v>0</v>
      </c>
      <c r="B16" s="292"/>
      <c r="C16" s="292"/>
      <c r="D16" s="292"/>
      <c r="E16" s="292"/>
      <c r="F16" s="292"/>
      <c r="G16" s="36"/>
      <c r="H16" s="36"/>
    </row>
    <row r="17" spans="1:8" ht="18" x14ac:dyDescent="0.3">
      <c r="A17" s="182">
        <f>B11</f>
        <v>0</v>
      </c>
      <c r="B17" s="36"/>
      <c r="C17" s="36"/>
      <c r="D17" s="36"/>
      <c r="E17" s="36"/>
      <c r="F17" s="36"/>
      <c r="G17" s="36"/>
      <c r="H17" s="36"/>
    </row>
    <row r="18" spans="1:8" ht="18" x14ac:dyDescent="0.25">
      <c r="A18" s="302" t="s">
        <v>1</v>
      </c>
      <c r="B18" s="303"/>
      <c r="C18" s="303"/>
      <c r="D18" s="303"/>
      <c r="E18" s="303"/>
      <c r="F18" s="30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3" t="s">
        <v>18</v>
      </c>
      <c r="B26" s="294"/>
      <c r="C26" s="294"/>
      <c r="D26" s="294"/>
      <c r="E26" s="294"/>
      <c r="F26" s="29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2" t="s">
        <v>137</v>
      </c>
      <c r="B43" s="292"/>
      <c r="C43" s="292"/>
      <c r="D43" s="292"/>
      <c r="E43" s="292"/>
      <c r="F43" s="292"/>
    </row>
    <row r="44" spans="1:7" x14ac:dyDescent="0.25">
      <c r="A44" s="183">
        <f>B11</f>
        <v>0</v>
      </c>
      <c r="B44" s="6"/>
      <c r="C44" s="7"/>
      <c r="D44" s="6"/>
    </row>
    <row r="45" spans="1:7" ht="16.5" x14ac:dyDescent="0.25">
      <c r="A45" s="295" t="s">
        <v>63</v>
      </c>
      <c r="B45" s="296"/>
      <c r="C45" s="296"/>
      <c r="D45" s="296"/>
      <c r="E45" s="296"/>
      <c r="F45" s="29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3" t="s">
        <v>65</v>
      </c>
      <c r="B57" s="294"/>
      <c r="C57" s="294"/>
      <c r="D57" s="294"/>
      <c r="E57" s="294"/>
      <c r="F57" s="29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3" t="s">
        <v>25</v>
      </c>
      <c r="B84" s="294"/>
      <c r="C84" s="294"/>
      <c r="D84" s="294"/>
      <c r="E84" s="294"/>
      <c r="F84" s="29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2" t="s">
        <v>129</v>
      </c>
      <c r="B99" s="292"/>
      <c r="C99" s="292"/>
      <c r="D99" s="292"/>
      <c r="E99" s="292"/>
      <c r="F99" s="292"/>
    </row>
    <row r="100" spans="1:6" x14ac:dyDescent="0.25">
      <c r="A100" s="183">
        <f>B11</f>
        <v>0</v>
      </c>
      <c r="B100" s="6"/>
      <c r="C100" s="7"/>
      <c r="D100" s="6"/>
    </row>
    <row r="101" spans="1:6" ht="16.5" x14ac:dyDescent="0.25">
      <c r="A101" s="295" t="s">
        <v>63</v>
      </c>
      <c r="B101" s="296"/>
      <c r="C101" s="296"/>
      <c r="D101" s="296"/>
      <c r="E101" s="296"/>
      <c r="F101" s="29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3" t="s">
        <v>133</v>
      </c>
      <c r="B113" s="294"/>
      <c r="C113" s="294"/>
      <c r="D113" s="294"/>
      <c r="E113" s="294"/>
      <c r="F113" s="29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3" t="s">
        <v>73</v>
      </c>
      <c r="B137" s="294"/>
      <c r="C137" s="294"/>
      <c r="D137" s="294"/>
      <c r="E137" s="294"/>
      <c r="F137" s="29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2" t="s">
        <v>130</v>
      </c>
      <c r="B152" s="292"/>
      <c r="C152" s="292"/>
      <c r="D152" s="292"/>
      <c r="E152" s="292"/>
      <c r="F152" s="292"/>
    </row>
    <row r="153" spans="1:6" x14ac:dyDescent="0.25">
      <c r="A153" s="183">
        <f>B11</f>
        <v>0</v>
      </c>
      <c r="B153" s="6"/>
      <c r="C153" s="7"/>
      <c r="D153" s="59"/>
    </row>
    <row r="154" spans="1:6" ht="16.5" x14ac:dyDescent="0.25">
      <c r="A154" s="295" t="s">
        <v>63</v>
      </c>
      <c r="B154" s="296"/>
      <c r="C154" s="296"/>
      <c r="D154" s="296"/>
      <c r="E154" s="296"/>
      <c r="F154" s="29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3" t="s">
        <v>134</v>
      </c>
      <c r="B166" s="294"/>
      <c r="C166" s="294"/>
      <c r="D166" s="294"/>
      <c r="E166" s="294"/>
      <c r="F166" s="29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2" t="s">
        <v>167</v>
      </c>
      <c r="B192" s="292"/>
      <c r="C192" s="292"/>
      <c r="D192" s="292"/>
      <c r="E192" s="292"/>
      <c r="F192" s="292"/>
    </row>
    <row r="193" spans="1:7" x14ac:dyDescent="0.25">
      <c r="A193" s="189">
        <f>B11</f>
        <v>0</v>
      </c>
      <c r="B193" s="6"/>
      <c r="C193" s="7"/>
      <c r="D193" s="6"/>
    </row>
    <row r="194" spans="1:7" ht="18" x14ac:dyDescent="0.25">
      <c r="A194" s="293" t="s">
        <v>158</v>
      </c>
      <c r="B194" s="294"/>
      <c r="C194" s="294"/>
      <c r="D194" s="294"/>
      <c r="E194" s="294"/>
      <c r="F194" s="29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3" t="s">
        <v>76</v>
      </c>
      <c r="B209" s="294"/>
      <c r="C209" s="294"/>
      <c r="D209" s="294"/>
      <c r="E209" s="294"/>
      <c r="F209" s="29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3" t="s">
        <v>191</v>
      </c>
      <c r="B232" s="294"/>
      <c r="C232" s="294"/>
      <c r="D232" s="294"/>
      <c r="E232" s="294"/>
      <c r="F232" s="29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2" t="s">
        <v>78</v>
      </c>
      <c r="B248" s="292"/>
      <c r="C248" s="292"/>
      <c r="D248" s="292"/>
      <c r="E248" s="292"/>
      <c r="F248" s="292"/>
    </row>
    <row r="249" spans="1:6" s="3" customFormat="1" x14ac:dyDescent="0.25">
      <c r="A249" s="183">
        <f>B11</f>
        <v>0</v>
      </c>
      <c r="B249" s="6"/>
      <c r="C249" s="7"/>
      <c r="D249" s="6"/>
    </row>
    <row r="250" spans="1:6" s="3" customFormat="1" ht="18" x14ac:dyDescent="0.25">
      <c r="A250" s="293" t="s">
        <v>79</v>
      </c>
      <c r="B250" s="294"/>
      <c r="C250" s="294"/>
      <c r="D250" s="294"/>
      <c r="E250" s="294"/>
      <c r="F250" s="29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3" t="s">
        <v>81</v>
      </c>
      <c r="B266" s="294"/>
      <c r="C266" s="294"/>
      <c r="D266" s="294"/>
      <c r="E266" s="294"/>
      <c r="F266" s="29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2" t="s">
        <v>4</v>
      </c>
      <c r="B291" s="292"/>
      <c r="C291" s="292"/>
      <c r="D291" s="292"/>
      <c r="E291" s="292"/>
      <c r="F291" s="292"/>
    </row>
    <row r="292" spans="1:7" x14ac:dyDescent="0.25">
      <c r="A292" s="192">
        <f>B11</f>
        <v>0</v>
      </c>
      <c r="B292" s="6"/>
      <c r="C292" s="7"/>
      <c r="D292" s="59"/>
    </row>
    <row r="293" spans="1:7" ht="18" x14ac:dyDescent="0.25">
      <c r="A293" s="293" t="s">
        <v>19</v>
      </c>
      <c r="B293" s="294"/>
      <c r="C293" s="294"/>
      <c r="D293" s="294"/>
      <c r="E293" s="294"/>
      <c r="F293" s="29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3" t="s">
        <v>122</v>
      </c>
      <c r="B305" s="294"/>
      <c r="C305" s="294"/>
      <c r="D305" s="294"/>
      <c r="E305" s="294"/>
      <c r="F305" s="29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2" t="s">
        <v>21</v>
      </c>
      <c r="B324" s="292"/>
      <c r="C324" s="292"/>
      <c r="D324" s="292"/>
      <c r="E324" s="292"/>
      <c r="F324" s="292"/>
    </row>
    <row r="325" spans="1:9" x14ac:dyDescent="0.25">
      <c r="A325" s="193">
        <f>B11</f>
        <v>0</v>
      </c>
      <c r="B325" s="6"/>
      <c r="C325" s="7"/>
      <c r="D325" s="6"/>
    </row>
    <row r="326" spans="1:9" ht="18" x14ac:dyDescent="0.25">
      <c r="A326" s="293" t="s">
        <v>12</v>
      </c>
      <c r="B326" s="294"/>
      <c r="C326" s="294"/>
      <c r="D326" s="294"/>
      <c r="E326" s="294"/>
      <c r="F326" s="29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3" t="s">
        <v>25</v>
      </c>
      <c r="B339" s="294"/>
      <c r="C339" s="294"/>
      <c r="D339" s="294"/>
      <c r="E339" s="294"/>
      <c r="F339" s="29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2" t="s">
        <v>8</v>
      </c>
      <c r="B352" s="292"/>
      <c r="C352" s="292"/>
      <c r="D352" s="292"/>
      <c r="E352" s="292"/>
      <c r="F352" s="292"/>
    </row>
    <row r="353" spans="1:6" x14ac:dyDescent="0.25">
      <c r="A353" s="183">
        <f>B11</f>
        <v>0</v>
      </c>
      <c r="B353" s="6"/>
      <c r="C353" s="7"/>
      <c r="D353" s="59"/>
    </row>
    <row r="354" spans="1:6" ht="16.5" x14ac:dyDescent="0.25">
      <c r="A354" s="295" t="s">
        <v>113</v>
      </c>
      <c r="B354" s="296"/>
      <c r="C354" s="296"/>
      <c r="D354" s="296"/>
      <c r="E354" s="296"/>
      <c r="F354" s="29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3" t="s">
        <v>25</v>
      </c>
      <c r="B366" s="294"/>
      <c r="C366" s="294"/>
      <c r="D366" s="294"/>
      <c r="E366" s="294"/>
      <c r="F366" s="29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3" t="s">
        <v>124</v>
      </c>
      <c r="B382" s="294"/>
      <c r="C382" s="294"/>
      <c r="D382" s="294"/>
      <c r="E382" s="294"/>
      <c r="F382" s="29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3" t="s">
        <v>29</v>
      </c>
      <c r="B391" s="294"/>
      <c r="C391" s="294"/>
      <c r="D391" s="294"/>
      <c r="E391" s="294"/>
      <c r="F391" s="29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2" t="s">
        <v>125</v>
      </c>
      <c r="B405" s="292"/>
      <c r="C405" s="292"/>
      <c r="D405" s="292"/>
      <c r="E405" s="292"/>
      <c r="F405" s="292"/>
    </row>
    <row r="406" spans="1:6" x14ac:dyDescent="0.25">
      <c r="A406" s="192">
        <f>B11</f>
        <v>0</v>
      </c>
      <c r="B406" s="6"/>
      <c r="C406" s="7"/>
      <c r="D406" s="6"/>
    </row>
    <row r="407" spans="1:6" ht="16.5" x14ac:dyDescent="0.25">
      <c r="A407" s="295" t="s">
        <v>19</v>
      </c>
      <c r="B407" s="296"/>
      <c r="C407" s="296"/>
      <c r="D407" s="296"/>
      <c r="E407" s="296"/>
      <c r="F407" s="29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5" t="s">
        <v>122</v>
      </c>
      <c r="B418" s="296"/>
      <c r="C418" s="296"/>
      <c r="D418" s="296"/>
      <c r="E418" s="296"/>
      <c r="F418" s="29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2" t="s">
        <v>374</v>
      </c>
      <c r="B435" s="292"/>
      <c r="C435" s="292"/>
      <c r="D435" s="292"/>
      <c r="E435" s="292"/>
      <c r="F435" s="292"/>
    </row>
    <row r="436" spans="1:7" x14ac:dyDescent="0.25">
      <c r="A436" s="195">
        <f>+B11</f>
        <v>0</v>
      </c>
      <c r="B436" s="6"/>
      <c r="C436" s="7"/>
      <c r="D436" s="6"/>
    </row>
    <row r="437" spans="1:7" ht="18" x14ac:dyDescent="0.25">
      <c r="A437" s="293" t="s">
        <v>375</v>
      </c>
      <c r="B437" s="294"/>
      <c r="C437" s="294"/>
      <c r="D437" s="294"/>
      <c r="E437" s="294"/>
      <c r="F437" s="29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3" t="s">
        <v>31</v>
      </c>
      <c r="B444" s="294"/>
      <c r="C444" s="294"/>
      <c r="D444" s="294"/>
      <c r="E444" s="294"/>
      <c r="F444" s="29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2" t="s">
        <v>180</v>
      </c>
      <c r="B454" s="292"/>
      <c r="C454" s="292"/>
      <c r="D454" s="292"/>
      <c r="E454" s="292"/>
      <c r="F454" s="29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2" t="s">
        <v>87</v>
      </c>
      <c r="B464" s="292"/>
      <c r="C464" s="292"/>
      <c r="D464" s="292"/>
      <c r="E464" s="292"/>
      <c r="F464" s="29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2" t="s">
        <v>151</v>
      </c>
      <c r="B473" s="292"/>
      <c r="C473" s="292"/>
      <c r="D473" s="292"/>
      <c r="E473" s="292"/>
      <c r="F473" s="29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2" t="s">
        <v>152</v>
      </c>
      <c r="B494" s="292"/>
      <c r="C494" s="292"/>
      <c r="D494" s="292"/>
      <c r="E494" s="292"/>
      <c r="F494" s="29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vtfl5Xw7XD/pWCzZ1N8AOb2JW3WqXCg7z/pAQNfPzsDIGK5z/3+vH2AmguuA/bV/33NUj77egQvvuN3bwWnrPw==" saltValue="H7hw8zYW2xpfvsor9u5Fy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2"/>
      <c r="E1" s="322"/>
      <c r="F1" s="322"/>
      <c r="G1" s="322"/>
      <c r="H1" s="322"/>
      <c r="I1" s="32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6" t="s">
        <v>52</v>
      </c>
      <c r="B6" s="306"/>
      <c r="C6" s="306"/>
      <c r="D6" s="306"/>
      <c r="E6" s="306"/>
      <c r="F6" s="306"/>
      <c r="G6" s="216"/>
      <c r="H6" s="216"/>
      <c r="I6" s="216"/>
    </row>
    <row r="7" spans="1:9" s="36" customFormat="1" ht="21.75" customHeight="1" x14ac:dyDescent="0.45">
      <c r="A7" s="307" t="str">
        <f>'A1 Exploitation'!A8:F8</f>
        <v>Ras jebal</v>
      </c>
      <c r="B7" s="307"/>
      <c r="C7" s="307"/>
      <c r="D7" s="307"/>
      <c r="E7" s="307"/>
      <c r="F7" s="307"/>
      <c r="G7" s="216"/>
      <c r="H7" s="216"/>
      <c r="I7" s="216"/>
    </row>
    <row r="8" spans="1:9" s="36" customFormat="1" ht="24" x14ac:dyDescent="0.45">
      <c r="A8" s="38" t="s">
        <v>44</v>
      </c>
      <c r="B8" s="323">
        <f>'A5 Exploitation'!B9:F9</f>
        <v>0</v>
      </c>
      <c r="C8" s="323"/>
      <c r="D8" s="323"/>
      <c r="E8" s="323"/>
      <c r="F8" s="323"/>
      <c r="G8" s="216"/>
      <c r="H8" s="216"/>
      <c r="I8" s="216"/>
    </row>
    <row r="9" spans="1:9" s="36" customFormat="1" ht="24" x14ac:dyDescent="0.45">
      <c r="A9" s="39" t="s">
        <v>46</v>
      </c>
      <c r="B9" s="324">
        <f>'A5 Exploitation'!B10:F10</f>
        <v>0</v>
      </c>
      <c r="C9" s="324"/>
      <c r="D9" s="324"/>
      <c r="E9" s="324"/>
      <c r="F9" s="324"/>
      <c r="G9" s="216"/>
      <c r="H9" s="216"/>
      <c r="I9" s="216"/>
    </row>
    <row r="10" spans="1:9" s="36" customFormat="1" ht="24" x14ac:dyDescent="0.45">
      <c r="A10" s="38" t="s">
        <v>45</v>
      </c>
      <c r="B10" s="321">
        <f>'A5 Exploitation'!B11:F11</f>
        <v>0</v>
      </c>
      <c r="C10" s="321"/>
      <c r="D10" s="321"/>
      <c r="E10" s="321"/>
      <c r="F10" s="321"/>
      <c r="G10" s="216"/>
      <c r="H10" s="216"/>
      <c r="I10" s="216"/>
    </row>
    <row r="11" spans="1:9" s="36" customFormat="1" ht="24" x14ac:dyDescent="0.45">
      <c r="A11" s="38" t="s">
        <v>341</v>
      </c>
      <c r="B11" s="325">
        <f>D198</f>
        <v>0</v>
      </c>
      <c r="C11" s="325"/>
      <c r="D11" s="325"/>
      <c r="E11" s="325"/>
      <c r="F11" s="325"/>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26" t="s">
        <v>0</v>
      </c>
      <c r="B16" s="327"/>
      <c r="C16" s="327"/>
      <c r="D16" s="327"/>
      <c r="E16" s="327"/>
      <c r="F16" s="32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8" t="s">
        <v>38</v>
      </c>
      <c r="B22" s="315"/>
      <c r="C22" s="316"/>
      <c r="D22" s="215">
        <f>SUM(B17:C21)</f>
        <v>0</v>
      </c>
    </row>
    <row r="23" spans="1:6" x14ac:dyDescent="0.3">
      <c r="A23" s="312" t="s">
        <v>342</v>
      </c>
      <c r="B23" s="313"/>
      <c r="C23" s="314"/>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2" t="s">
        <v>38</v>
      </c>
      <c r="B32" s="313"/>
      <c r="C32" s="314"/>
      <c r="D32" s="214">
        <f>SUM(B26:C31)</f>
        <v>0</v>
      </c>
    </row>
    <row r="33" spans="1:6" x14ac:dyDescent="0.3">
      <c r="A33" s="312" t="s">
        <v>342</v>
      </c>
      <c r="B33" s="313"/>
      <c r="C33" s="314"/>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2" t="s">
        <v>38</v>
      </c>
      <c r="B41" s="313"/>
      <c r="C41" s="314"/>
      <c r="D41" s="214">
        <f>SUM(B36:C40)</f>
        <v>0</v>
      </c>
      <c r="E41" s="37"/>
      <c r="F41" s="37"/>
    </row>
    <row r="42" spans="1:6" s="50" customFormat="1" x14ac:dyDescent="0.3">
      <c r="A42" s="312" t="s">
        <v>342</v>
      </c>
      <c r="B42" s="313"/>
      <c r="C42" s="314"/>
      <c r="D42" s="65">
        <f>D41/(COUNT(B36:C40)*2)</f>
        <v>0</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2" t="s">
        <v>38</v>
      </c>
      <c r="B51" s="313"/>
      <c r="C51" s="314"/>
      <c r="D51" s="214">
        <f>SUM(B45:C50)</f>
        <v>0</v>
      </c>
    </row>
    <row r="52" spans="1:6" x14ac:dyDescent="0.3">
      <c r="A52" s="312" t="s">
        <v>342</v>
      </c>
      <c r="B52" s="313"/>
      <c r="C52" s="314"/>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2" t="s">
        <v>38</v>
      </c>
      <c r="B62" s="313"/>
      <c r="C62" s="314"/>
      <c r="D62" s="214">
        <f>SUM(B55:C61)</f>
        <v>0</v>
      </c>
    </row>
    <row r="63" spans="1:6" x14ac:dyDescent="0.3">
      <c r="A63" s="312" t="s">
        <v>342</v>
      </c>
      <c r="B63" s="313"/>
      <c r="C63" s="314"/>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2" t="s">
        <v>38</v>
      </c>
      <c r="B83" s="313"/>
      <c r="C83" s="314"/>
      <c r="D83" s="214">
        <f>SUM(B66:C82)</f>
        <v>0</v>
      </c>
    </row>
    <row r="84" spans="1:6" x14ac:dyDescent="0.3">
      <c r="A84" s="312" t="s">
        <v>342</v>
      </c>
      <c r="B84" s="313"/>
      <c r="C84" s="314"/>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2" t="s">
        <v>38</v>
      </c>
      <c r="B101" s="313"/>
      <c r="C101" s="314"/>
      <c r="D101" s="214">
        <f>SUM(B87:C100)</f>
        <v>0</v>
      </c>
    </row>
    <row r="102" spans="1:6" x14ac:dyDescent="0.3">
      <c r="A102" s="312" t="s">
        <v>342</v>
      </c>
      <c r="B102" s="313"/>
      <c r="C102" s="31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2" t="s">
        <v>38</v>
      </c>
      <c r="B117" s="313"/>
      <c r="C117" s="314"/>
      <c r="D117" s="214">
        <f>SUM(B106:C116)</f>
        <v>0</v>
      </c>
      <c r="E117" s="37"/>
      <c r="F117" s="37"/>
    </row>
    <row r="118" spans="1:6" s="50" customFormat="1" x14ac:dyDescent="0.3">
      <c r="A118" s="312" t="s">
        <v>342</v>
      </c>
      <c r="B118" s="313"/>
      <c r="C118" s="314"/>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12" t="s">
        <v>38</v>
      </c>
      <c r="B132" s="313"/>
      <c r="C132" s="314"/>
      <c r="D132" s="214">
        <f>SUM(B121:C131)</f>
        <v>0</v>
      </c>
    </row>
    <row r="133" spans="1:6" x14ac:dyDescent="0.3">
      <c r="A133" s="312" t="s">
        <v>342</v>
      </c>
      <c r="B133" s="313"/>
      <c r="C133" s="314"/>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2" t="s">
        <v>38</v>
      </c>
      <c r="B148" s="313"/>
      <c r="C148" s="314"/>
      <c r="D148" s="214">
        <f>SUM(B136:C147)</f>
        <v>0</v>
      </c>
    </row>
    <row r="149" spans="1:6" x14ac:dyDescent="0.3">
      <c r="A149" s="312" t="s">
        <v>342</v>
      </c>
      <c r="B149" s="313"/>
      <c r="C149" s="314"/>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2" t="s">
        <v>38</v>
      </c>
      <c r="B160" s="315"/>
      <c r="C160" s="316"/>
      <c r="D160" s="215">
        <f>SUM(B152:C159)</f>
        <v>0</v>
      </c>
    </row>
    <row r="161" spans="1:6" x14ac:dyDescent="0.3">
      <c r="A161" s="312" t="s">
        <v>342</v>
      </c>
      <c r="B161" s="313"/>
      <c r="C161" s="314"/>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2" t="s">
        <v>38</v>
      </c>
      <c r="B168" s="313"/>
      <c r="C168" s="314"/>
      <c r="D168" s="214">
        <f>SUM(B164:C167)</f>
        <v>0</v>
      </c>
    </row>
    <row r="169" spans="1:6" x14ac:dyDescent="0.3">
      <c r="A169" s="312" t="s">
        <v>342</v>
      </c>
      <c r="B169" s="313"/>
      <c r="C169" s="314"/>
      <c r="D169" s="65">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2" t="s">
        <v>38</v>
      </c>
      <c r="B176" s="313"/>
      <c r="C176" s="314"/>
      <c r="D176" s="214">
        <f>SUM(B172:C175)</f>
        <v>0</v>
      </c>
    </row>
    <row r="177" spans="1:6" x14ac:dyDescent="0.3">
      <c r="A177" s="312" t="s">
        <v>342</v>
      </c>
      <c r="B177" s="313"/>
      <c r="C177" s="314"/>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2" t="s">
        <v>38</v>
      </c>
      <c r="B185" s="313"/>
      <c r="C185" s="314"/>
      <c r="D185" s="214">
        <f>SUM(B180:C184)</f>
        <v>0</v>
      </c>
    </row>
    <row r="186" spans="1:6" x14ac:dyDescent="0.3">
      <c r="A186" s="312" t="s">
        <v>342</v>
      </c>
      <c r="B186" s="313"/>
      <c r="C186" s="314"/>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2" t="s">
        <v>38</v>
      </c>
      <c r="B193" s="313"/>
      <c r="C193" s="314"/>
      <c r="D193" s="97">
        <f>SUM(B189:C192)</f>
        <v>0</v>
      </c>
    </row>
    <row r="194" spans="1:4" x14ac:dyDescent="0.3">
      <c r="A194" s="312" t="s">
        <v>342</v>
      </c>
      <c r="B194" s="313"/>
      <c r="C194" s="31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5"/>
      <c r="E1" s="305"/>
      <c r="F1" s="305"/>
      <c r="G1" s="305"/>
      <c r="H1" s="305"/>
      <c r="I1" s="30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6" t="s">
        <v>201</v>
      </c>
      <c r="B7" s="306"/>
      <c r="C7" s="306"/>
      <c r="D7" s="306"/>
      <c r="E7" s="306"/>
      <c r="F7" s="306"/>
      <c r="G7" s="213"/>
      <c r="H7" s="213"/>
      <c r="I7" s="213"/>
    </row>
    <row r="8" spans="1:9" ht="29.25" x14ac:dyDescent="0.45">
      <c r="A8" s="307" t="str">
        <f>'Page de garde'!D18</f>
        <v>Ras jebal</v>
      </c>
      <c r="B8" s="307"/>
      <c r="C8" s="307"/>
      <c r="D8" s="307"/>
      <c r="E8" s="307"/>
      <c r="F8" s="307"/>
      <c r="G8" s="216"/>
      <c r="H8" s="216"/>
      <c r="I8" s="213"/>
    </row>
    <row r="9" spans="1:9" ht="24" x14ac:dyDescent="0.45">
      <c r="A9" s="38" t="s">
        <v>44</v>
      </c>
      <c r="B9" s="308"/>
      <c r="C9" s="308"/>
      <c r="D9" s="308"/>
      <c r="E9" s="308"/>
      <c r="F9" s="308"/>
      <c r="G9" s="216"/>
      <c r="H9" s="216"/>
      <c r="I9" s="213"/>
    </row>
    <row r="10" spans="1:9" ht="24" x14ac:dyDescent="0.45">
      <c r="A10" s="39" t="s">
        <v>46</v>
      </c>
      <c r="B10" s="309"/>
      <c r="C10" s="309"/>
      <c r="D10" s="309"/>
      <c r="E10" s="309"/>
      <c r="F10" s="309"/>
      <c r="G10" s="216"/>
      <c r="H10" s="216"/>
      <c r="I10" s="213"/>
    </row>
    <row r="11" spans="1:9" ht="24" x14ac:dyDescent="0.45">
      <c r="A11" s="38" t="s">
        <v>45</v>
      </c>
      <c r="B11" s="304"/>
      <c r="C11" s="304"/>
      <c r="D11" s="304"/>
      <c r="E11" s="304"/>
      <c r="F11" s="304"/>
      <c r="G11" s="216"/>
      <c r="H11" s="216"/>
      <c r="I11" s="213"/>
    </row>
    <row r="12" spans="1:9" ht="24" x14ac:dyDescent="0.45">
      <c r="A12" s="38" t="s">
        <v>276</v>
      </c>
      <c r="B12" s="297">
        <f>D505</f>
        <v>0</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92" t="s">
        <v>0</v>
      </c>
      <c r="B16" s="292"/>
      <c r="C16" s="292"/>
      <c r="D16" s="292"/>
      <c r="E16" s="292"/>
      <c r="F16" s="292"/>
      <c r="G16" s="36"/>
      <c r="H16" s="36"/>
    </row>
    <row r="17" spans="1:8" ht="18" x14ac:dyDescent="0.3">
      <c r="A17" s="182">
        <f>B11</f>
        <v>0</v>
      </c>
      <c r="B17" s="36"/>
      <c r="C17" s="36"/>
      <c r="D17" s="36"/>
      <c r="E17" s="36"/>
      <c r="F17" s="36"/>
      <c r="G17" s="36"/>
      <c r="H17" s="36"/>
    </row>
    <row r="18" spans="1:8" ht="18" x14ac:dyDescent="0.25">
      <c r="A18" s="302" t="s">
        <v>1</v>
      </c>
      <c r="B18" s="303"/>
      <c r="C18" s="303"/>
      <c r="D18" s="303"/>
      <c r="E18" s="303"/>
      <c r="F18" s="30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3" t="s">
        <v>18</v>
      </c>
      <c r="B26" s="294"/>
      <c r="C26" s="294"/>
      <c r="D26" s="294"/>
      <c r="E26" s="294"/>
      <c r="F26" s="29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2" t="s">
        <v>137</v>
      </c>
      <c r="B43" s="292"/>
      <c r="C43" s="292"/>
      <c r="D43" s="292"/>
      <c r="E43" s="292"/>
      <c r="F43" s="292"/>
    </row>
    <row r="44" spans="1:7" x14ac:dyDescent="0.25">
      <c r="A44" s="183">
        <f>B11</f>
        <v>0</v>
      </c>
      <c r="B44" s="6"/>
      <c r="C44" s="7"/>
      <c r="D44" s="6"/>
    </row>
    <row r="45" spans="1:7" ht="16.5" x14ac:dyDescent="0.25">
      <c r="A45" s="295" t="s">
        <v>63</v>
      </c>
      <c r="B45" s="296"/>
      <c r="C45" s="296"/>
      <c r="D45" s="296"/>
      <c r="E45" s="296"/>
      <c r="F45" s="29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3" t="s">
        <v>65</v>
      </c>
      <c r="B57" s="294"/>
      <c r="C57" s="294"/>
      <c r="D57" s="294"/>
      <c r="E57" s="294"/>
      <c r="F57" s="29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3" t="s">
        <v>25</v>
      </c>
      <c r="B84" s="294"/>
      <c r="C84" s="294"/>
      <c r="D84" s="294"/>
      <c r="E84" s="294"/>
      <c r="F84" s="29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2" t="s">
        <v>129</v>
      </c>
      <c r="B99" s="292"/>
      <c r="C99" s="292"/>
      <c r="D99" s="292"/>
      <c r="E99" s="292"/>
      <c r="F99" s="292"/>
    </row>
    <row r="100" spans="1:6" x14ac:dyDescent="0.25">
      <c r="A100" s="183">
        <f>B11</f>
        <v>0</v>
      </c>
      <c r="B100" s="6"/>
      <c r="C100" s="7"/>
      <c r="D100" s="6"/>
    </row>
    <row r="101" spans="1:6" ht="16.5" x14ac:dyDescent="0.25">
      <c r="A101" s="295" t="s">
        <v>63</v>
      </c>
      <c r="B101" s="296"/>
      <c r="C101" s="296"/>
      <c r="D101" s="296"/>
      <c r="E101" s="296"/>
      <c r="F101" s="29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3" t="s">
        <v>133</v>
      </c>
      <c r="B113" s="294"/>
      <c r="C113" s="294"/>
      <c r="D113" s="294"/>
      <c r="E113" s="294"/>
      <c r="F113" s="29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3" t="s">
        <v>73</v>
      </c>
      <c r="B137" s="294"/>
      <c r="C137" s="294"/>
      <c r="D137" s="294"/>
      <c r="E137" s="294"/>
      <c r="F137" s="29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2" t="s">
        <v>130</v>
      </c>
      <c r="B152" s="292"/>
      <c r="C152" s="292"/>
      <c r="D152" s="292"/>
      <c r="E152" s="292"/>
      <c r="F152" s="292"/>
    </row>
    <row r="153" spans="1:6" x14ac:dyDescent="0.25">
      <c r="A153" s="183">
        <f>B11</f>
        <v>0</v>
      </c>
      <c r="B153" s="6"/>
      <c r="C153" s="7"/>
      <c r="D153" s="59"/>
    </row>
    <row r="154" spans="1:6" ht="16.5" x14ac:dyDescent="0.25">
      <c r="A154" s="295" t="s">
        <v>63</v>
      </c>
      <c r="B154" s="296"/>
      <c r="C154" s="296"/>
      <c r="D154" s="296"/>
      <c r="E154" s="296"/>
      <c r="F154" s="29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3" t="s">
        <v>134</v>
      </c>
      <c r="B166" s="294"/>
      <c r="C166" s="294"/>
      <c r="D166" s="294"/>
      <c r="E166" s="294"/>
      <c r="F166" s="29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2" t="s">
        <v>167</v>
      </c>
      <c r="B192" s="292"/>
      <c r="C192" s="292"/>
      <c r="D192" s="292"/>
      <c r="E192" s="292"/>
      <c r="F192" s="292"/>
    </row>
    <row r="193" spans="1:7" x14ac:dyDescent="0.25">
      <c r="A193" s="189">
        <f>B11</f>
        <v>0</v>
      </c>
      <c r="B193" s="6"/>
      <c r="C193" s="7"/>
      <c r="D193" s="6"/>
    </row>
    <row r="194" spans="1:7" ht="18" x14ac:dyDescent="0.25">
      <c r="A194" s="293" t="s">
        <v>158</v>
      </c>
      <c r="B194" s="294"/>
      <c r="C194" s="294"/>
      <c r="D194" s="294"/>
      <c r="E194" s="294"/>
      <c r="F194" s="294"/>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3" t="s">
        <v>76</v>
      </c>
      <c r="B209" s="294"/>
      <c r="C209" s="294"/>
      <c r="D209" s="294"/>
      <c r="E209" s="294"/>
      <c r="F209" s="29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3" t="s">
        <v>191</v>
      </c>
      <c r="B232" s="294"/>
      <c r="C232" s="294"/>
      <c r="D232" s="294"/>
      <c r="E232" s="294"/>
      <c r="F232" s="29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2" t="s">
        <v>78</v>
      </c>
      <c r="B248" s="292"/>
      <c r="C248" s="292"/>
      <c r="D248" s="292"/>
      <c r="E248" s="292"/>
      <c r="F248" s="292"/>
    </row>
    <row r="249" spans="1:6" s="3" customFormat="1" x14ac:dyDescent="0.25">
      <c r="A249" s="183">
        <f>B11</f>
        <v>0</v>
      </c>
      <c r="B249" s="6"/>
      <c r="C249" s="7"/>
      <c r="D249" s="6"/>
    </row>
    <row r="250" spans="1:6" s="3" customFormat="1" ht="18" x14ac:dyDescent="0.25">
      <c r="A250" s="293" t="s">
        <v>79</v>
      </c>
      <c r="B250" s="294"/>
      <c r="C250" s="294"/>
      <c r="D250" s="294"/>
      <c r="E250" s="294"/>
      <c r="F250" s="29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3" t="s">
        <v>81</v>
      </c>
      <c r="B266" s="294"/>
      <c r="C266" s="294"/>
      <c r="D266" s="294"/>
      <c r="E266" s="294"/>
      <c r="F266" s="29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2" t="s">
        <v>4</v>
      </c>
      <c r="B291" s="292"/>
      <c r="C291" s="292"/>
      <c r="D291" s="292"/>
      <c r="E291" s="292"/>
      <c r="F291" s="292"/>
    </row>
    <row r="292" spans="1:7" x14ac:dyDescent="0.25">
      <c r="A292" s="192">
        <f>B11</f>
        <v>0</v>
      </c>
      <c r="B292" s="6"/>
      <c r="C292" s="7"/>
      <c r="D292" s="59"/>
    </row>
    <row r="293" spans="1:7" ht="18" x14ac:dyDescent="0.25">
      <c r="A293" s="293" t="s">
        <v>19</v>
      </c>
      <c r="B293" s="294"/>
      <c r="C293" s="294"/>
      <c r="D293" s="294"/>
      <c r="E293" s="294"/>
      <c r="F293" s="29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3" t="s">
        <v>122</v>
      </c>
      <c r="B305" s="294"/>
      <c r="C305" s="294"/>
      <c r="D305" s="294"/>
      <c r="E305" s="294"/>
      <c r="F305" s="29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2" t="s">
        <v>21</v>
      </c>
      <c r="B324" s="292"/>
      <c r="C324" s="292"/>
      <c r="D324" s="292"/>
      <c r="E324" s="292"/>
      <c r="F324" s="292"/>
    </row>
    <row r="325" spans="1:9" x14ac:dyDescent="0.25">
      <c r="A325" s="193">
        <f>B11</f>
        <v>0</v>
      </c>
      <c r="B325" s="6"/>
      <c r="C325" s="7"/>
      <c r="D325" s="6"/>
    </row>
    <row r="326" spans="1:9" ht="18" x14ac:dyDescent="0.25">
      <c r="A326" s="293" t="s">
        <v>12</v>
      </c>
      <c r="B326" s="294"/>
      <c r="C326" s="294"/>
      <c r="D326" s="294"/>
      <c r="E326" s="294"/>
      <c r="F326" s="29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3" t="s">
        <v>25</v>
      </c>
      <c r="B339" s="294"/>
      <c r="C339" s="294"/>
      <c r="D339" s="294"/>
      <c r="E339" s="294"/>
      <c r="F339" s="29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2" t="s">
        <v>8</v>
      </c>
      <c r="B352" s="292"/>
      <c r="C352" s="292"/>
      <c r="D352" s="292"/>
      <c r="E352" s="292"/>
      <c r="F352" s="292"/>
    </row>
    <row r="353" spans="1:6" x14ac:dyDescent="0.25">
      <c r="A353" s="183">
        <f>B11</f>
        <v>0</v>
      </c>
      <c r="B353" s="6"/>
      <c r="C353" s="7"/>
      <c r="D353" s="59"/>
    </row>
    <row r="354" spans="1:6" ht="16.5" x14ac:dyDescent="0.25">
      <c r="A354" s="295" t="s">
        <v>113</v>
      </c>
      <c r="B354" s="296"/>
      <c r="C354" s="296"/>
      <c r="D354" s="296"/>
      <c r="E354" s="296"/>
      <c r="F354" s="29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3" t="s">
        <v>25</v>
      </c>
      <c r="B366" s="294"/>
      <c r="C366" s="294"/>
      <c r="D366" s="294"/>
      <c r="E366" s="294"/>
      <c r="F366" s="29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3" t="s">
        <v>124</v>
      </c>
      <c r="B382" s="294"/>
      <c r="C382" s="294"/>
      <c r="D382" s="294"/>
      <c r="E382" s="294"/>
      <c r="F382" s="29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3" t="s">
        <v>29</v>
      </c>
      <c r="B391" s="294"/>
      <c r="C391" s="294"/>
      <c r="D391" s="294"/>
      <c r="E391" s="294"/>
      <c r="F391" s="29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2" t="s">
        <v>125</v>
      </c>
      <c r="B405" s="292"/>
      <c r="C405" s="292"/>
      <c r="D405" s="292"/>
      <c r="E405" s="292"/>
      <c r="F405" s="292"/>
    </row>
    <row r="406" spans="1:6" x14ac:dyDescent="0.25">
      <c r="A406" s="192">
        <f>B11</f>
        <v>0</v>
      </c>
      <c r="B406" s="6"/>
      <c r="C406" s="7"/>
      <c r="D406" s="6"/>
    </row>
    <row r="407" spans="1:6" ht="16.5" x14ac:dyDescent="0.25">
      <c r="A407" s="295" t="s">
        <v>19</v>
      </c>
      <c r="B407" s="296"/>
      <c r="C407" s="296"/>
      <c r="D407" s="296"/>
      <c r="E407" s="296"/>
      <c r="F407" s="29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5" t="s">
        <v>122</v>
      </c>
      <c r="B418" s="296"/>
      <c r="C418" s="296"/>
      <c r="D418" s="296"/>
      <c r="E418" s="296"/>
      <c r="F418" s="29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2" t="s">
        <v>374</v>
      </c>
      <c r="B435" s="292"/>
      <c r="C435" s="292"/>
      <c r="D435" s="292"/>
      <c r="E435" s="292"/>
      <c r="F435" s="292"/>
    </row>
    <row r="436" spans="1:7" x14ac:dyDescent="0.25">
      <c r="A436" s="195">
        <f>+B11</f>
        <v>0</v>
      </c>
      <c r="B436" s="6"/>
      <c r="C436" s="7"/>
      <c r="D436" s="6"/>
    </row>
    <row r="437" spans="1:7" ht="18" x14ac:dyDescent="0.25">
      <c r="A437" s="293" t="s">
        <v>375</v>
      </c>
      <c r="B437" s="294"/>
      <c r="C437" s="294"/>
      <c r="D437" s="294"/>
      <c r="E437" s="294"/>
      <c r="F437" s="29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3" t="s">
        <v>31</v>
      </c>
      <c r="B444" s="294"/>
      <c r="C444" s="294"/>
      <c r="D444" s="294"/>
      <c r="E444" s="294"/>
      <c r="F444" s="29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2" t="s">
        <v>180</v>
      </c>
      <c r="B454" s="292"/>
      <c r="C454" s="292"/>
      <c r="D454" s="292"/>
      <c r="E454" s="292"/>
      <c r="F454" s="29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2" t="s">
        <v>87</v>
      </c>
      <c r="B464" s="292"/>
      <c r="C464" s="292"/>
      <c r="D464" s="292"/>
      <c r="E464" s="292"/>
      <c r="F464" s="29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2" t="s">
        <v>151</v>
      </c>
      <c r="B473" s="292"/>
      <c r="C473" s="292"/>
      <c r="D473" s="292"/>
      <c r="E473" s="292"/>
      <c r="F473" s="29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2" t="s">
        <v>152</v>
      </c>
      <c r="B494" s="292"/>
      <c r="C494" s="292"/>
      <c r="D494" s="292"/>
      <c r="E494" s="292"/>
      <c r="F494" s="29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2"/>
      <c r="E1" s="322"/>
      <c r="F1" s="322"/>
      <c r="G1" s="322"/>
      <c r="H1" s="322"/>
      <c r="I1" s="32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6" t="s">
        <v>52</v>
      </c>
      <c r="B6" s="306"/>
      <c r="C6" s="306"/>
      <c r="D6" s="306"/>
      <c r="E6" s="306"/>
      <c r="F6" s="306"/>
      <c r="G6" s="216"/>
      <c r="H6" s="216"/>
      <c r="I6" s="216"/>
    </row>
    <row r="7" spans="1:9" s="36" customFormat="1" ht="21.75" customHeight="1" x14ac:dyDescent="0.45">
      <c r="A7" s="307" t="str">
        <f>'A1 Exploitation'!A8:F8</f>
        <v>Ras jebal</v>
      </c>
      <c r="B7" s="307"/>
      <c r="C7" s="307"/>
      <c r="D7" s="307"/>
      <c r="E7" s="307"/>
      <c r="F7" s="307"/>
      <c r="G7" s="216"/>
      <c r="H7" s="216"/>
      <c r="I7" s="216"/>
    </row>
    <row r="8" spans="1:9" s="36" customFormat="1" ht="24" x14ac:dyDescent="0.45">
      <c r="A8" s="38" t="s">
        <v>44</v>
      </c>
      <c r="B8" s="323">
        <f>'A6 Exploitation'!B9:F9</f>
        <v>0</v>
      </c>
      <c r="C8" s="323"/>
      <c r="D8" s="323"/>
      <c r="E8" s="323"/>
      <c r="F8" s="323"/>
      <c r="G8" s="216"/>
      <c r="H8" s="216"/>
      <c r="I8" s="216"/>
    </row>
    <row r="9" spans="1:9" s="36" customFormat="1" ht="24" x14ac:dyDescent="0.45">
      <c r="A9" s="39" t="s">
        <v>46</v>
      </c>
      <c r="B9" s="324">
        <f>'A6 Exploitation'!B10:F10</f>
        <v>0</v>
      </c>
      <c r="C9" s="324"/>
      <c r="D9" s="324"/>
      <c r="E9" s="324"/>
      <c r="F9" s="324"/>
      <c r="G9" s="216"/>
      <c r="H9" s="216"/>
      <c r="I9" s="216"/>
    </row>
    <row r="10" spans="1:9" s="36" customFormat="1" ht="24" x14ac:dyDescent="0.45">
      <c r="A10" s="38" t="s">
        <v>45</v>
      </c>
      <c r="B10" s="321">
        <f>'A6 Exploitation'!B11:F11</f>
        <v>0</v>
      </c>
      <c r="C10" s="321"/>
      <c r="D10" s="321"/>
      <c r="E10" s="321"/>
      <c r="F10" s="321"/>
      <c r="G10" s="216"/>
      <c r="H10" s="216"/>
      <c r="I10" s="216"/>
    </row>
    <row r="11" spans="1:9" s="36" customFormat="1" ht="24" x14ac:dyDescent="0.45">
      <c r="A11" s="38" t="s">
        <v>341</v>
      </c>
      <c r="B11" s="325">
        <f>D198</f>
        <v>0</v>
      </c>
      <c r="C11" s="325"/>
      <c r="D11" s="325"/>
      <c r="E11" s="325"/>
      <c r="F11" s="325"/>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26" t="s">
        <v>0</v>
      </c>
      <c r="B16" s="327"/>
      <c r="C16" s="327"/>
      <c r="D16" s="327"/>
      <c r="E16" s="327"/>
      <c r="F16" s="32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8" t="s">
        <v>38</v>
      </c>
      <c r="B22" s="315"/>
      <c r="C22" s="316"/>
      <c r="D22" s="215">
        <f>SUM(B17:C21)</f>
        <v>0</v>
      </c>
    </row>
    <row r="23" spans="1:6" x14ac:dyDescent="0.3">
      <c r="A23" s="312" t="s">
        <v>342</v>
      </c>
      <c r="B23" s="313"/>
      <c r="C23" s="314"/>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2" t="s">
        <v>38</v>
      </c>
      <c r="B32" s="313"/>
      <c r="C32" s="314"/>
      <c r="D32" s="214">
        <f>SUM(B26:C31)</f>
        <v>0</v>
      </c>
    </row>
    <row r="33" spans="1:6" x14ac:dyDescent="0.3">
      <c r="A33" s="312" t="s">
        <v>342</v>
      </c>
      <c r="B33" s="313"/>
      <c r="C33" s="314"/>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2" t="s">
        <v>38</v>
      </c>
      <c r="B41" s="313"/>
      <c r="C41" s="314"/>
      <c r="D41" s="214">
        <f>SUM(B36:C40)</f>
        <v>0</v>
      </c>
      <c r="E41" s="37"/>
      <c r="F41" s="37"/>
    </row>
    <row r="42" spans="1:6" s="50" customFormat="1" x14ac:dyDescent="0.3">
      <c r="A42" s="312" t="s">
        <v>342</v>
      </c>
      <c r="B42" s="313"/>
      <c r="C42" s="314"/>
      <c r="D42" s="65">
        <f>D41/(COUNT(B36:C40)*2)</f>
        <v>0</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2" t="s">
        <v>38</v>
      </c>
      <c r="B51" s="313"/>
      <c r="C51" s="314"/>
      <c r="D51" s="214">
        <f>SUM(B45:C50)</f>
        <v>0</v>
      </c>
    </row>
    <row r="52" spans="1:6" x14ac:dyDescent="0.3">
      <c r="A52" s="312" t="s">
        <v>342</v>
      </c>
      <c r="B52" s="313"/>
      <c r="C52" s="314"/>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2" t="s">
        <v>38</v>
      </c>
      <c r="B62" s="313"/>
      <c r="C62" s="314"/>
      <c r="D62" s="214">
        <f>SUM(B55:C61)</f>
        <v>0</v>
      </c>
    </row>
    <row r="63" spans="1:6" x14ac:dyDescent="0.3">
      <c r="A63" s="312" t="s">
        <v>342</v>
      </c>
      <c r="B63" s="313"/>
      <c r="C63" s="314"/>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2" t="s">
        <v>38</v>
      </c>
      <c r="B83" s="313"/>
      <c r="C83" s="314"/>
      <c r="D83" s="214">
        <f>SUM(B66:C82)</f>
        <v>0</v>
      </c>
    </row>
    <row r="84" spans="1:6" x14ac:dyDescent="0.3">
      <c r="A84" s="312" t="s">
        <v>342</v>
      </c>
      <c r="B84" s="313"/>
      <c r="C84" s="314"/>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2" t="s">
        <v>38</v>
      </c>
      <c r="B101" s="313"/>
      <c r="C101" s="314"/>
      <c r="D101" s="214">
        <f>SUM(B87:C100)</f>
        <v>0</v>
      </c>
    </row>
    <row r="102" spans="1:6" x14ac:dyDescent="0.3">
      <c r="A102" s="312" t="s">
        <v>342</v>
      </c>
      <c r="B102" s="313"/>
      <c r="C102" s="31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2" t="s">
        <v>38</v>
      </c>
      <c r="B117" s="313"/>
      <c r="C117" s="314"/>
      <c r="D117" s="214">
        <f>SUM(B106:C116)</f>
        <v>0</v>
      </c>
      <c r="E117" s="37"/>
      <c r="F117" s="37"/>
    </row>
    <row r="118" spans="1:6" s="50" customFormat="1" x14ac:dyDescent="0.3">
      <c r="A118" s="312" t="s">
        <v>342</v>
      </c>
      <c r="B118" s="313"/>
      <c r="C118" s="314"/>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2" t="s">
        <v>38</v>
      </c>
      <c r="B132" s="313"/>
      <c r="C132" s="314"/>
      <c r="D132" s="214">
        <f>SUM(B121:C131)</f>
        <v>0</v>
      </c>
    </row>
    <row r="133" spans="1:6" x14ac:dyDescent="0.3">
      <c r="A133" s="312" t="s">
        <v>342</v>
      </c>
      <c r="B133" s="313"/>
      <c r="C133" s="314"/>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2" t="s">
        <v>38</v>
      </c>
      <c r="B148" s="313"/>
      <c r="C148" s="314"/>
      <c r="D148" s="214">
        <f>SUM(B136:C147)</f>
        <v>0</v>
      </c>
    </row>
    <row r="149" spans="1:6" x14ac:dyDescent="0.3">
      <c r="A149" s="312" t="s">
        <v>342</v>
      </c>
      <c r="B149" s="313"/>
      <c r="C149" s="314"/>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2" t="s">
        <v>38</v>
      </c>
      <c r="B160" s="315"/>
      <c r="C160" s="316"/>
      <c r="D160" s="215">
        <f>SUM(B152:C159)</f>
        <v>0</v>
      </c>
    </row>
    <row r="161" spans="1:6" x14ac:dyDescent="0.3">
      <c r="A161" s="312" t="s">
        <v>342</v>
      </c>
      <c r="B161" s="313"/>
      <c r="C161" s="314"/>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2" t="s">
        <v>38</v>
      </c>
      <c r="B168" s="313"/>
      <c r="C168" s="314"/>
      <c r="D168" s="214">
        <f>SUM(B164:C167)</f>
        <v>0</v>
      </c>
    </row>
    <row r="169" spans="1:6" x14ac:dyDescent="0.3">
      <c r="A169" s="312" t="s">
        <v>342</v>
      </c>
      <c r="B169" s="313"/>
      <c r="C169" s="314"/>
      <c r="D169" s="65">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2" t="s">
        <v>38</v>
      </c>
      <c r="B176" s="313"/>
      <c r="C176" s="314"/>
      <c r="D176" s="214">
        <f>SUM(B172:C175)</f>
        <v>0</v>
      </c>
    </row>
    <row r="177" spans="1:6" x14ac:dyDescent="0.3">
      <c r="A177" s="312" t="s">
        <v>342</v>
      </c>
      <c r="B177" s="313"/>
      <c r="C177" s="314"/>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2" t="s">
        <v>38</v>
      </c>
      <c r="B185" s="313"/>
      <c r="C185" s="314"/>
      <c r="D185" s="214">
        <f>SUM(B180:C184)</f>
        <v>0</v>
      </c>
    </row>
    <row r="186" spans="1:6" x14ac:dyDescent="0.3">
      <c r="A186" s="312" t="s">
        <v>342</v>
      </c>
      <c r="B186" s="313"/>
      <c r="C186" s="314"/>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2" t="s">
        <v>38</v>
      </c>
      <c r="B193" s="313"/>
      <c r="C193" s="314"/>
      <c r="D193" s="97">
        <f>SUM(B189:C192)</f>
        <v>0</v>
      </c>
    </row>
    <row r="194" spans="1:4" x14ac:dyDescent="0.3">
      <c r="A194" s="312" t="s">
        <v>342</v>
      </c>
      <c r="B194" s="313"/>
      <c r="C194" s="31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31" zoomScale="90" zoomScaleNormal="71" zoomScaleSheetLayoutView="90" workbookViewId="0">
      <selection activeCell="D231" sqref="D231"/>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5"/>
      <c r="E1" s="305"/>
      <c r="F1" s="305"/>
      <c r="G1" s="305"/>
      <c r="H1" s="305"/>
      <c r="I1" s="305"/>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v>0</v>
      </c>
      <c r="G5" s="124"/>
      <c r="H5" s="124"/>
      <c r="I5" s="124"/>
    </row>
    <row r="6" spans="1:9" ht="1.5" hidden="1" customHeight="1" x14ac:dyDescent="0.3">
      <c r="D6" s="124"/>
      <c r="E6" s="124"/>
      <c r="F6" s="124"/>
      <c r="G6" s="124"/>
      <c r="H6" s="124"/>
      <c r="I6" s="124"/>
    </row>
    <row r="7" spans="1:9" ht="21" x14ac:dyDescent="0.3">
      <c r="A7" s="306" t="s">
        <v>201</v>
      </c>
      <c r="B7" s="306"/>
      <c r="C7" s="306"/>
      <c r="D7" s="306"/>
      <c r="E7" s="306"/>
      <c r="F7" s="306"/>
      <c r="G7" s="124"/>
      <c r="H7" s="124"/>
      <c r="I7" s="124"/>
    </row>
    <row r="8" spans="1:9" ht="29.25" x14ac:dyDescent="0.45">
      <c r="A8" s="307" t="str">
        <f>'Page de garde'!D18</f>
        <v>Ras jebal</v>
      </c>
      <c r="B8" s="307"/>
      <c r="C8" s="307"/>
      <c r="D8" s="307"/>
      <c r="E8" s="307"/>
      <c r="F8" s="307"/>
      <c r="G8" s="126"/>
      <c r="H8" s="126"/>
      <c r="I8" s="124"/>
    </row>
    <row r="9" spans="1:9" ht="24" x14ac:dyDescent="0.45">
      <c r="A9" s="38" t="s">
        <v>44</v>
      </c>
      <c r="B9" s="308" t="s">
        <v>414</v>
      </c>
      <c r="C9" s="308"/>
      <c r="D9" s="308"/>
      <c r="E9" s="308"/>
      <c r="F9" s="308"/>
      <c r="G9" s="126"/>
      <c r="H9" s="126"/>
      <c r="I9" s="124"/>
    </row>
    <row r="10" spans="1:9" ht="24" x14ac:dyDescent="0.45">
      <c r="A10" s="39" t="s">
        <v>46</v>
      </c>
      <c r="B10" s="309" t="s">
        <v>417</v>
      </c>
      <c r="C10" s="309"/>
      <c r="D10" s="309"/>
      <c r="E10" s="309"/>
      <c r="F10" s="309"/>
      <c r="G10" s="126"/>
      <c r="H10" s="126"/>
      <c r="I10" s="124"/>
    </row>
    <row r="11" spans="1:9" ht="24" x14ac:dyDescent="0.45">
      <c r="A11" s="38" t="s">
        <v>45</v>
      </c>
      <c r="B11" s="304">
        <v>42810</v>
      </c>
      <c r="C11" s="304"/>
      <c r="D11" s="304"/>
      <c r="E11" s="304"/>
      <c r="F11" s="304"/>
      <c r="G11" s="126"/>
      <c r="H11" s="126"/>
      <c r="I11" s="124"/>
    </row>
    <row r="12" spans="1:9" ht="24" x14ac:dyDescent="0.45">
      <c r="A12" s="38" t="s">
        <v>276</v>
      </c>
      <c r="B12" s="297">
        <f>D505</f>
        <v>0.9472573839662447</v>
      </c>
      <c r="C12" s="297"/>
      <c r="D12" s="297"/>
      <c r="E12" s="297"/>
      <c r="F12" s="297"/>
      <c r="G12" s="126"/>
      <c r="H12" s="126"/>
      <c r="I12" s="124"/>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92" t="s">
        <v>0</v>
      </c>
      <c r="B16" s="292"/>
      <c r="C16" s="292"/>
      <c r="D16" s="292"/>
      <c r="E16" s="292"/>
      <c r="F16" s="292"/>
      <c r="G16" s="36"/>
      <c r="H16" s="36"/>
    </row>
    <row r="17" spans="1:8" ht="18" x14ac:dyDescent="0.3">
      <c r="A17" s="182">
        <f>B11</f>
        <v>42810</v>
      </c>
      <c r="B17" s="36"/>
      <c r="C17" s="36"/>
      <c r="D17" s="36"/>
      <c r="E17" s="36"/>
      <c r="F17" s="36"/>
      <c r="G17" s="36"/>
      <c r="H17" s="36"/>
    </row>
    <row r="18" spans="1:8" ht="18" x14ac:dyDescent="0.25">
      <c r="A18" s="302" t="s">
        <v>1</v>
      </c>
      <c r="B18" s="303"/>
      <c r="C18" s="303"/>
      <c r="D18" s="303"/>
      <c r="E18" s="303"/>
      <c r="F18" s="303"/>
    </row>
    <row r="19" spans="1:8" x14ac:dyDescent="0.25">
      <c r="A19" s="17" t="s">
        <v>10</v>
      </c>
      <c r="B19" s="136">
        <v>1</v>
      </c>
      <c r="C19" s="136"/>
      <c r="D19" s="135" t="s">
        <v>418</v>
      </c>
      <c r="E19" s="66"/>
      <c r="F19" s="66"/>
    </row>
    <row r="20" spans="1:8" x14ac:dyDescent="0.25">
      <c r="A20" s="17" t="s">
        <v>211</v>
      </c>
      <c r="B20" s="170" t="s">
        <v>34</v>
      </c>
      <c r="C20" s="136"/>
      <c r="D20" s="135"/>
      <c r="E20" s="66"/>
      <c r="F20" s="66"/>
    </row>
    <row r="21" spans="1:8" x14ac:dyDescent="0.25">
      <c r="A21" s="17" t="s">
        <v>98</v>
      </c>
      <c r="B21" s="170">
        <v>2</v>
      </c>
      <c r="C21" s="136"/>
      <c r="D21" s="129"/>
      <c r="E21" s="129"/>
      <c r="F21" s="66"/>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3" t="s">
        <v>18</v>
      </c>
      <c r="B26" s="294"/>
      <c r="C26" s="294"/>
      <c r="D26" s="294"/>
      <c r="E26" s="294"/>
      <c r="F26" s="294"/>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t="s">
        <v>411</v>
      </c>
      <c r="E31" s="66"/>
      <c r="F31" s="66"/>
    </row>
    <row r="32" spans="1:8" ht="75" x14ac:dyDescent="0.25">
      <c r="A32" s="17" t="s">
        <v>166</v>
      </c>
      <c r="B32" s="170">
        <v>2</v>
      </c>
      <c r="C32" s="130"/>
      <c r="D32" s="133"/>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25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92" t="s">
        <v>137</v>
      </c>
      <c r="B43" s="292"/>
      <c r="C43" s="292"/>
      <c r="D43" s="292"/>
      <c r="E43" s="292"/>
      <c r="F43" s="292"/>
    </row>
    <row r="44" spans="1:7" x14ac:dyDescent="0.25">
      <c r="A44" s="183">
        <f>B11</f>
        <v>42810</v>
      </c>
      <c r="B44" s="6"/>
      <c r="C44" s="7"/>
      <c r="D44" s="6"/>
    </row>
    <row r="45" spans="1:7" ht="16.5" x14ac:dyDescent="0.25">
      <c r="A45" s="295" t="s">
        <v>63</v>
      </c>
      <c r="B45" s="296"/>
      <c r="C45" s="296"/>
      <c r="D45" s="296"/>
      <c r="E45" s="296"/>
      <c r="F45" s="296"/>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56"/>
      <c r="E49" s="66"/>
      <c r="F49" s="66"/>
    </row>
    <row r="50" spans="1:6" x14ac:dyDescent="0.25">
      <c r="A50" s="43" t="s">
        <v>141</v>
      </c>
      <c r="B50" s="170">
        <v>2</v>
      </c>
      <c r="C50" s="137"/>
      <c r="D50" s="156"/>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93" t="s">
        <v>65</v>
      </c>
      <c r="B57" s="294"/>
      <c r="C57" s="294"/>
      <c r="D57" s="294"/>
      <c r="E57" s="294"/>
      <c r="F57" s="294"/>
    </row>
    <row r="58" spans="1:6" ht="24" customHeight="1" x14ac:dyDescent="0.25">
      <c r="A58" s="169" t="s">
        <v>314</v>
      </c>
      <c r="B58" s="144">
        <v>2</v>
      </c>
      <c r="C58" s="144"/>
      <c r="D58" s="142"/>
      <c r="E58" s="147"/>
      <c r="F58" s="66"/>
    </row>
    <row r="59" spans="1:6" x14ac:dyDescent="0.25">
      <c r="A59" s="17" t="s">
        <v>204</v>
      </c>
      <c r="B59" s="170">
        <v>2</v>
      </c>
      <c r="C59" s="145"/>
      <c r="D59" s="156"/>
      <c r="E59" s="168"/>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45" x14ac:dyDescent="0.25">
      <c r="A63" s="17" t="s">
        <v>277</v>
      </c>
      <c r="B63" s="170">
        <v>0</v>
      </c>
      <c r="C63" s="144"/>
      <c r="D63" s="129" t="s">
        <v>446</v>
      </c>
      <c r="E63" s="129" t="s">
        <v>447</v>
      </c>
      <c r="F63" s="66"/>
    </row>
    <row r="64" spans="1:6" ht="36" x14ac:dyDescent="0.25">
      <c r="A64" s="108" t="s">
        <v>272</v>
      </c>
      <c r="B64" s="170">
        <v>2</v>
      </c>
      <c r="C64" s="217" t="str">
        <f>IF(B64=0, -5, "0")</f>
        <v>0</v>
      </c>
      <c r="D64" s="142"/>
      <c r="E64" s="147"/>
      <c r="F64" s="66"/>
    </row>
    <row r="65" spans="1:7" ht="16.5" x14ac:dyDescent="0.3">
      <c r="A65" s="49" t="s">
        <v>271</v>
      </c>
      <c r="B65" s="170" t="s">
        <v>34</v>
      </c>
      <c r="C65" s="171"/>
      <c r="D65" s="146"/>
      <c r="E65" s="255"/>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45" x14ac:dyDescent="0.25">
      <c r="A70" s="107" t="s">
        <v>171</v>
      </c>
      <c r="B70" s="170">
        <v>0</v>
      </c>
      <c r="C70" s="218">
        <f>IF(B70=0, -5, "0")</f>
        <v>-5</v>
      </c>
      <c r="D70" s="163" t="s">
        <v>422</v>
      </c>
      <c r="E70" s="146" t="s">
        <v>457</v>
      </c>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29</v>
      </c>
    </row>
    <row r="82" spans="1:6" x14ac:dyDescent="0.25">
      <c r="A82" s="19" t="s">
        <v>37</v>
      </c>
      <c r="B82" s="20"/>
      <c r="C82" s="21"/>
      <c r="D82" s="63">
        <f>D81/(COUNT(B58:C80)*2)</f>
        <v>0.72499999999999998</v>
      </c>
    </row>
    <row r="83" spans="1:6" ht="15" customHeight="1" x14ac:dyDescent="0.25">
      <c r="A83" s="9"/>
      <c r="B83" s="6"/>
      <c r="C83" s="7"/>
      <c r="D83" s="6"/>
    </row>
    <row r="84" spans="1:6" ht="15" customHeight="1" x14ac:dyDescent="0.25">
      <c r="A84" s="293" t="s">
        <v>25</v>
      </c>
      <c r="B84" s="294"/>
      <c r="C84" s="294"/>
      <c r="D84" s="294"/>
      <c r="E84" s="294"/>
      <c r="F84" s="294"/>
    </row>
    <row r="85" spans="1:6" x14ac:dyDescent="0.25">
      <c r="A85" s="17" t="s">
        <v>314</v>
      </c>
      <c r="B85" s="153">
        <v>2</v>
      </c>
      <c r="C85" s="153"/>
      <c r="D85" s="157"/>
      <c r="E85" s="66"/>
      <c r="F85" s="66"/>
    </row>
    <row r="86" spans="1:6" x14ac:dyDescent="0.25">
      <c r="A86" s="18" t="s">
        <v>105</v>
      </c>
      <c r="B86" s="170">
        <v>2</v>
      </c>
      <c r="C86" s="153"/>
      <c r="D86" s="155"/>
      <c r="E86" s="66"/>
      <c r="F86" s="66"/>
    </row>
    <row r="87" spans="1:6" ht="46.5" x14ac:dyDescent="0.35">
      <c r="A87" s="76" t="s">
        <v>59</v>
      </c>
      <c r="B87" s="170">
        <v>1</v>
      </c>
      <c r="C87" s="217" t="str">
        <f>IF(B87=0, -5, "0")</f>
        <v>0</v>
      </c>
      <c r="D87" s="157" t="s">
        <v>415</v>
      </c>
      <c r="E87" s="129" t="s">
        <v>416</v>
      </c>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1</v>
      </c>
      <c r="C92" s="154"/>
      <c r="D92" s="256">
        <v>0.5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0.82352941176470584</v>
      </c>
    </row>
    <row r="98" spans="1:6" x14ac:dyDescent="0.25">
      <c r="A98" s="5"/>
      <c r="B98" s="6"/>
      <c r="C98" s="7"/>
      <c r="D98" s="6"/>
    </row>
    <row r="99" spans="1:6" ht="18" x14ac:dyDescent="0.35">
      <c r="A99" s="292" t="s">
        <v>129</v>
      </c>
      <c r="B99" s="292"/>
      <c r="C99" s="292"/>
      <c r="D99" s="292"/>
      <c r="E99" s="292"/>
      <c r="F99" s="292"/>
    </row>
    <row r="100" spans="1:6" x14ac:dyDescent="0.25">
      <c r="A100" s="183">
        <f>B11</f>
        <v>42810</v>
      </c>
      <c r="B100" s="6"/>
      <c r="C100" s="7"/>
      <c r="D100" s="6"/>
    </row>
    <row r="101" spans="1:6" ht="16.5" x14ac:dyDescent="0.25">
      <c r="A101" s="295" t="s">
        <v>63</v>
      </c>
      <c r="B101" s="296"/>
      <c r="C101" s="296"/>
      <c r="D101" s="296"/>
      <c r="E101" s="296"/>
      <c r="F101" s="296"/>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3" t="s">
        <v>133</v>
      </c>
      <c r="B113" s="294"/>
      <c r="C113" s="294"/>
      <c r="D113" s="294"/>
      <c r="E113" s="294"/>
      <c r="F113" s="294"/>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29"/>
      <c r="E121" s="270"/>
      <c r="F121" s="147"/>
    </row>
    <row r="122" spans="1:6" ht="30" x14ac:dyDescent="0.25">
      <c r="A122" s="18" t="s">
        <v>188</v>
      </c>
      <c r="B122" s="170">
        <v>0</v>
      </c>
      <c r="C122" s="153"/>
      <c r="D122" s="142" t="s">
        <v>459</v>
      </c>
      <c r="E122" s="147" t="s">
        <v>460</v>
      </c>
      <c r="F122" s="147"/>
    </row>
    <row r="123" spans="1:6" ht="16.5" x14ac:dyDescent="0.3">
      <c r="A123" s="48" t="s">
        <v>189</v>
      </c>
      <c r="B123" s="177">
        <v>2</v>
      </c>
      <c r="C123" s="177"/>
      <c r="D123" s="184"/>
      <c r="E123" s="129"/>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93" t="s">
        <v>73</v>
      </c>
      <c r="B137" s="294"/>
      <c r="C137" s="294"/>
      <c r="D137" s="294"/>
      <c r="E137" s="294"/>
      <c r="F137" s="294"/>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258">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92" t="s">
        <v>130</v>
      </c>
      <c r="B152" s="292"/>
      <c r="C152" s="292"/>
      <c r="D152" s="292"/>
      <c r="E152" s="292"/>
      <c r="F152" s="292"/>
    </row>
    <row r="153" spans="1:6" x14ac:dyDescent="0.25">
      <c r="A153" s="183">
        <f>B11</f>
        <v>42810</v>
      </c>
      <c r="B153" s="6"/>
      <c r="C153" s="7"/>
      <c r="D153" s="59"/>
    </row>
    <row r="154" spans="1:6" ht="16.5" x14ac:dyDescent="0.25">
      <c r="A154" s="295" t="s">
        <v>63</v>
      </c>
      <c r="B154" s="296"/>
      <c r="C154" s="296"/>
      <c r="D154" s="296"/>
      <c r="E154" s="296"/>
      <c r="F154" s="296"/>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56"/>
      <c r="E158" s="66"/>
      <c r="F158" s="66"/>
    </row>
    <row r="159" spans="1:6" ht="30" x14ac:dyDescent="0.25">
      <c r="A159" s="23" t="s">
        <v>190</v>
      </c>
      <c r="B159" s="170">
        <v>2</v>
      </c>
      <c r="C159" s="153"/>
      <c r="D159" s="168"/>
      <c r="E159" s="129"/>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3" t="s">
        <v>134</v>
      </c>
      <c r="B166" s="294"/>
      <c r="C166" s="294"/>
      <c r="D166" s="294"/>
      <c r="E166" s="294"/>
      <c r="F166" s="294"/>
    </row>
    <row r="167" spans="1:6" x14ac:dyDescent="0.25">
      <c r="A167" s="17" t="s">
        <v>314</v>
      </c>
      <c r="B167" s="153">
        <v>2</v>
      </c>
      <c r="C167" s="153"/>
      <c r="D167" s="143"/>
      <c r="E167" s="147"/>
      <c r="F167" s="66"/>
    </row>
    <row r="168" spans="1:6" x14ac:dyDescent="0.25">
      <c r="A168" s="18" t="s">
        <v>102</v>
      </c>
      <c r="B168" s="170">
        <v>2</v>
      </c>
      <c r="C168" s="153"/>
      <c r="D168" s="129"/>
      <c r="E168" s="129"/>
      <c r="F168" s="66"/>
    </row>
    <row r="169" spans="1:6" x14ac:dyDescent="0.25">
      <c r="A169" s="18" t="s">
        <v>135</v>
      </c>
      <c r="B169" s="170">
        <v>2</v>
      </c>
      <c r="C169" s="153"/>
      <c r="D169" s="129"/>
      <c r="E169" s="129"/>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v>0</v>
      </c>
      <c r="C178" s="153"/>
      <c r="D178" s="168" t="s">
        <v>421</v>
      </c>
      <c r="E178" s="142" t="s">
        <v>461</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58">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92" t="s">
        <v>167</v>
      </c>
      <c r="B192" s="292"/>
      <c r="C192" s="292"/>
      <c r="D192" s="292"/>
      <c r="E192" s="292"/>
      <c r="F192" s="292"/>
    </row>
    <row r="193" spans="1:7" x14ac:dyDescent="0.25">
      <c r="A193" s="189">
        <f>B11</f>
        <v>42810</v>
      </c>
      <c r="B193" s="6"/>
      <c r="C193" s="7"/>
      <c r="D193" s="6"/>
    </row>
    <row r="194" spans="1:7" ht="18" x14ac:dyDescent="0.25">
      <c r="A194" s="293" t="s">
        <v>158</v>
      </c>
      <c r="B194" s="294"/>
      <c r="C194" s="294"/>
      <c r="D194" s="294"/>
      <c r="E194" s="294"/>
      <c r="F194" s="294"/>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3" t="s">
        <v>76</v>
      </c>
      <c r="B209" s="294"/>
      <c r="C209" s="294"/>
      <c r="D209" s="294"/>
      <c r="E209" s="294"/>
      <c r="F209" s="294"/>
    </row>
    <row r="210" spans="1:7" x14ac:dyDescent="0.25">
      <c r="A210" s="17" t="s">
        <v>314</v>
      </c>
      <c r="B210" s="153">
        <v>2</v>
      </c>
      <c r="C210" s="153"/>
      <c r="D210" s="142"/>
      <c r="E210" s="148"/>
      <c r="F210" s="66"/>
    </row>
    <row r="211" spans="1:7" ht="54" x14ac:dyDescent="0.35">
      <c r="A211" s="83" t="s">
        <v>363</v>
      </c>
      <c r="B211" s="170" t="s">
        <v>34</v>
      </c>
      <c r="C211" s="217" t="str">
        <f>IF(B211=0, -5, "0")</f>
        <v>0</v>
      </c>
      <c r="D211" s="142"/>
      <c r="E211" s="147"/>
      <c r="F211" s="66"/>
    </row>
    <row r="212" spans="1:7" ht="30" x14ac:dyDescent="0.25">
      <c r="A212" s="18" t="s">
        <v>192</v>
      </c>
      <c r="B212" s="170">
        <v>1</v>
      </c>
      <c r="C212" s="153"/>
      <c r="D212" s="143" t="s">
        <v>445</v>
      </c>
      <c r="E212" s="147"/>
      <c r="F212" s="66"/>
    </row>
    <row r="213" spans="1:7" ht="42.75" customHeight="1" x14ac:dyDescent="0.25">
      <c r="A213" s="17" t="s">
        <v>176</v>
      </c>
      <c r="B213" s="170">
        <v>2</v>
      </c>
      <c r="C213" s="153"/>
      <c r="D213" s="129" t="s">
        <v>431</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ht="30" x14ac:dyDescent="0.25">
      <c r="A218" s="18" t="s">
        <v>188</v>
      </c>
      <c r="B218" s="170">
        <v>0</v>
      </c>
      <c r="C218" s="153"/>
      <c r="D218" s="168" t="s">
        <v>421</v>
      </c>
      <c r="E218" s="147" t="s">
        <v>461</v>
      </c>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29</v>
      </c>
    </row>
    <row r="230" spans="1:6" x14ac:dyDescent="0.25">
      <c r="A230" s="19" t="s">
        <v>37</v>
      </c>
      <c r="B230" s="20"/>
      <c r="C230" s="21"/>
      <c r="D230" s="63">
        <f>D229/(COUNT(B210:C228)*2)</f>
        <v>0.90625</v>
      </c>
    </row>
    <row r="231" spans="1:6" x14ac:dyDescent="0.25">
      <c r="A231" s="9"/>
      <c r="B231" s="6"/>
      <c r="C231" s="7"/>
      <c r="D231" s="6"/>
    </row>
    <row r="232" spans="1:6" ht="18" x14ac:dyDescent="0.25">
      <c r="A232" s="293" t="s">
        <v>191</v>
      </c>
      <c r="B232" s="294"/>
      <c r="C232" s="294"/>
      <c r="D232" s="294"/>
      <c r="E232" s="294"/>
      <c r="F232" s="294"/>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6">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0.95714285714285718</v>
      </c>
    </row>
    <row r="247" spans="1:6" s="3" customFormat="1" ht="18" x14ac:dyDescent="0.25">
      <c r="A247" s="45"/>
      <c r="B247" s="46"/>
      <c r="C247" s="46"/>
      <c r="D247" s="47"/>
    </row>
    <row r="248" spans="1:6" s="3" customFormat="1" ht="18" x14ac:dyDescent="0.35">
      <c r="A248" s="292" t="s">
        <v>78</v>
      </c>
      <c r="B248" s="292"/>
      <c r="C248" s="292"/>
      <c r="D248" s="292"/>
      <c r="E248" s="292"/>
      <c r="F248" s="292"/>
    </row>
    <row r="249" spans="1:6" s="3" customFormat="1" x14ac:dyDescent="0.25">
      <c r="A249" s="183">
        <f>B11</f>
        <v>42810</v>
      </c>
      <c r="B249" s="6"/>
      <c r="C249" s="7"/>
      <c r="D249" s="6"/>
    </row>
    <row r="250" spans="1:6" s="3" customFormat="1" ht="18" x14ac:dyDescent="0.25">
      <c r="A250" s="293" t="s">
        <v>79</v>
      </c>
      <c r="B250" s="294"/>
      <c r="C250" s="294"/>
      <c r="D250" s="294"/>
      <c r="E250" s="294"/>
      <c r="F250" s="294"/>
    </row>
    <row r="251" spans="1:6" s="3" customFormat="1" ht="36" x14ac:dyDescent="0.35">
      <c r="A251" s="83" t="s">
        <v>27</v>
      </c>
      <c r="B251" s="27" t="s">
        <v>34</v>
      </c>
      <c r="C251" s="217" t="str">
        <f>IF(B251=0, -5, "0")</f>
        <v>0</v>
      </c>
      <c r="D251" s="4"/>
      <c r="E251" s="67"/>
      <c r="F251" s="67"/>
    </row>
    <row r="252" spans="1:6" s="3" customFormat="1" ht="22.5"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1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3" t="s">
        <v>81</v>
      </c>
      <c r="B266" s="294"/>
      <c r="C266" s="294"/>
      <c r="D266" s="294"/>
      <c r="E266" s="294"/>
      <c r="F266" s="294"/>
    </row>
    <row r="267" spans="1:6" s="3" customFormat="1" x14ac:dyDescent="0.25">
      <c r="A267" s="152" t="s">
        <v>368</v>
      </c>
      <c r="B267" s="145" t="s">
        <v>34</v>
      </c>
      <c r="C267" s="145"/>
      <c r="D267" s="264"/>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45" x14ac:dyDescent="0.25">
      <c r="A284" s="101" t="s">
        <v>287</v>
      </c>
      <c r="B284" s="171" t="s">
        <v>34</v>
      </c>
      <c r="C284" s="29"/>
      <c r="D284" s="265"/>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2" t="s">
        <v>4</v>
      </c>
      <c r="B291" s="292"/>
      <c r="C291" s="292"/>
      <c r="D291" s="292"/>
      <c r="E291" s="292"/>
      <c r="F291" s="292"/>
    </row>
    <row r="292" spans="1:7" x14ac:dyDescent="0.25">
      <c r="A292" s="192">
        <f>B11</f>
        <v>42810</v>
      </c>
      <c r="B292" s="6"/>
      <c r="C292" s="7"/>
      <c r="D292" s="59"/>
    </row>
    <row r="293" spans="1:7" ht="18" x14ac:dyDescent="0.25">
      <c r="A293" s="293" t="s">
        <v>19</v>
      </c>
      <c r="B293" s="294"/>
      <c r="C293" s="294"/>
      <c r="D293" s="294"/>
      <c r="E293" s="294"/>
      <c r="F293" s="294"/>
    </row>
    <row r="294" spans="1:7" ht="20.25" customHeight="1" x14ac:dyDescent="0.25">
      <c r="A294" s="32" t="s">
        <v>62</v>
      </c>
      <c r="B294" s="153" t="s">
        <v>34</v>
      </c>
      <c r="C294" s="153"/>
      <c r="D294" s="142"/>
      <c r="E294" s="66"/>
      <c r="F294" s="66"/>
    </row>
    <row r="295" spans="1:7" x14ac:dyDescent="0.25">
      <c r="A295" s="22" t="s">
        <v>6</v>
      </c>
      <c r="B295" s="170" t="s">
        <v>34</v>
      </c>
      <c r="C295" s="153"/>
      <c r="D295" s="142"/>
      <c r="E295" s="66"/>
      <c r="F295" s="66"/>
    </row>
    <row r="296" spans="1:7" x14ac:dyDescent="0.25">
      <c r="A296" s="161" t="s">
        <v>297</v>
      </c>
      <c r="B296" s="170" t="s">
        <v>34</v>
      </c>
      <c r="C296" s="153"/>
      <c r="D296" s="142"/>
      <c r="E296" s="66"/>
      <c r="F296" s="147"/>
    </row>
    <row r="297" spans="1:7" x14ac:dyDescent="0.25">
      <c r="A297" s="32" t="s">
        <v>20</v>
      </c>
      <c r="B297" s="170" t="s">
        <v>34</v>
      </c>
      <c r="C297" s="153"/>
      <c r="D297" s="149"/>
      <c r="E297" s="66"/>
      <c r="F297" s="66"/>
    </row>
    <row r="298" spans="1:7" x14ac:dyDescent="0.25">
      <c r="A298" s="22" t="s">
        <v>39</v>
      </c>
      <c r="B298" s="170" t="s">
        <v>34</v>
      </c>
      <c r="C298" s="153"/>
      <c r="D298" s="142"/>
      <c r="E298" s="66"/>
      <c r="F298" s="66"/>
    </row>
    <row r="299" spans="1:7" x14ac:dyDescent="0.25">
      <c r="A299" s="32" t="s">
        <v>50</v>
      </c>
      <c r="B299" s="170" t="s">
        <v>34</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0</v>
      </c>
    </row>
    <row r="303" spans="1:7" x14ac:dyDescent="0.25">
      <c r="A303" s="19" t="s">
        <v>37</v>
      </c>
      <c r="B303" s="20"/>
      <c r="C303" s="21"/>
      <c r="D303" s="63" t="e">
        <f>D302/(COUNT(B294:C301)*2)</f>
        <v>#DIV/0!</v>
      </c>
    </row>
    <row r="304" spans="1:7" x14ac:dyDescent="0.25">
      <c r="A304" s="34"/>
      <c r="B304" s="6"/>
      <c r="C304" s="7"/>
      <c r="D304" s="6"/>
    </row>
    <row r="305" spans="1:6" ht="18" x14ac:dyDescent="0.25">
      <c r="A305" s="293" t="s">
        <v>122</v>
      </c>
      <c r="B305" s="294"/>
      <c r="C305" s="294"/>
      <c r="D305" s="294"/>
      <c r="E305" s="294"/>
      <c r="F305" s="294"/>
    </row>
    <row r="306" spans="1:6" ht="19.5" customHeight="1" x14ac:dyDescent="0.25">
      <c r="A306" s="17" t="s">
        <v>303</v>
      </c>
      <c r="B306" s="145" t="s">
        <v>34</v>
      </c>
      <c r="C306" s="145"/>
      <c r="D306" s="146"/>
      <c r="E306" s="148"/>
      <c r="F306" s="148"/>
    </row>
    <row r="307" spans="1:6" ht="30" x14ac:dyDescent="0.25">
      <c r="A307" s="169" t="s">
        <v>373</v>
      </c>
      <c r="B307" s="171">
        <v>1</v>
      </c>
      <c r="C307" s="153"/>
      <c r="D307" s="142" t="s">
        <v>452</v>
      </c>
      <c r="E307" s="147"/>
      <c r="F307" s="66"/>
    </row>
    <row r="308" spans="1:6" x14ac:dyDescent="0.25">
      <c r="A308" s="18" t="s">
        <v>5</v>
      </c>
      <c r="B308" s="171">
        <v>2</v>
      </c>
      <c r="C308" s="153"/>
      <c r="D308" s="156"/>
      <c r="E308" s="147"/>
      <c r="F308" s="66"/>
    </row>
    <row r="309" spans="1:6" ht="18" x14ac:dyDescent="0.35">
      <c r="A309" s="76" t="s">
        <v>367</v>
      </c>
      <c r="B309" s="171">
        <v>2</v>
      </c>
      <c r="C309" s="217" t="str">
        <f>IF(B309=0, -5, "0")</f>
        <v>0</v>
      </c>
      <c r="D309" s="157"/>
      <c r="E309" s="147"/>
      <c r="F309" s="66"/>
    </row>
    <row r="310" spans="1:6" x14ac:dyDescent="0.25">
      <c r="A310" s="17" t="s">
        <v>108</v>
      </c>
      <c r="B310" s="171">
        <v>2</v>
      </c>
      <c r="C310" s="153"/>
      <c r="D310" s="156"/>
      <c r="E310" s="129"/>
      <c r="F310" s="66"/>
    </row>
    <row r="311" spans="1:6" ht="18" x14ac:dyDescent="0.35">
      <c r="A311" s="76" t="s">
        <v>61</v>
      </c>
      <c r="B311" s="171">
        <v>2</v>
      </c>
      <c r="C311" s="217" t="str">
        <f>IF(B311=0, -5, "0")</f>
        <v>0</v>
      </c>
      <c r="D311" s="156"/>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t="s">
        <v>34</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58">
        <v>1</v>
      </c>
      <c r="E317" s="102"/>
      <c r="F317" s="102"/>
    </row>
    <row r="318" spans="1:6" x14ac:dyDescent="0.25">
      <c r="A318" s="19" t="s">
        <v>38</v>
      </c>
      <c r="B318" s="19"/>
      <c r="C318" s="19"/>
      <c r="D318" s="115">
        <f>SUM(B306:C316)</f>
        <v>15</v>
      </c>
    </row>
    <row r="319" spans="1:6" x14ac:dyDescent="0.25">
      <c r="A319" s="19" t="s">
        <v>37</v>
      </c>
      <c r="B319" s="20"/>
      <c r="C319" s="21"/>
      <c r="D319" s="63">
        <f>D318/(COUNT(B306:C316)*2)</f>
        <v>0.9375</v>
      </c>
    </row>
    <row r="320" spans="1:6" x14ac:dyDescent="0.25">
      <c r="A320" s="8"/>
      <c r="B320" s="7"/>
      <c r="C320" s="7"/>
      <c r="D320" s="7"/>
    </row>
    <row r="321" spans="1:9" ht="18" x14ac:dyDescent="0.25">
      <c r="A321" s="78" t="s">
        <v>41</v>
      </c>
      <c r="B321" s="84"/>
      <c r="C321" s="85"/>
      <c r="D321" s="81">
        <f>SUM(D318,D302)</f>
        <v>15</v>
      </c>
    </row>
    <row r="322" spans="1:9" ht="18" x14ac:dyDescent="0.25">
      <c r="A322" s="78" t="s">
        <v>229</v>
      </c>
      <c r="B322" s="84"/>
      <c r="C322" s="85"/>
      <c r="D322" s="82">
        <f>D321/(COUNT(B306:C316,B294:C301)*2)</f>
        <v>0.9375</v>
      </c>
    </row>
    <row r="323" spans="1:9" x14ac:dyDescent="0.25">
      <c r="A323" s="9"/>
      <c r="B323" s="6"/>
      <c r="C323" s="7"/>
      <c r="D323" s="6"/>
    </row>
    <row r="324" spans="1:9" ht="18" x14ac:dyDescent="0.35">
      <c r="A324" s="292" t="s">
        <v>21</v>
      </c>
      <c r="B324" s="292"/>
      <c r="C324" s="292"/>
      <c r="D324" s="292"/>
      <c r="E324" s="292"/>
      <c r="F324" s="292"/>
    </row>
    <row r="325" spans="1:9" x14ac:dyDescent="0.25">
      <c r="A325" s="193">
        <f>B11</f>
        <v>42810</v>
      </c>
      <c r="B325" s="6"/>
      <c r="C325" s="7"/>
      <c r="D325" s="6"/>
    </row>
    <row r="326" spans="1:9" ht="18" x14ac:dyDescent="0.25">
      <c r="A326" s="293" t="s">
        <v>12</v>
      </c>
      <c r="B326" s="294"/>
      <c r="C326" s="294"/>
      <c r="D326" s="294"/>
      <c r="E326" s="294"/>
      <c r="F326" s="294"/>
    </row>
    <row r="327" spans="1:9" ht="16.5" customHeight="1" x14ac:dyDescent="0.25">
      <c r="A327" s="17" t="s">
        <v>109</v>
      </c>
      <c r="B327" s="153">
        <v>2</v>
      </c>
      <c r="C327" s="153"/>
      <c r="D327" s="143"/>
      <c r="E327" s="147"/>
      <c r="F327" s="66"/>
    </row>
    <row r="328" spans="1:9" ht="45" x14ac:dyDescent="0.25">
      <c r="A328" s="17" t="s">
        <v>51</v>
      </c>
      <c r="B328" s="170">
        <v>0</v>
      </c>
      <c r="C328" s="153"/>
      <c r="D328" s="9" t="s">
        <v>453</v>
      </c>
      <c r="E328" s="129" t="s">
        <v>454</v>
      </c>
      <c r="F328" s="66"/>
    </row>
    <row r="329" spans="1:9"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269" t="s">
        <v>455</v>
      </c>
      <c r="E334" s="146" t="s">
        <v>456</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0.77777777777777779</v>
      </c>
    </row>
    <row r="338" spans="1:6" x14ac:dyDescent="0.25">
      <c r="A338" s="9"/>
      <c r="B338" s="6"/>
      <c r="C338" s="7"/>
      <c r="D338" s="6"/>
    </row>
    <row r="339" spans="1:6" ht="18" x14ac:dyDescent="0.25">
      <c r="A339" s="293" t="s">
        <v>25</v>
      </c>
      <c r="B339" s="294"/>
      <c r="C339" s="294"/>
      <c r="D339" s="294"/>
      <c r="E339" s="294"/>
      <c r="F339" s="294"/>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258">
        <v>0.5</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292" t="s">
        <v>8</v>
      </c>
      <c r="B352" s="292"/>
      <c r="C352" s="292"/>
      <c r="D352" s="292"/>
      <c r="E352" s="292"/>
      <c r="F352" s="292"/>
    </row>
    <row r="353" spans="1:6" x14ac:dyDescent="0.25">
      <c r="A353" s="183">
        <f>B11</f>
        <v>42810</v>
      </c>
      <c r="B353" s="6"/>
      <c r="C353" s="7"/>
      <c r="D353" s="59"/>
    </row>
    <row r="354" spans="1:6" ht="16.5" x14ac:dyDescent="0.25">
      <c r="A354" s="295" t="s">
        <v>113</v>
      </c>
      <c r="B354" s="296"/>
      <c r="C354" s="296"/>
      <c r="D354" s="296"/>
      <c r="E354" s="296"/>
      <c r="F354" s="296"/>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E359" s="66"/>
      <c r="F359" s="66"/>
    </row>
    <row r="360" spans="1:6" x14ac:dyDescent="0.25">
      <c r="A360" s="23" t="s">
        <v>145</v>
      </c>
      <c r="B360" s="170">
        <v>2</v>
      </c>
      <c r="C360" s="28"/>
      <c r="D360" s="4"/>
      <c r="E360" s="66"/>
      <c r="F360" s="66"/>
    </row>
    <row r="361" spans="1:6" x14ac:dyDescent="0.25">
      <c r="A361" s="23" t="s">
        <v>280</v>
      </c>
      <c r="B361" s="170">
        <v>2</v>
      </c>
      <c r="C361" s="28"/>
      <c r="D361" s="10"/>
      <c r="E361" s="262"/>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3" t="s">
        <v>25</v>
      </c>
      <c r="B366" s="294"/>
      <c r="C366" s="294"/>
      <c r="D366" s="294"/>
      <c r="E366" s="294"/>
      <c r="F366" s="294"/>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8" x14ac:dyDescent="0.35">
      <c r="A369" s="76" t="s">
        <v>59</v>
      </c>
      <c r="B369" s="171">
        <v>2</v>
      </c>
      <c r="C369" s="217" t="str">
        <f>IF(B369=0, -5, "0")</f>
        <v>0</v>
      </c>
      <c r="D369" s="4"/>
      <c r="E369" s="129"/>
      <c r="F369" s="66"/>
    </row>
    <row r="370" spans="1:6" x14ac:dyDescent="0.25">
      <c r="A370" s="18" t="s">
        <v>253</v>
      </c>
      <c r="B370" s="171">
        <v>2</v>
      </c>
      <c r="C370" s="153"/>
      <c r="D370" s="142"/>
      <c r="E370" s="129"/>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8" x14ac:dyDescent="0.35">
      <c r="A374" s="76" t="s">
        <v>115</v>
      </c>
      <c r="B374" s="171">
        <v>2</v>
      </c>
      <c r="C374" s="217" t="str">
        <f>IF(B374=0, -5, "0")</f>
        <v>0</v>
      </c>
      <c r="D374" s="168"/>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93" t="s">
        <v>124</v>
      </c>
      <c r="B382" s="294"/>
      <c r="C382" s="294"/>
      <c r="D382" s="294"/>
      <c r="E382" s="294"/>
      <c r="F382" s="294"/>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3" t="s">
        <v>29</v>
      </c>
      <c r="B391" s="294"/>
      <c r="C391" s="294"/>
      <c r="D391" s="294"/>
      <c r="E391" s="294"/>
      <c r="F391" s="294"/>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0</v>
      </c>
      <c r="C398" s="154"/>
      <c r="D398" s="256">
        <v>0</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2" t="s">
        <v>125</v>
      </c>
      <c r="B405" s="292"/>
      <c r="C405" s="292"/>
      <c r="D405" s="292"/>
      <c r="E405" s="292"/>
      <c r="F405" s="292"/>
    </row>
    <row r="406" spans="1:6" x14ac:dyDescent="0.25">
      <c r="A406" s="192">
        <f>B11</f>
        <v>42810</v>
      </c>
      <c r="B406" s="6"/>
      <c r="C406" s="7"/>
      <c r="D406" s="6"/>
    </row>
    <row r="407" spans="1:6" ht="16.5" x14ac:dyDescent="0.25">
      <c r="A407" s="295" t="s">
        <v>19</v>
      </c>
      <c r="B407" s="296"/>
      <c r="C407" s="296"/>
      <c r="D407" s="296"/>
      <c r="E407" s="296"/>
      <c r="F407" s="296"/>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156"/>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5" t="s">
        <v>122</v>
      </c>
      <c r="B418" s="296"/>
      <c r="C418" s="296"/>
      <c r="D418" s="296"/>
      <c r="E418" s="296"/>
      <c r="F418" s="296"/>
    </row>
    <row r="419" spans="1:6" ht="16.5" x14ac:dyDescent="0.25">
      <c r="A419" s="107" t="s">
        <v>127</v>
      </c>
      <c r="B419" s="170">
        <v>2</v>
      </c>
      <c r="C419" s="217" t="str">
        <f>IF(B419=0, -5, "0")</f>
        <v>0</v>
      </c>
      <c r="D419" s="4"/>
      <c r="E419" s="129"/>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58">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92" t="s">
        <v>374</v>
      </c>
      <c r="B435" s="292"/>
      <c r="C435" s="292"/>
      <c r="D435" s="292"/>
      <c r="E435" s="292"/>
      <c r="F435" s="292"/>
    </row>
    <row r="436" spans="1:7" s="167" customFormat="1" x14ac:dyDescent="0.25">
      <c r="A436" s="195">
        <f>+B11</f>
        <v>42810</v>
      </c>
      <c r="B436" s="6"/>
      <c r="C436" s="7"/>
      <c r="D436" s="6"/>
    </row>
    <row r="437" spans="1:7" ht="18" x14ac:dyDescent="0.25">
      <c r="A437" s="293" t="s">
        <v>375</v>
      </c>
      <c r="B437" s="294"/>
      <c r="C437" s="294"/>
      <c r="D437" s="294"/>
      <c r="E437" s="294"/>
      <c r="F437" s="294"/>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3" t="s">
        <v>31</v>
      </c>
      <c r="B444" s="294"/>
      <c r="C444" s="294"/>
      <c r="D444" s="294"/>
      <c r="E444" s="294"/>
      <c r="F444" s="294"/>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1</v>
      </c>
      <c r="C447" s="154"/>
      <c r="D447" s="258">
        <v>0.5</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2" t="s">
        <v>180</v>
      </c>
      <c r="B454" s="292"/>
      <c r="C454" s="292"/>
      <c r="D454" s="292"/>
      <c r="E454" s="292"/>
      <c r="F454" s="292"/>
    </row>
    <row r="455" spans="1:6" x14ac:dyDescent="0.25">
      <c r="A455" s="15"/>
      <c r="B455" s="6"/>
      <c r="C455" s="7"/>
      <c r="D455" s="6"/>
    </row>
    <row r="456" spans="1:6" x14ac:dyDescent="0.25">
      <c r="A456" s="22" t="s">
        <v>15</v>
      </c>
      <c r="B456" s="153">
        <v>2</v>
      </c>
      <c r="C456" s="153"/>
      <c r="D456" s="142"/>
      <c r="E456" s="66"/>
      <c r="F456" s="66"/>
    </row>
    <row r="457" spans="1:6" ht="45" x14ac:dyDescent="0.25">
      <c r="A457" s="32" t="s">
        <v>245</v>
      </c>
      <c r="B457" s="170">
        <v>1</v>
      </c>
      <c r="C457" s="153"/>
      <c r="D457" s="275" t="s">
        <v>462</v>
      </c>
      <c r="E457" s="66"/>
      <c r="F457" s="66"/>
    </row>
    <row r="458" spans="1:6" ht="17.25" customHeight="1" x14ac:dyDescent="0.25">
      <c r="A458" s="32" t="s">
        <v>86</v>
      </c>
      <c r="B458" s="170">
        <v>1</v>
      </c>
      <c r="C458" s="145"/>
      <c r="D458" s="162" t="s">
        <v>463</v>
      </c>
      <c r="E458" s="148"/>
      <c r="F458" s="66"/>
    </row>
    <row r="459" spans="1:6" x14ac:dyDescent="0.25">
      <c r="A459" s="32" t="s">
        <v>16</v>
      </c>
      <c r="B459" s="170">
        <v>2</v>
      </c>
      <c r="C459" s="153"/>
      <c r="D459" s="156"/>
      <c r="E459" s="66"/>
      <c r="F459" s="66"/>
    </row>
    <row r="460" spans="1:6" ht="45" x14ac:dyDescent="0.25">
      <c r="A460" s="116" t="s">
        <v>287</v>
      </c>
      <c r="B460" s="170">
        <v>2</v>
      </c>
      <c r="C460" s="154"/>
      <c r="D460" s="256">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92" t="s">
        <v>87</v>
      </c>
      <c r="B464" s="292"/>
      <c r="C464" s="292"/>
      <c r="D464" s="292"/>
      <c r="E464" s="292"/>
      <c r="F464" s="292"/>
    </row>
    <row r="465" spans="1:7" x14ac:dyDescent="0.25">
      <c r="A465" s="15"/>
      <c r="B465" s="6"/>
      <c r="C465" s="7"/>
      <c r="D465" s="6"/>
    </row>
    <row r="466" spans="1:7" ht="30" x14ac:dyDescent="0.25">
      <c r="A466" s="32" t="s">
        <v>288</v>
      </c>
      <c r="B466" s="145">
        <v>2</v>
      </c>
      <c r="C466" s="145"/>
      <c r="D466" s="146"/>
      <c r="E466" s="148"/>
      <c r="F466" s="66"/>
    </row>
    <row r="467" spans="1:7" ht="15.75" x14ac:dyDescent="0.3">
      <c r="A467" s="181" t="s">
        <v>306</v>
      </c>
      <c r="B467" s="171">
        <v>2</v>
      </c>
      <c r="C467" s="218" t="str">
        <f>IF(B467=0, -5, "0")</f>
        <v>0</v>
      </c>
      <c r="D467" s="269"/>
      <c r="E467" s="268"/>
      <c r="F467" s="66"/>
      <c r="G467" s="172"/>
    </row>
    <row r="468" spans="1:7" ht="30" x14ac:dyDescent="0.25">
      <c r="A468" s="32" t="s">
        <v>196</v>
      </c>
      <c r="B468" s="171" t="s">
        <v>34</v>
      </c>
      <c r="C468" s="145"/>
      <c r="D468" s="269" t="s">
        <v>438</v>
      </c>
      <c r="E468" s="148"/>
      <c r="F468" s="66"/>
    </row>
    <row r="469" spans="1:7" ht="45" x14ac:dyDescent="0.25">
      <c r="A469" s="32" t="s">
        <v>287</v>
      </c>
      <c r="B469" s="171">
        <v>0</v>
      </c>
      <c r="C469" s="154"/>
      <c r="D469" s="258">
        <v>0</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92" t="s">
        <v>151</v>
      </c>
      <c r="B473" s="292"/>
      <c r="C473" s="292"/>
      <c r="D473" s="292"/>
      <c r="E473" s="292"/>
      <c r="F473" s="292"/>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412</v>
      </c>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1">
        <v>1</v>
      </c>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2" t="s">
        <v>152</v>
      </c>
      <c r="B494" s="292"/>
      <c r="C494" s="292"/>
      <c r="D494" s="292"/>
      <c r="E494" s="292"/>
      <c r="F494" s="292"/>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58">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0.75</v>
      </c>
    </row>
    <row r="504" spans="1:6" ht="27.75" customHeight="1" x14ac:dyDescent="0.3">
      <c r="A504" s="71" t="s">
        <v>47</v>
      </c>
      <c r="B504" s="72"/>
      <c r="C504" s="73"/>
      <c r="D504" s="74">
        <f>SUM(D500,D491,D461,D451,D402,D349,D321,D40,D470,D288,D245,D149,D432,D189,D96)</f>
        <v>449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0.9472573839662447</v>
      </c>
    </row>
  </sheetData>
  <sheetProtection algorithmName="SHA-512" hashValue="0PlzjAWj0i78D/xzlID1/AsoH1Y0ox9o+SPqUHVM20NHXqlpnqxLISqydiSrOdCN/gNbNQMoX3ssy9xA+YqzBg==" saltValue="04yNxnj5HjHRGkn9cF79MQ==" spinCount="100000"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7" orientation="portrait" horizontalDpi="4294967293" r:id="rId1"/>
  <rowBreaks count="4" manualBreakCount="4">
    <brk id="82" max="6" man="1"/>
    <brk id="155" max="16383" man="1"/>
    <brk id="247" max="6" man="1"/>
    <brk id="35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02" zoomScale="90" zoomScaleSheetLayoutView="90" workbookViewId="0">
      <selection activeCell="C116" sqref="C11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2"/>
      <c r="E1" s="322"/>
      <c r="F1" s="322"/>
      <c r="G1" s="322"/>
      <c r="H1" s="322"/>
      <c r="I1" s="322"/>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06" t="s">
        <v>52</v>
      </c>
      <c r="B6" s="306"/>
      <c r="C6" s="306"/>
      <c r="D6" s="306"/>
      <c r="E6" s="306"/>
      <c r="F6" s="306"/>
      <c r="G6" s="126"/>
      <c r="H6" s="126"/>
      <c r="I6" s="126"/>
    </row>
    <row r="7" spans="1:9" s="36" customFormat="1" ht="21.75" customHeight="1" x14ac:dyDescent="0.45">
      <c r="A7" s="307" t="str">
        <f>'A1 Exploitation'!A8:F8</f>
        <v>Ras jebal</v>
      </c>
      <c r="B7" s="307"/>
      <c r="C7" s="307"/>
      <c r="D7" s="307"/>
      <c r="E7" s="307"/>
      <c r="F7" s="307"/>
      <c r="G7" s="126"/>
      <c r="H7" s="126"/>
      <c r="I7" s="126"/>
    </row>
    <row r="8" spans="1:9" s="36" customFormat="1" ht="24" x14ac:dyDescent="0.45">
      <c r="A8" s="38" t="s">
        <v>44</v>
      </c>
      <c r="B8" s="323" t="str">
        <f>'A1 Exploitation'!B9:F9</f>
        <v>Mme Samah SLAIMI</v>
      </c>
      <c r="C8" s="323"/>
      <c r="D8" s="323"/>
      <c r="E8" s="323"/>
      <c r="F8" s="323"/>
      <c r="G8" s="126"/>
      <c r="H8" s="126"/>
      <c r="I8" s="126"/>
    </row>
    <row r="9" spans="1:9" s="36" customFormat="1" ht="24" x14ac:dyDescent="0.45">
      <c r="A9" s="39" t="s">
        <v>46</v>
      </c>
      <c r="B9" s="324" t="str">
        <f>'A1 Exploitation'!B10:F10</f>
        <v>Directeur du Magasin &amp; Chef des Rayons</v>
      </c>
      <c r="C9" s="324"/>
      <c r="D9" s="324"/>
      <c r="E9" s="324"/>
      <c r="F9" s="324"/>
      <c r="G9" s="126"/>
      <c r="H9" s="126"/>
      <c r="I9" s="126"/>
    </row>
    <row r="10" spans="1:9" s="36" customFormat="1" ht="24" x14ac:dyDescent="0.45">
      <c r="A10" s="38" t="s">
        <v>45</v>
      </c>
      <c r="B10" s="321">
        <f>'A1 Exploitation'!B11:F11</f>
        <v>42810</v>
      </c>
      <c r="C10" s="321"/>
      <c r="D10" s="321"/>
      <c r="E10" s="321"/>
      <c r="F10" s="321"/>
      <c r="G10" s="126"/>
      <c r="H10" s="126"/>
      <c r="I10" s="126"/>
    </row>
    <row r="11" spans="1:9" s="36" customFormat="1" ht="24" x14ac:dyDescent="0.45">
      <c r="A11" s="38" t="s">
        <v>341</v>
      </c>
      <c r="B11" s="325">
        <f>D198</f>
        <v>0.8689320388349514</v>
      </c>
      <c r="C11" s="325"/>
      <c r="D11" s="325"/>
      <c r="E11" s="325"/>
      <c r="F11" s="325"/>
      <c r="G11" s="126"/>
      <c r="H11" s="126"/>
      <c r="I11" s="12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26" t="s">
        <v>0</v>
      </c>
      <c r="B16" s="327"/>
      <c r="C16" s="327"/>
      <c r="D16" s="327"/>
      <c r="E16" s="327"/>
      <c r="F16" s="32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8" t="s">
        <v>38</v>
      </c>
      <c r="B22" s="315"/>
      <c r="C22" s="316"/>
      <c r="D22" s="127">
        <f>SUM(B17:C21)</f>
        <v>10</v>
      </c>
    </row>
    <row r="23" spans="1:6" x14ac:dyDescent="0.3">
      <c r="A23" s="312" t="s">
        <v>342</v>
      </c>
      <c r="B23" s="313"/>
      <c r="C23" s="314"/>
      <c r="D23" s="65">
        <f>D22/(COUNT(B17:C21)*2)</f>
        <v>1</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57"/>
      <c r="E30" s="257"/>
      <c r="F30" s="221"/>
    </row>
    <row r="31" spans="1:6" x14ac:dyDescent="0.3">
      <c r="A31" s="41" t="s">
        <v>340</v>
      </c>
      <c r="B31" s="221">
        <v>2</v>
      </c>
      <c r="C31" s="221"/>
      <c r="D31" s="225"/>
      <c r="E31" s="221"/>
      <c r="F31" s="221"/>
    </row>
    <row r="32" spans="1:6" x14ac:dyDescent="0.3">
      <c r="A32" s="312" t="s">
        <v>38</v>
      </c>
      <c r="B32" s="313"/>
      <c r="C32" s="314"/>
      <c r="D32" s="125">
        <f>SUM(B26:C31)</f>
        <v>12</v>
      </c>
    </row>
    <row r="33" spans="1:6" x14ac:dyDescent="0.3">
      <c r="A33" s="312" t="s">
        <v>342</v>
      </c>
      <c r="B33" s="313"/>
      <c r="C33" s="314"/>
      <c r="D33" s="65">
        <f>D32/(COUNT(B26:C31)*2)</f>
        <v>1</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F38" s="221"/>
    </row>
    <row r="39" spans="1:6" s="50" customFormat="1" ht="33" x14ac:dyDescent="0.3">
      <c r="A39" s="41" t="s">
        <v>91</v>
      </c>
      <c r="B39" s="221">
        <v>1</v>
      </c>
      <c r="C39" s="221"/>
      <c r="D39" s="222" t="s">
        <v>443</v>
      </c>
      <c r="E39" s="221"/>
      <c r="F39" s="221"/>
    </row>
    <row r="40" spans="1:6" s="50" customFormat="1" x14ac:dyDescent="0.3">
      <c r="A40" s="41" t="s">
        <v>340</v>
      </c>
      <c r="B40" s="221">
        <v>2</v>
      </c>
      <c r="C40" s="221"/>
      <c r="D40" s="225"/>
      <c r="E40" s="221"/>
      <c r="F40" s="221"/>
    </row>
    <row r="41" spans="1:6" s="50" customFormat="1" x14ac:dyDescent="0.3">
      <c r="A41" s="312" t="s">
        <v>38</v>
      </c>
      <c r="B41" s="313"/>
      <c r="C41" s="314"/>
      <c r="D41" s="125">
        <f>SUM(B36:C40)</f>
        <v>9</v>
      </c>
      <c r="E41" s="37"/>
      <c r="F41" s="37"/>
    </row>
    <row r="42" spans="1:6" s="50" customFormat="1" x14ac:dyDescent="0.3">
      <c r="A42" s="312" t="s">
        <v>342</v>
      </c>
      <c r="B42" s="313"/>
      <c r="C42" s="314"/>
      <c r="D42" s="65">
        <f>D41/(COUNT(B36:C40)*2)</f>
        <v>0.9</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424</v>
      </c>
      <c r="E49" s="221"/>
      <c r="F49" s="221"/>
    </row>
    <row r="50" spans="1:6" ht="18" x14ac:dyDescent="0.35">
      <c r="A50" s="76" t="s">
        <v>343</v>
      </c>
      <c r="B50" s="221">
        <v>2</v>
      </c>
      <c r="C50" s="248" t="str">
        <f>IF(B50=0, -5, "0")</f>
        <v>0</v>
      </c>
      <c r="D50" s="225"/>
      <c r="E50" s="221"/>
      <c r="F50" s="221"/>
    </row>
    <row r="51" spans="1:6" x14ac:dyDescent="0.3">
      <c r="A51" s="312" t="s">
        <v>38</v>
      </c>
      <c r="B51" s="313"/>
      <c r="C51" s="314"/>
      <c r="D51" s="125">
        <f>SUM(B45:C50)</f>
        <v>12</v>
      </c>
    </row>
    <row r="52" spans="1:6" x14ac:dyDescent="0.3">
      <c r="A52" s="312" t="s">
        <v>342</v>
      </c>
      <c r="B52" s="313"/>
      <c r="C52" s="314"/>
      <c r="D52" s="65">
        <f>D51/(COUNT(B45:C50)*2)</f>
        <v>1</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v>2</v>
      </c>
      <c r="C55" s="248" t="str">
        <f>IF(B55=0, -5, "0")</f>
        <v>0</v>
      </c>
      <c r="D55" s="222"/>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57"/>
      <c r="E58" s="263"/>
      <c r="F58" s="221"/>
    </row>
    <row r="59" spans="1:6" ht="36" x14ac:dyDescent="0.35">
      <c r="A59" s="83" t="s">
        <v>249</v>
      </c>
      <c r="B59" s="221">
        <v>2</v>
      </c>
      <c r="C59" s="248" t="str">
        <f>IF(B59=0, -5, "0")</f>
        <v>0</v>
      </c>
      <c r="D59" s="222" t="s">
        <v>423</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2" t="s">
        <v>38</v>
      </c>
      <c r="B62" s="313"/>
      <c r="C62" s="314"/>
      <c r="D62" s="125">
        <f>SUM(B55:C61)</f>
        <v>14</v>
      </c>
    </row>
    <row r="63" spans="1:6" x14ac:dyDescent="0.3">
      <c r="A63" s="312" t="s">
        <v>342</v>
      </c>
      <c r="B63" s="313"/>
      <c r="C63" s="314"/>
      <c r="D63" s="65">
        <f>D62/(COUNT(B55:C61)*2)</f>
        <v>1</v>
      </c>
    </row>
    <row r="64" spans="1:6" s="50" customFormat="1" x14ac:dyDescent="0.3">
      <c r="A64" s="54"/>
      <c r="B64" s="55"/>
      <c r="C64" s="55"/>
      <c r="D64" s="56"/>
    </row>
    <row r="65" spans="1:6" ht="19.5" x14ac:dyDescent="0.4">
      <c r="A65" s="310" t="s">
        <v>143</v>
      </c>
      <c r="B65" s="311"/>
      <c r="C65" s="311"/>
      <c r="D65" s="311"/>
      <c r="E65" s="311"/>
      <c r="F65" s="311"/>
    </row>
    <row r="66" spans="1:6" ht="66" x14ac:dyDescent="0.4">
      <c r="A66" s="41" t="s">
        <v>318</v>
      </c>
      <c r="B66" s="227">
        <v>0</v>
      </c>
      <c r="C66" s="228"/>
      <c r="D66" s="260" t="s">
        <v>448</v>
      </c>
      <c r="E66" s="260" t="s">
        <v>449</v>
      </c>
      <c r="F66" s="221"/>
    </row>
    <row r="67" spans="1:6" ht="82.5" x14ac:dyDescent="0.4">
      <c r="A67" s="41" t="s">
        <v>319</v>
      </c>
      <c r="B67" s="227">
        <v>0</v>
      </c>
      <c r="C67" s="228"/>
      <c r="D67" s="257" t="s">
        <v>450</v>
      </c>
      <c r="E67" s="260" t="s">
        <v>451</v>
      </c>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
      <c r="A74" s="272" t="s">
        <v>215</v>
      </c>
      <c r="B74" s="227">
        <v>2</v>
      </c>
      <c r="C74" s="273" t="str">
        <f>IF(B74=0, -5, "0")</f>
        <v>0</v>
      </c>
      <c r="D74" s="257" t="s">
        <v>427</v>
      </c>
      <c r="E74" s="232"/>
      <c r="F74" s="221"/>
    </row>
    <row r="75" spans="1:6" ht="18" x14ac:dyDescent="0.3">
      <c r="A75" s="272" t="s">
        <v>265</v>
      </c>
      <c r="B75" s="227" t="s">
        <v>34</v>
      </c>
      <c r="C75" s="274" t="str">
        <f>IF(B75=0, -5, "0")</f>
        <v>0</v>
      </c>
      <c r="D75" s="257"/>
      <c r="E75" s="257"/>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57" t="s">
        <v>413</v>
      </c>
      <c r="E77" s="257"/>
      <c r="F77" s="233"/>
    </row>
    <row r="78" spans="1:6" x14ac:dyDescent="0.3">
      <c r="A78" s="41" t="s">
        <v>198</v>
      </c>
      <c r="B78" s="227">
        <v>2</v>
      </c>
      <c r="C78" s="221"/>
      <c r="D78" s="234"/>
      <c r="E78" s="232"/>
      <c r="F78" s="221"/>
    </row>
    <row r="79" spans="1:6" ht="36" x14ac:dyDescent="0.35">
      <c r="A79" s="83" t="s">
        <v>184</v>
      </c>
      <c r="B79" s="227">
        <v>2</v>
      </c>
      <c r="C79" s="248" t="str">
        <f>IF(B79=0, -5, "0")</f>
        <v>0</v>
      </c>
      <c r="D79" s="222"/>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57"/>
      <c r="E82" s="235"/>
      <c r="F82" s="221"/>
    </row>
    <row r="83" spans="1:6" x14ac:dyDescent="0.3">
      <c r="A83" s="312" t="s">
        <v>38</v>
      </c>
      <c r="B83" s="313"/>
      <c r="C83" s="314"/>
      <c r="D83" s="125">
        <f>SUM(B66:C82)</f>
        <v>23</v>
      </c>
    </row>
    <row r="84" spans="1:6" x14ac:dyDescent="0.3">
      <c r="A84" s="312" t="s">
        <v>342</v>
      </c>
      <c r="B84" s="313"/>
      <c r="C84" s="314"/>
      <c r="D84" s="65">
        <f>D83/(COUNT(B66:C82)*2)</f>
        <v>0.8214285714285714</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49.5" x14ac:dyDescent="0.4">
      <c r="A90" s="51" t="s">
        <v>348</v>
      </c>
      <c r="B90" s="237">
        <v>1</v>
      </c>
      <c r="C90" s="228"/>
      <c r="D90" s="260" t="s">
        <v>436</v>
      </c>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x14ac:dyDescent="0.3">
      <c r="A94" s="48" t="s">
        <v>182</v>
      </c>
      <c r="B94" s="237">
        <v>2</v>
      </c>
      <c r="C94" s="221"/>
      <c r="D94" s="222"/>
      <c r="E94" s="221"/>
      <c r="F94" s="221"/>
    </row>
    <row r="95" spans="1:6" x14ac:dyDescent="0.3">
      <c r="A95" s="53" t="s">
        <v>329</v>
      </c>
      <c r="B95" s="237">
        <v>1</v>
      </c>
      <c r="C95" s="221"/>
      <c r="D95" s="222" t="s">
        <v>435</v>
      </c>
      <c r="E95" s="221"/>
      <c r="F95" s="221"/>
    </row>
    <row r="96" spans="1:6" x14ac:dyDescent="0.3">
      <c r="A96" s="271" t="s">
        <v>330</v>
      </c>
      <c r="B96" s="260">
        <v>2</v>
      </c>
      <c r="C96" s="221"/>
      <c r="D96" s="257"/>
      <c r="E96" s="221"/>
      <c r="F96" s="221"/>
    </row>
    <row r="97" spans="1:6" x14ac:dyDescent="0.3">
      <c r="A97" s="41" t="s">
        <v>147</v>
      </c>
      <c r="B97" s="237">
        <v>2</v>
      </c>
      <c r="C97" s="221"/>
      <c r="D97" s="222"/>
      <c r="E97" s="221"/>
      <c r="F97" s="221"/>
    </row>
    <row r="98" spans="1:6" ht="50.25" x14ac:dyDescent="0.35">
      <c r="A98" s="89" t="s">
        <v>216</v>
      </c>
      <c r="B98" s="237">
        <v>2</v>
      </c>
      <c r="C98" s="248" t="str">
        <f>IF(B98=0, -5, "0")</f>
        <v>0</v>
      </c>
      <c r="D98" s="266" t="s">
        <v>428</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2" t="s">
        <v>38</v>
      </c>
      <c r="B101" s="313"/>
      <c r="C101" s="314"/>
      <c r="D101" s="125">
        <f>SUM(B87:C100)</f>
        <v>24</v>
      </c>
    </row>
    <row r="102" spans="1:6" x14ac:dyDescent="0.3">
      <c r="A102" s="312" t="s">
        <v>342</v>
      </c>
      <c r="B102" s="313"/>
      <c r="C102" s="314"/>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2</v>
      </c>
      <c r="C114" s="248" t="str">
        <f>IF(B114=0, -5, "0")</f>
        <v>0</v>
      </c>
      <c r="D114" s="222" t="s">
        <v>426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1</v>
      </c>
      <c r="C116" s="221"/>
      <c r="D116" s="237" t="s">
        <v>444</v>
      </c>
      <c r="E116" s="221"/>
      <c r="F116" s="221"/>
    </row>
    <row r="117" spans="1:6" s="50" customFormat="1" x14ac:dyDescent="0.3">
      <c r="A117" s="312" t="s">
        <v>38</v>
      </c>
      <c r="B117" s="313"/>
      <c r="C117" s="314"/>
      <c r="D117" s="125">
        <f>SUM(B106:C116)</f>
        <v>21</v>
      </c>
      <c r="E117" s="37"/>
      <c r="F117" s="37"/>
    </row>
    <row r="118" spans="1:6" s="50" customFormat="1" x14ac:dyDescent="0.3">
      <c r="A118" s="312" t="s">
        <v>342</v>
      </c>
      <c r="B118" s="313"/>
      <c r="C118" s="314"/>
      <c r="D118" s="65">
        <f>D117/(COUNT(B106:C116)*2)</f>
        <v>0.95454545454545459</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33" x14ac:dyDescent="0.4">
      <c r="A123" s="41" t="s">
        <v>340</v>
      </c>
      <c r="B123" s="238">
        <v>1</v>
      </c>
      <c r="C123" s="228"/>
      <c r="D123" s="257" t="s">
        <v>434</v>
      </c>
      <c r="E123" s="222"/>
      <c r="F123" s="221"/>
    </row>
    <row r="124" spans="1:6" ht="19.5" x14ac:dyDescent="0.4">
      <c r="A124" s="48" t="s">
        <v>285</v>
      </c>
      <c r="B124" s="238">
        <v>2</v>
      </c>
      <c r="C124" s="228"/>
      <c r="D124" s="222"/>
      <c r="E124" s="222"/>
      <c r="F124" s="221"/>
    </row>
    <row r="125" spans="1:6" ht="33" x14ac:dyDescent="0.4">
      <c r="A125" s="41" t="s">
        <v>339</v>
      </c>
      <c r="B125" s="238">
        <v>0</v>
      </c>
      <c r="C125" s="228"/>
      <c r="D125" s="257" t="s">
        <v>441</v>
      </c>
      <c r="E125" s="257" t="s">
        <v>442</v>
      </c>
      <c r="F125" s="221"/>
    </row>
    <row r="126" spans="1:6" ht="50.25" x14ac:dyDescent="0.35">
      <c r="A126" s="83" t="s">
        <v>239</v>
      </c>
      <c r="B126" s="238">
        <v>2</v>
      </c>
      <c r="C126" s="249" t="str">
        <f>IF(B126=0, -5, "0")</f>
        <v>0</v>
      </c>
      <c r="D126" s="266" t="s">
        <v>430</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2</v>
      </c>
      <c r="C129" s="249" t="str">
        <f>IF(B129=0, -5, "0")</f>
        <v>0</v>
      </c>
      <c r="D129" s="266" t="s">
        <v>429</v>
      </c>
      <c r="E129" s="222"/>
      <c r="F129" s="221"/>
    </row>
    <row r="130" spans="1:6" x14ac:dyDescent="0.3">
      <c r="A130" s="51" t="s">
        <v>323</v>
      </c>
      <c r="B130" s="238">
        <v>2</v>
      </c>
      <c r="C130" s="241"/>
      <c r="D130" s="222"/>
      <c r="E130" s="222"/>
      <c r="F130" s="221"/>
    </row>
    <row r="131" spans="1:6" ht="33" x14ac:dyDescent="0.35">
      <c r="A131" s="88" t="s">
        <v>366</v>
      </c>
      <c r="B131" s="238">
        <v>2</v>
      </c>
      <c r="C131" s="249" t="str">
        <f>IF(B131=0, -5, "0")</f>
        <v>0</v>
      </c>
      <c r="D131" s="267" t="s">
        <v>425</v>
      </c>
      <c r="E131" s="229"/>
      <c r="F131" s="233"/>
    </row>
    <row r="132" spans="1:6" x14ac:dyDescent="0.3">
      <c r="A132" s="312" t="s">
        <v>38</v>
      </c>
      <c r="B132" s="313"/>
      <c r="C132" s="314"/>
      <c r="D132" s="125">
        <f>SUM(B121:C131)</f>
        <v>17</v>
      </c>
    </row>
    <row r="133" spans="1:6" x14ac:dyDescent="0.3">
      <c r="A133" s="312" t="s">
        <v>342</v>
      </c>
      <c r="B133" s="313"/>
      <c r="C133" s="314"/>
      <c r="D133" s="63">
        <f>D132/(COUNT(B121:C131)*2)</f>
        <v>0.85</v>
      </c>
    </row>
    <row r="134" spans="1:6" s="50" customFormat="1" x14ac:dyDescent="0.3">
      <c r="A134" s="54"/>
      <c r="B134" s="55"/>
      <c r="C134" s="55"/>
      <c r="D134" s="61"/>
    </row>
    <row r="135" spans="1:6" ht="24.75" customHeight="1" x14ac:dyDescent="0.4">
      <c r="A135" s="310" t="s">
        <v>78</v>
      </c>
      <c r="B135" s="311"/>
      <c r="C135" s="311"/>
      <c r="D135" s="311"/>
      <c r="E135" s="311"/>
      <c r="F135" s="311"/>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59"/>
      <c r="E138" s="221"/>
      <c r="F138" s="221"/>
    </row>
    <row r="139" spans="1:6" x14ac:dyDescent="0.3">
      <c r="A139" s="95" t="s">
        <v>325</v>
      </c>
      <c r="B139" s="237" t="s">
        <v>34</v>
      </c>
      <c r="C139" s="222"/>
      <c r="D139" s="36"/>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2"/>
      <c r="E142" s="221"/>
      <c r="F142" s="221"/>
    </row>
    <row r="143" spans="1:6" ht="18" x14ac:dyDescent="0.35">
      <c r="A143" s="76" t="s">
        <v>268</v>
      </c>
      <c r="B143" s="237" t="s">
        <v>34</v>
      </c>
      <c r="C143" s="250" t="str">
        <f>IF(B143=0, -5, "0")</f>
        <v>0</v>
      </c>
      <c r="D143" s="222"/>
      <c r="E143" s="221"/>
      <c r="F143" s="221"/>
    </row>
    <row r="144" spans="1:6" ht="18" x14ac:dyDescent="0.35">
      <c r="A144" s="76" t="s">
        <v>218</v>
      </c>
      <c r="B144" s="260" t="s">
        <v>34</v>
      </c>
      <c r="C144" s="250" t="str">
        <f>IF(B144=0, -5, "0")</f>
        <v>0</v>
      </c>
      <c r="D144" s="222"/>
      <c r="E144" s="221"/>
      <c r="F144" s="221"/>
    </row>
    <row r="145" spans="1:6" x14ac:dyDescent="0.3">
      <c r="A145" s="51" t="s">
        <v>104</v>
      </c>
      <c r="B145" s="237" t="s">
        <v>34</v>
      </c>
      <c r="C145" s="222"/>
      <c r="D145" s="225"/>
      <c r="E145" s="221"/>
      <c r="F145" s="221"/>
    </row>
    <row r="146" spans="1:6" x14ac:dyDescent="0.3">
      <c r="A146" s="93" t="s">
        <v>240</v>
      </c>
      <c r="B146" s="237" t="s">
        <v>34</v>
      </c>
      <c r="C146" s="222"/>
      <c r="D146" s="257"/>
      <c r="E146" s="221"/>
      <c r="F146" s="221"/>
    </row>
    <row r="147" spans="1:6" x14ac:dyDescent="0.3">
      <c r="A147" s="41" t="s">
        <v>352</v>
      </c>
      <c r="B147" s="237">
        <v>2</v>
      </c>
      <c r="C147" s="222"/>
      <c r="D147" s="257"/>
      <c r="E147" s="222"/>
      <c r="F147" s="221"/>
    </row>
    <row r="148" spans="1:6" x14ac:dyDescent="0.3">
      <c r="A148" s="312" t="s">
        <v>38</v>
      </c>
      <c r="B148" s="313"/>
      <c r="C148" s="314"/>
      <c r="D148" s="125">
        <f>SUM(B136:C147)</f>
        <v>2</v>
      </c>
    </row>
    <row r="149" spans="1:6" x14ac:dyDescent="0.3">
      <c r="A149" s="312" t="s">
        <v>342</v>
      </c>
      <c r="B149" s="313"/>
      <c r="C149" s="314"/>
      <c r="D149" s="65">
        <f>D148/(COUNT(B136:C147)*2)</f>
        <v>1</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66" x14ac:dyDescent="0.35">
      <c r="A155" s="76" t="s">
        <v>354</v>
      </c>
      <c r="B155" s="221">
        <v>0</v>
      </c>
      <c r="C155" s="248">
        <f>IF(B155=0, -5, "0")</f>
        <v>-5</v>
      </c>
      <c r="D155" s="222" t="s">
        <v>432</v>
      </c>
      <c r="E155" s="257" t="s">
        <v>433</v>
      </c>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9" t="s">
        <v>458</v>
      </c>
      <c r="E157" s="257"/>
      <c r="F157" s="221"/>
    </row>
    <row r="158" spans="1:6" x14ac:dyDescent="0.3">
      <c r="A158" s="196" t="s">
        <v>376</v>
      </c>
      <c r="B158" s="221">
        <v>2</v>
      </c>
      <c r="C158" s="221"/>
      <c r="D158" s="259"/>
      <c r="E158" s="221"/>
      <c r="F158" s="221"/>
    </row>
    <row r="159" spans="1:6" x14ac:dyDescent="0.3">
      <c r="A159" s="196" t="s">
        <v>181</v>
      </c>
      <c r="B159" s="221">
        <v>2</v>
      </c>
      <c r="C159" s="221"/>
      <c r="D159" s="246"/>
      <c r="E159" s="221"/>
      <c r="F159" s="221"/>
    </row>
    <row r="160" spans="1:6" x14ac:dyDescent="0.3">
      <c r="A160" s="312" t="s">
        <v>38</v>
      </c>
      <c r="B160" s="315"/>
      <c r="C160" s="316"/>
      <c r="D160" s="188">
        <f>SUM(B152:C159)</f>
        <v>8</v>
      </c>
    </row>
    <row r="161" spans="1:6" x14ac:dyDescent="0.3">
      <c r="A161" s="312" t="s">
        <v>342</v>
      </c>
      <c r="B161" s="313"/>
      <c r="C161" s="314"/>
      <c r="D161" s="65">
        <f>D160/(COUNT(B152:C159)*2)</f>
        <v>0.44444444444444442</v>
      </c>
    </row>
    <row r="162" spans="1:6" s="50" customFormat="1" ht="28.15" customHeigh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437</v>
      </c>
      <c r="E166" s="221"/>
      <c r="F166" s="221"/>
    </row>
    <row r="167" spans="1:6" ht="19.5" customHeight="1" x14ac:dyDescent="0.3">
      <c r="A167" s="41" t="s">
        <v>95</v>
      </c>
      <c r="B167" s="221">
        <v>2</v>
      </c>
      <c r="C167" s="221"/>
      <c r="D167" s="221"/>
      <c r="E167" s="222"/>
      <c r="F167" s="221"/>
    </row>
    <row r="168" spans="1:6" ht="17.25" customHeight="1" x14ac:dyDescent="0.3">
      <c r="A168" s="312" t="s">
        <v>38</v>
      </c>
      <c r="B168" s="313"/>
      <c r="C168" s="314"/>
      <c r="D168" s="125">
        <f>SUM(B164:C167)</f>
        <v>7</v>
      </c>
    </row>
    <row r="169" spans="1:6" x14ac:dyDescent="0.3">
      <c r="A169" s="312" t="s">
        <v>342</v>
      </c>
      <c r="B169" s="313"/>
      <c r="C169" s="314"/>
      <c r="D169" s="65">
        <f>D168/(COUNT(B164:C167)*2)</f>
        <v>0.875</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21">
        <v>2</v>
      </c>
      <c r="C172" s="221"/>
      <c r="D172" s="257"/>
      <c r="E172" s="257"/>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2" t="s">
        <v>38</v>
      </c>
      <c r="B176" s="313"/>
      <c r="C176" s="314"/>
      <c r="D176" s="125">
        <f>SUM(B172:C175)</f>
        <v>8</v>
      </c>
    </row>
    <row r="177" spans="1:6" x14ac:dyDescent="0.3">
      <c r="A177" s="312" t="s">
        <v>342</v>
      </c>
      <c r="B177" s="313"/>
      <c r="C177" s="314"/>
      <c r="D177" s="65">
        <f>D176/(COUNT(B172:C175)*2)</f>
        <v>1</v>
      </c>
    </row>
    <row r="178" spans="1:6" s="50" customFormat="1" x14ac:dyDescent="0.3">
      <c r="A178" s="54"/>
      <c r="B178" s="55"/>
      <c r="C178" s="55"/>
      <c r="D178" s="56"/>
    </row>
    <row r="179" spans="1:6" ht="19.5" x14ac:dyDescent="0.4">
      <c r="A179" s="310" t="s">
        <v>87</v>
      </c>
      <c r="B179" s="311"/>
      <c r="C179" s="311"/>
      <c r="D179" s="311"/>
      <c r="E179" s="311"/>
      <c r="F179" s="311"/>
    </row>
    <row r="180" spans="1:6" ht="33" x14ac:dyDescent="0.3">
      <c r="A180" s="87" t="s">
        <v>364</v>
      </c>
      <c r="B180" s="221">
        <v>0</v>
      </c>
      <c r="C180" s="221"/>
      <c r="D180" s="222" t="s">
        <v>419</v>
      </c>
      <c r="E180" s="222" t="s">
        <v>420</v>
      </c>
      <c r="F180" s="221"/>
    </row>
    <row r="181" spans="1:6" x14ac:dyDescent="0.3">
      <c r="A181" s="95" t="s">
        <v>247</v>
      </c>
      <c r="B181" s="221">
        <v>2</v>
      </c>
      <c r="C181" s="221"/>
      <c r="D181" s="222"/>
      <c r="E181" s="257"/>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66" x14ac:dyDescent="0.3">
      <c r="A184" s="41" t="s">
        <v>356</v>
      </c>
      <c r="B184" s="221">
        <v>0</v>
      </c>
      <c r="C184" s="221"/>
      <c r="D184" s="257" t="s">
        <v>439</v>
      </c>
      <c r="E184" s="257" t="s">
        <v>440</v>
      </c>
      <c r="F184" s="221"/>
    </row>
    <row r="185" spans="1:6" x14ac:dyDescent="0.3">
      <c r="A185" s="312" t="s">
        <v>38</v>
      </c>
      <c r="B185" s="313"/>
      <c r="C185" s="314"/>
      <c r="D185" s="125">
        <f>SUM(B180:C184)</f>
        <v>6</v>
      </c>
    </row>
    <row r="186" spans="1:6" x14ac:dyDescent="0.3">
      <c r="A186" s="312" t="s">
        <v>342</v>
      </c>
      <c r="B186" s="313"/>
      <c r="C186" s="314"/>
      <c r="D186" s="65">
        <f>D185/(COUNT(B180:C184)*2)</f>
        <v>0.6</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12" t="s">
        <v>38</v>
      </c>
      <c r="B193" s="313"/>
      <c r="C193" s="314"/>
      <c r="D193" s="97">
        <f>SUM(B189:C192)</f>
        <v>6</v>
      </c>
    </row>
    <row r="194" spans="1:4" x14ac:dyDescent="0.3">
      <c r="A194" s="312" t="s">
        <v>342</v>
      </c>
      <c r="B194" s="313"/>
      <c r="C194" s="314"/>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179</v>
      </c>
    </row>
    <row r="198" spans="1:4" ht="22.5" x14ac:dyDescent="0.3">
      <c r="A198" s="71" t="s">
        <v>378</v>
      </c>
      <c r="B198" s="72"/>
      <c r="C198" s="73"/>
      <c r="D198" s="75">
        <f>D197/(COUNT(B189:C192,B180:C184,B172:C175,B164:C167,B152:C159,B55:C61,B45:C50,B26:C31,B17:C21,B106:C116,B136:C147,B121:C131,B87:C100,B66:C82,B36:C40)*2)</f>
        <v>0.8689320388349514</v>
      </c>
    </row>
  </sheetData>
  <sheetProtection algorithmName="SHA-512" hashValue="ocHkAsfqKBEtzLKy3VbRQ7xpf08yiHFaw4fZv87WlMj3vHuvsUH3Yr4zZvMri0819NW0JjC25Uxb7YBQ/2OqnA==" saltValue="/JG6YrP8EZsjx85w7URulw=="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3"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47" zoomScale="77" zoomScaleNormal="100" zoomScaleSheetLayoutView="77" workbookViewId="0">
      <selection activeCell="A266" sqref="A266:F26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5"/>
      <c r="E1" s="305"/>
      <c r="F1" s="305"/>
      <c r="G1" s="305"/>
      <c r="H1" s="305"/>
      <c r="I1" s="30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6" t="s">
        <v>201</v>
      </c>
      <c r="B7" s="306"/>
      <c r="C7" s="306"/>
      <c r="D7" s="306"/>
      <c r="E7" s="306"/>
      <c r="F7" s="306"/>
      <c r="G7" s="213"/>
      <c r="H7" s="213"/>
      <c r="I7" s="213"/>
    </row>
    <row r="8" spans="1:9" ht="29.25" x14ac:dyDescent="0.45">
      <c r="A8" s="307" t="str">
        <f>'Page de garde'!D18</f>
        <v>Ras jebal</v>
      </c>
      <c r="B8" s="307"/>
      <c r="C8" s="307"/>
      <c r="D8" s="307"/>
      <c r="E8" s="307"/>
      <c r="F8" s="307"/>
      <c r="G8" s="216"/>
      <c r="H8" s="216"/>
      <c r="I8" s="213"/>
    </row>
    <row r="9" spans="1:9" ht="24" x14ac:dyDescent="0.45">
      <c r="A9" s="38" t="s">
        <v>44</v>
      </c>
      <c r="B9" s="308" t="s">
        <v>510</v>
      </c>
      <c r="C9" s="308"/>
      <c r="D9" s="308"/>
      <c r="E9" s="308"/>
      <c r="F9" s="308"/>
      <c r="G9" s="216"/>
      <c r="H9" s="216"/>
      <c r="I9" s="213"/>
    </row>
    <row r="10" spans="1:9" ht="24" x14ac:dyDescent="0.45">
      <c r="A10" s="39" t="s">
        <v>46</v>
      </c>
      <c r="B10" s="309" t="s">
        <v>464</v>
      </c>
      <c r="C10" s="309"/>
      <c r="D10" s="309"/>
      <c r="E10" s="309"/>
      <c r="F10" s="309"/>
      <c r="G10" s="216"/>
      <c r="H10" s="216"/>
      <c r="I10" s="213"/>
    </row>
    <row r="11" spans="1:9" ht="24" x14ac:dyDescent="0.45">
      <c r="A11" s="38" t="s">
        <v>45</v>
      </c>
      <c r="B11" s="304">
        <v>42870</v>
      </c>
      <c r="C11" s="304"/>
      <c r="D11" s="304"/>
      <c r="E11" s="304"/>
      <c r="F11" s="304"/>
      <c r="G11" s="216"/>
      <c r="H11" s="216"/>
      <c r="I11" s="213"/>
    </row>
    <row r="12" spans="1:9" ht="24" x14ac:dyDescent="0.45">
      <c r="A12" s="38" t="s">
        <v>276</v>
      </c>
      <c r="B12" s="297">
        <f>D505</f>
        <v>0.93181818181818177</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92" t="s">
        <v>0</v>
      </c>
      <c r="B16" s="292"/>
      <c r="C16" s="292"/>
      <c r="D16" s="292"/>
      <c r="E16" s="292"/>
      <c r="F16" s="292"/>
      <c r="G16" s="36"/>
      <c r="H16" s="36"/>
    </row>
    <row r="17" spans="1:8" ht="18" x14ac:dyDescent="0.3">
      <c r="A17" s="182">
        <f>B11</f>
        <v>42870</v>
      </c>
      <c r="B17" s="36"/>
      <c r="C17" s="36"/>
      <c r="D17" s="36"/>
      <c r="E17" s="36"/>
      <c r="F17" s="36"/>
      <c r="G17" s="36"/>
      <c r="H17" s="36"/>
    </row>
    <row r="18" spans="1:8" ht="18" x14ac:dyDescent="0.25">
      <c r="A18" s="302" t="s">
        <v>1</v>
      </c>
      <c r="B18" s="303"/>
      <c r="C18" s="303"/>
      <c r="D18" s="303"/>
      <c r="E18" s="303"/>
      <c r="F18" s="303"/>
    </row>
    <row r="19" spans="1:8" ht="60" x14ac:dyDescent="0.25">
      <c r="A19" s="169" t="s">
        <v>10</v>
      </c>
      <c r="B19" s="170">
        <v>1</v>
      </c>
      <c r="C19" s="170"/>
      <c r="D19" s="168" t="s">
        <v>515</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3" t="s">
        <v>18</v>
      </c>
      <c r="B26" s="294"/>
      <c r="C26" s="294"/>
      <c r="D26" s="294"/>
      <c r="E26" s="294"/>
      <c r="F26" s="294"/>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92" t="s">
        <v>137</v>
      </c>
      <c r="B43" s="292"/>
      <c r="C43" s="292"/>
      <c r="D43" s="292"/>
      <c r="E43" s="292"/>
      <c r="F43" s="292"/>
    </row>
    <row r="44" spans="1:7" x14ac:dyDescent="0.25">
      <c r="A44" s="183">
        <f>B11</f>
        <v>42870</v>
      </c>
      <c r="B44" s="6"/>
      <c r="C44" s="7"/>
      <c r="D44" s="6"/>
    </row>
    <row r="45" spans="1:7" ht="16.5" x14ac:dyDescent="0.25">
      <c r="A45" s="295" t="s">
        <v>63</v>
      </c>
      <c r="B45" s="296"/>
      <c r="C45" s="296"/>
      <c r="D45" s="296"/>
      <c r="E45" s="296"/>
      <c r="F45" s="296"/>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93" t="s">
        <v>65</v>
      </c>
      <c r="B57" s="294"/>
      <c r="C57" s="294"/>
      <c r="D57" s="294"/>
      <c r="E57" s="294"/>
      <c r="F57" s="294"/>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1</v>
      </c>
      <c r="C60" s="170"/>
      <c r="D60" s="143" t="s">
        <v>518</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60" x14ac:dyDescent="0.25">
      <c r="A71" s="169" t="s">
        <v>291</v>
      </c>
      <c r="B71" s="170">
        <v>1</v>
      </c>
      <c r="C71" s="171"/>
      <c r="D71" s="152" t="s">
        <v>488</v>
      </c>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473</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32</v>
      </c>
    </row>
    <row r="82" spans="1:6" x14ac:dyDescent="0.25">
      <c r="A82" s="19" t="s">
        <v>37</v>
      </c>
      <c r="B82" s="20"/>
      <c r="C82" s="21"/>
      <c r="D82" s="63">
        <f>D81/(COUNT(B58:C80)*2)</f>
        <v>0.94117647058823528</v>
      </c>
    </row>
    <row r="83" spans="1:6" x14ac:dyDescent="0.25">
      <c r="A83" s="9"/>
      <c r="B83" s="6"/>
      <c r="C83" s="7"/>
      <c r="D83" s="6"/>
    </row>
    <row r="84" spans="1:6" ht="18" x14ac:dyDescent="0.25">
      <c r="A84" s="293" t="s">
        <v>25</v>
      </c>
      <c r="B84" s="294"/>
      <c r="C84" s="294"/>
      <c r="D84" s="294"/>
      <c r="E84" s="294"/>
      <c r="F84" s="294"/>
    </row>
    <row r="85" spans="1:6" x14ac:dyDescent="0.25">
      <c r="A85" s="169" t="s">
        <v>314</v>
      </c>
      <c r="B85" s="170">
        <v>2</v>
      </c>
      <c r="C85" s="170"/>
      <c r="D85" s="157"/>
      <c r="E85" s="147"/>
      <c r="F85" s="147"/>
    </row>
    <row r="86" spans="1:6" x14ac:dyDescent="0.25">
      <c r="A86" s="18" t="s">
        <v>105</v>
      </c>
      <c r="B86" s="170">
        <v>2</v>
      </c>
      <c r="C86" s="170"/>
      <c r="D86" s="155"/>
      <c r="E86" s="147"/>
      <c r="F86" s="147"/>
    </row>
    <row r="87" spans="1:6" ht="46.5" x14ac:dyDescent="0.35">
      <c r="A87" s="76" t="s">
        <v>59</v>
      </c>
      <c r="B87" s="170">
        <v>1</v>
      </c>
      <c r="C87" s="217" t="str">
        <f>IF(B87=0, -5, "0")</f>
        <v>0</v>
      </c>
      <c r="D87" s="157" t="s">
        <v>531</v>
      </c>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90" x14ac:dyDescent="0.25">
      <c r="A90" s="169" t="s">
        <v>293</v>
      </c>
      <c r="B90" s="170">
        <v>2</v>
      </c>
      <c r="C90" s="170"/>
      <c r="D90" s="156" t="s">
        <v>530</v>
      </c>
      <c r="E90" s="173"/>
      <c r="F90" s="147"/>
    </row>
    <row r="91" spans="1:6" ht="30" x14ac:dyDescent="0.25">
      <c r="A91" s="18" t="s">
        <v>260</v>
      </c>
      <c r="B91" s="170">
        <v>2</v>
      </c>
      <c r="C91" s="170"/>
      <c r="D91" s="157"/>
      <c r="E91" s="147"/>
      <c r="F91" s="147"/>
    </row>
    <row r="92" spans="1:6" ht="45" x14ac:dyDescent="0.25">
      <c r="A92" s="109" t="s">
        <v>287</v>
      </c>
      <c r="B92" s="170">
        <v>2</v>
      </c>
      <c r="C92" s="154"/>
      <c r="D92" s="27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59</v>
      </c>
    </row>
    <row r="97" spans="1:6" ht="18" x14ac:dyDescent="0.25">
      <c r="A97" s="78" t="s">
        <v>224</v>
      </c>
      <c r="B97" s="84"/>
      <c r="C97" s="85"/>
      <c r="D97" s="82">
        <f>D96/(COUNT(B85:C91,B46:C53,B58:C80)*2)</f>
        <v>0.95161290322580649</v>
      </c>
    </row>
    <row r="98" spans="1:6" x14ac:dyDescent="0.25">
      <c r="A98" s="5"/>
      <c r="B98" s="6"/>
      <c r="C98" s="7"/>
      <c r="D98" s="6"/>
    </row>
    <row r="99" spans="1:6" ht="18" x14ac:dyDescent="0.35">
      <c r="A99" s="292" t="s">
        <v>129</v>
      </c>
      <c r="B99" s="292"/>
      <c r="C99" s="292"/>
      <c r="D99" s="292"/>
      <c r="E99" s="292"/>
      <c r="F99" s="292"/>
    </row>
    <row r="100" spans="1:6" x14ac:dyDescent="0.25">
      <c r="A100" s="183">
        <f>B11</f>
        <v>42870</v>
      </c>
      <c r="B100" s="6"/>
      <c r="C100" s="7"/>
      <c r="D100" s="6"/>
    </row>
    <row r="101" spans="1:6" ht="16.5" x14ac:dyDescent="0.25">
      <c r="A101" s="295" t="s">
        <v>63</v>
      </c>
      <c r="B101" s="296"/>
      <c r="C101" s="296"/>
      <c r="D101" s="296"/>
      <c r="E101" s="296"/>
      <c r="F101" s="296"/>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20.25" customHeight="1"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3" t="s">
        <v>133</v>
      </c>
      <c r="B113" s="294"/>
      <c r="C113" s="294"/>
      <c r="D113" s="294"/>
      <c r="E113" s="294"/>
      <c r="F113" s="294"/>
    </row>
    <row r="114" spans="1:6" ht="60" x14ac:dyDescent="0.25">
      <c r="A114" s="169" t="s">
        <v>314</v>
      </c>
      <c r="B114" s="170">
        <v>0</v>
      </c>
      <c r="C114" s="170"/>
      <c r="D114" s="168" t="s">
        <v>480</v>
      </c>
      <c r="E114" s="168" t="s">
        <v>481</v>
      </c>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ht="75" x14ac:dyDescent="0.25">
      <c r="A117" s="169" t="s">
        <v>295</v>
      </c>
      <c r="B117" s="170">
        <v>1</v>
      </c>
      <c r="C117" s="170"/>
      <c r="D117" s="11" t="s">
        <v>482</v>
      </c>
      <c r="E117" s="173"/>
      <c r="F117" s="147"/>
    </row>
    <row r="118" spans="1:6" ht="48.75" customHeight="1" x14ac:dyDescent="0.25">
      <c r="A118" s="18" t="s">
        <v>64</v>
      </c>
      <c r="B118" s="170">
        <v>1</v>
      </c>
      <c r="C118" s="170"/>
      <c r="D118" s="12" t="s">
        <v>483</v>
      </c>
      <c r="E118" s="168"/>
      <c r="F118" s="147"/>
    </row>
    <row r="119" spans="1:6" ht="120" x14ac:dyDescent="0.25">
      <c r="A119" s="169" t="s">
        <v>175</v>
      </c>
      <c r="B119" s="170">
        <v>0</v>
      </c>
      <c r="C119" s="170"/>
      <c r="D119" s="12" t="s">
        <v>484</v>
      </c>
      <c r="E119" s="168" t="s">
        <v>485</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30" x14ac:dyDescent="0.25">
      <c r="A122" s="18" t="s">
        <v>188</v>
      </c>
      <c r="B122" s="170">
        <v>1</v>
      </c>
      <c r="C122" s="170"/>
      <c r="D122" s="168" t="s">
        <v>465</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33</v>
      </c>
    </row>
    <row r="135" spans="1:6" x14ac:dyDescent="0.25">
      <c r="A135" s="19" t="s">
        <v>37</v>
      </c>
      <c r="B135" s="20"/>
      <c r="C135" s="21"/>
      <c r="D135" s="63">
        <f>D134/(COUNT(B114:C133)*2)</f>
        <v>0.82499999999999996</v>
      </c>
    </row>
    <row r="136" spans="1:6" x14ac:dyDescent="0.25">
      <c r="A136" s="9"/>
      <c r="B136" s="6"/>
      <c r="C136" s="7"/>
      <c r="D136" s="6"/>
    </row>
    <row r="137" spans="1:6" ht="18" x14ac:dyDescent="0.25">
      <c r="A137" s="293" t="s">
        <v>73</v>
      </c>
      <c r="B137" s="294"/>
      <c r="C137" s="294"/>
      <c r="D137" s="294"/>
      <c r="E137" s="294"/>
      <c r="F137" s="294"/>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76.5" x14ac:dyDescent="0.35">
      <c r="A140" s="76" t="s">
        <v>59</v>
      </c>
      <c r="B140" s="170">
        <v>0</v>
      </c>
      <c r="C140" s="217">
        <f>IF(B140=0, -5, "0")</f>
        <v>-5</v>
      </c>
      <c r="D140" s="168" t="s">
        <v>486</v>
      </c>
      <c r="E140" s="168" t="s">
        <v>487</v>
      </c>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46.5" x14ac:dyDescent="0.35">
      <c r="A143" s="83" t="s">
        <v>519</v>
      </c>
      <c r="B143" s="170">
        <v>1</v>
      </c>
      <c r="C143" s="217" t="str">
        <f>IF(B143=0, -5, "0")</f>
        <v>0</v>
      </c>
      <c r="D143" s="168" t="s">
        <v>513</v>
      </c>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0.9</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0.76388888888888884</v>
      </c>
    </row>
    <row r="151" spans="1:6" x14ac:dyDescent="0.25">
      <c r="A151" s="9"/>
      <c r="B151" s="6"/>
      <c r="C151" s="7"/>
      <c r="D151" s="6"/>
    </row>
    <row r="152" spans="1:6" ht="18" x14ac:dyDescent="0.35">
      <c r="A152" s="292" t="s">
        <v>130</v>
      </c>
      <c r="B152" s="292"/>
      <c r="C152" s="292"/>
      <c r="D152" s="292"/>
      <c r="E152" s="292"/>
      <c r="F152" s="292"/>
    </row>
    <row r="153" spans="1:6" x14ac:dyDescent="0.25">
      <c r="A153" s="183">
        <f>B11</f>
        <v>42870</v>
      </c>
      <c r="B153" s="6"/>
      <c r="C153" s="7"/>
      <c r="D153" s="59"/>
    </row>
    <row r="154" spans="1:6" ht="16.5" x14ac:dyDescent="0.25">
      <c r="A154" s="295" t="s">
        <v>63</v>
      </c>
      <c r="B154" s="296"/>
      <c r="C154" s="296"/>
      <c r="D154" s="296"/>
      <c r="E154" s="296"/>
      <c r="F154" s="296"/>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ht="75" x14ac:dyDescent="0.25">
      <c r="A157" s="23" t="s">
        <v>69</v>
      </c>
      <c r="B157" s="170">
        <v>0</v>
      </c>
      <c r="C157" s="168"/>
      <c r="D157" s="168" t="s">
        <v>520</v>
      </c>
      <c r="E157" s="168" t="s">
        <v>489</v>
      </c>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93" t="s">
        <v>134</v>
      </c>
      <c r="B166" s="294"/>
      <c r="C166" s="294"/>
      <c r="D166" s="294"/>
      <c r="E166" s="294"/>
      <c r="F166" s="29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ht="30" x14ac:dyDescent="0.25">
      <c r="A170" s="18" t="s">
        <v>64</v>
      </c>
      <c r="B170" s="170">
        <v>1</v>
      </c>
      <c r="C170" s="170"/>
      <c r="D170" s="12" t="s">
        <v>479</v>
      </c>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168" t="s">
        <v>471</v>
      </c>
      <c r="E176" s="147"/>
      <c r="F176" s="147"/>
    </row>
    <row r="177" spans="1:7" x14ac:dyDescent="0.25">
      <c r="A177" s="169" t="s">
        <v>291</v>
      </c>
      <c r="B177" s="170">
        <v>2</v>
      </c>
      <c r="C177" s="170"/>
      <c r="D177" s="168"/>
      <c r="E177" s="147"/>
      <c r="F177" s="147"/>
    </row>
    <row r="178" spans="1:7" ht="30" x14ac:dyDescent="0.25">
      <c r="A178" s="169" t="s">
        <v>188</v>
      </c>
      <c r="B178" s="170" t="s">
        <v>34</v>
      </c>
      <c r="C178" s="170"/>
      <c r="D178" s="168" t="s">
        <v>490</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0.94117647058823528</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0.92</v>
      </c>
    </row>
    <row r="191" spans="1:7" x14ac:dyDescent="0.25">
      <c r="A191" s="9"/>
      <c r="B191" s="6"/>
      <c r="C191" s="7"/>
      <c r="D191" s="6"/>
    </row>
    <row r="192" spans="1:7" ht="18" x14ac:dyDescent="0.35">
      <c r="A192" s="292" t="s">
        <v>167</v>
      </c>
      <c r="B192" s="292"/>
      <c r="C192" s="292"/>
      <c r="D192" s="292"/>
      <c r="E192" s="292"/>
      <c r="F192" s="292"/>
    </row>
    <row r="193" spans="1:7" x14ac:dyDescent="0.25">
      <c r="A193" s="189">
        <f>B11</f>
        <v>42870</v>
      </c>
      <c r="B193" s="6"/>
      <c r="C193" s="7"/>
      <c r="D193" s="6"/>
    </row>
    <row r="194" spans="1:7" ht="18" x14ac:dyDescent="0.25">
      <c r="A194" s="293" t="s">
        <v>158</v>
      </c>
      <c r="B194" s="294"/>
      <c r="C194" s="294"/>
      <c r="D194" s="294"/>
      <c r="E194" s="294"/>
      <c r="F194" s="29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3" t="s">
        <v>76</v>
      </c>
      <c r="B209" s="294"/>
      <c r="C209" s="294"/>
      <c r="D209" s="294"/>
      <c r="E209" s="294"/>
      <c r="F209" s="294"/>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t="s">
        <v>431</v>
      </c>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1</v>
      </c>
    </row>
    <row r="231" spans="1:6" x14ac:dyDescent="0.25">
      <c r="A231" s="9"/>
      <c r="B231" s="6"/>
      <c r="C231" s="7"/>
      <c r="D231" s="6"/>
    </row>
    <row r="232" spans="1:6" ht="18" x14ac:dyDescent="0.25">
      <c r="A232" s="293" t="s">
        <v>191</v>
      </c>
      <c r="B232" s="294"/>
      <c r="C232" s="294"/>
      <c r="D232" s="294"/>
      <c r="E232" s="294"/>
      <c r="F232" s="29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521</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76">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74</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292" t="s">
        <v>78</v>
      </c>
      <c r="B248" s="292"/>
      <c r="C248" s="292"/>
      <c r="D248" s="292"/>
      <c r="E248" s="292"/>
      <c r="F248" s="292"/>
    </row>
    <row r="249" spans="1:6" s="3" customFormat="1" x14ac:dyDescent="0.25">
      <c r="A249" s="183">
        <f>B11</f>
        <v>42870</v>
      </c>
      <c r="B249" s="6"/>
      <c r="C249" s="7"/>
      <c r="D249" s="6"/>
    </row>
    <row r="250" spans="1:6" s="3" customFormat="1" ht="18" x14ac:dyDescent="0.25">
      <c r="A250" s="293" t="s">
        <v>79</v>
      </c>
      <c r="B250" s="294"/>
      <c r="C250" s="294"/>
      <c r="D250" s="294"/>
      <c r="E250" s="294"/>
      <c r="F250" s="294"/>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18.75" customHeight="1" x14ac:dyDescent="0.35">
      <c r="A256" s="83" t="s">
        <v>161</v>
      </c>
      <c r="B256" s="170" t="s">
        <v>34</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12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3" t="s">
        <v>81</v>
      </c>
      <c r="B266" s="294"/>
      <c r="C266" s="294"/>
      <c r="D266" s="294"/>
      <c r="E266" s="294"/>
      <c r="F266" s="294"/>
    </row>
    <row r="267" spans="1:6" s="3" customFormat="1" x14ac:dyDescent="0.25">
      <c r="A267" s="152" t="s">
        <v>522</v>
      </c>
      <c r="B267" s="171" t="s">
        <v>34</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t="s">
        <v>34</v>
      </c>
      <c r="C270" s="170"/>
      <c r="D270" s="11" t="s">
        <v>491</v>
      </c>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t="s">
        <v>492</v>
      </c>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8</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20</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92" t="s">
        <v>4</v>
      </c>
      <c r="B291" s="292"/>
      <c r="C291" s="292"/>
      <c r="D291" s="292"/>
      <c r="E291" s="292"/>
      <c r="F291" s="292"/>
    </row>
    <row r="292" spans="1:7" x14ac:dyDescent="0.25">
      <c r="A292" s="192">
        <f>B11</f>
        <v>42870</v>
      </c>
      <c r="B292" s="6"/>
      <c r="C292" s="7"/>
      <c r="D292" s="59"/>
    </row>
    <row r="293" spans="1:7" ht="18" x14ac:dyDescent="0.25">
      <c r="A293" s="293" t="s">
        <v>19</v>
      </c>
      <c r="B293" s="294"/>
      <c r="C293" s="294"/>
      <c r="D293" s="294"/>
      <c r="E293" s="294"/>
      <c r="F293" s="294"/>
    </row>
    <row r="294" spans="1:7" x14ac:dyDescent="0.25">
      <c r="A294" s="32" t="s">
        <v>62</v>
      </c>
      <c r="B294" s="170" t="s">
        <v>34</v>
      </c>
      <c r="C294" s="170"/>
      <c r="D294" s="168"/>
      <c r="E294" s="147"/>
      <c r="F294" s="147"/>
    </row>
    <row r="295" spans="1:7" ht="30" x14ac:dyDescent="0.25">
      <c r="A295" s="22" t="s">
        <v>6</v>
      </c>
      <c r="B295" s="170" t="s">
        <v>34</v>
      </c>
      <c r="C295" s="170"/>
      <c r="D295" s="168" t="s">
        <v>475</v>
      </c>
      <c r="E295" s="147"/>
      <c r="F295" s="147"/>
    </row>
    <row r="296" spans="1:7" x14ac:dyDescent="0.25">
      <c r="A296" s="161" t="s">
        <v>297</v>
      </c>
      <c r="B296" s="170" t="s">
        <v>34</v>
      </c>
      <c r="C296" s="170"/>
      <c r="D296" s="168"/>
      <c r="E296" s="147"/>
      <c r="F296" s="147"/>
    </row>
    <row r="297" spans="1:7" x14ac:dyDescent="0.25">
      <c r="A297" s="32" t="s">
        <v>20</v>
      </c>
      <c r="B297" s="170" t="s">
        <v>34</v>
      </c>
      <c r="C297" s="170"/>
      <c r="D297" s="149"/>
      <c r="E297" s="147"/>
      <c r="F297" s="147"/>
    </row>
    <row r="298" spans="1:7" x14ac:dyDescent="0.25">
      <c r="A298" s="22" t="s">
        <v>39</v>
      </c>
      <c r="B298" s="170" t="s">
        <v>34</v>
      </c>
      <c r="C298" s="170"/>
      <c r="D298" s="168"/>
      <c r="E298" s="147"/>
      <c r="F298" s="147"/>
    </row>
    <row r="299" spans="1:7" x14ac:dyDescent="0.25">
      <c r="A299" s="32" t="s">
        <v>50</v>
      </c>
      <c r="B299" s="170" t="s">
        <v>34</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t="s">
        <v>34</v>
      </c>
      <c r="C301" s="170"/>
      <c r="D301" s="168"/>
      <c r="E301" s="147"/>
      <c r="F301" s="147"/>
    </row>
    <row r="302" spans="1:7" x14ac:dyDescent="0.25">
      <c r="A302" s="19" t="s">
        <v>38</v>
      </c>
      <c r="B302" s="19"/>
      <c r="C302" s="19"/>
      <c r="D302" s="19">
        <f>SUM(B294:C301)</f>
        <v>0</v>
      </c>
    </row>
    <row r="303" spans="1:7" x14ac:dyDescent="0.25">
      <c r="A303" s="19" t="s">
        <v>37</v>
      </c>
      <c r="B303" s="20"/>
      <c r="C303" s="21"/>
      <c r="D303" s="63" t="e">
        <f>D302/(COUNT(B294:C301)*2)</f>
        <v>#DIV/0!</v>
      </c>
    </row>
    <row r="304" spans="1:7" x14ac:dyDescent="0.25">
      <c r="A304" s="34"/>
      <c r="B304" s="6"/>
      <c r="C304" s="7"/>
      <c r="D304" s="6"/>
    </row>
    <row r="305" spans="1:6" ht="18" x14ac:dyDescent="0.25">
      <c r="A305" s="293" t="s">
        <v>122</v>
      </c>
      <c r="B305" s="294"/>
      <c r="C305" s="294"/>
      <c r="D305" s="294"/>
      <c r="E305" s="294"/>
      <c r="F305" s="294"/>
    </row>
    <row r="306" spans="1:6" x14ac:dyDescent="0.25">
      <c r="A306" s="169" t="s">
        <v>303</v>
      </c>
      <c r="B306" s="171" t="s">
        <v>34</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t="s">
        <v>34</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12</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2" t="s">
        <v>21</v>
      </c>
      <c r="B324" s="292"/>
      <c r="C324" s="292"/>
      <c r="D324" s="292"/>
      <c r="E324" s="292"/>
      <c r="F324" s="292"/>
    </row>
    <row r="325" spans="1:9" x14ac:dyDescent="0.25">
      <c r="A325" s="193">
        <f>B11</f>
        <v>42870</v>
      </c>
      <c r="B325" s="6"/>
      <c r="C325" s="7"/>
      <c r="D325" s="6"/>
    </row>
    <row r="326" spans="1:9" ht="18" x14ac:dyDescent="0.25">
      <c r="A326" s="293" t="s">
        <v>12</v>
      </c>
      <c r="B326" s="294"/>
      <c r="C326" s="294"/>
      <c r="D326" s="294"/>
      <c r="E326" s="294"/>
      <c r="F326" s="294"/>
    </row>
    <row r="327" spans="1:9" x14ac:dyDescent="0.25">
      <c r="A327" s="169" t="s">
        <v>109</v>
      </c>
      <c r="B327" s="170">
        <v>2</v>
      </c>
      <c r="C327" s="170"/>
      <c r="D327" s="143"/>
      <c r="E327" s="147"/>
      <c r="F327" s="147"/>
    </row>
    <row r="328" spans="1:9" ht="30" x14ac:dyDescent="0.25">
      <c r="A328" s="169" t="s">
        <v>51</v>
      </c>
      <c r="B328" s="170">
        <v>1</v>
      </c>
      <c r="C328" s="170"/>
      <c r="D328" s="6" t="s">
        <v>476</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493</v>
      </c>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93" t="s">
        <v>25</v>
      </c>
      <c r="B339" s="294"/>
      <c r="C339" s="294"/>
      <c r="D339" s="294"/>
      <c r="E339" s="294"/>
      <c r="F339" s="294"/>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92" t="s">
        <v>8</v>
      </c>
      <c r="B352" s="292"/>
      <c r="C352" s="292"/>
      <c r="D352" s="292"/>
      <c r="E352" s="292"/>
      <c r="F352" s="292"/>
    </row>
    <row r="353" spans="1:6" x14ac:dyDescent="0.25">
      <c r="A353" s="183">
        <f>B11</f>
        <v>42870</v>
      </c>
      <c r="B353" s="6"/>
      <c r="C353" s="7"/>
      <c r="D353" s="59"/>
    </row>
    <row r="354" spans="1:6" ht="16.5" x14ac:dyDescent="0.25">
      <c r="A354" s="295" t="s">
        <v>113</v>
      </c>
      <c r="B354" s="296"/>
      <c r="C354" s="296"/>
      <c r="D354" s="296"/>
      <c r="E354" s="296"/>
      <c r="F354" s="296"/>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3" t="s">
        <v>25</v>
      </c>
      <c r="B366" s="294"/>
      <c r="C366" s="294"/>
      <c r="D366" s="294"/>
      <c r="E366" s="294"/>
      <c r="F366" s="294"/>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93" t="s">
        <v>124</v>
      </c>
      <c r="B382" s="294"/>
      <c r="C382" s="294"/>
      <c r="D382" s="294"/>
      <c r="E382" s="294"/>
      <c r="F382" s="29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3" t="s">
        <v>29</v>
      </c>
      <c r="B391" s="294"/>
      <c r="C391" s="294"/>
      <c r="D391" s="294"/>
      <c r="E391" s="294"/>
      <c r="F391" s="29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7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2" t="s">
        <v>125</v>
      </c>
      <c r="B405" s="292"/>
      <c r="C405" s="292"/>
      <c r="D405" s="292"/>
      <c r="E405" s="292"/>
      <c r="F405" s="292"/>
    </row>
    <row r="406" spans="1:6" x14ac:dyDescent="0.25">
      <c r="A406" s="192">
        <f>B11</f>
        <v>42870</v>
      </c>
      <c r="B406" s="6"/>
      <c r="C406" s="7"/>
      <c r="D406" s="6"/>
    </row>
    <row r="407" spans="1:6" ht="16.5" x14ac:dyDescent="0.25">
      <c r="A407" s="295" t="s">
        <v>19</v>
      </c>
      <c r="B407" s="296"/>
      <c r="C407" s="296"/>
      <c r="D407" s="296"/>
      <c r="E407" s="296"/>
      <c r="F407" s="296"/>
    </row>
    <row r="408" spans="1:6" x14ac:dyDescent="0.25">
      <c r="A408" s="32" t="s">
        <v>62</v>
      </c>
      <c r="B408" s="170">
        <v>2</v>
      </c>
      <c r="C408" s="170"/>
      <c r="D408" s="168"/>
      <c r="E408" s="147"/>
      <c r="F408" s="147"/>
    </row>
    <row r="409" spans="1:6" ht="60" x14ac:dyDescent="0.25">
      <c r="A409" s="22" t="s">
        <v>6</v>
      </c>
      <c r="B409" s="170">
        <v>0</v>
      </c>
      <c r="C409" s="170"/>
      <c r="D409" s="168" t="s">
        <v>523</v>
      </c>
      <c r="E409" s="168" t="s">
        <v>489</v>
      </c>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t="s">
        <v>34</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8</v>
      </c>
    </row>
    <row r="416" spans="1:6" x14ac:dyDescent="0.25">
      <c r="A416" s="19" t="s">
        <v>37</v>
      </c>
      <c r="B416" s="20"/>
      <c r="C416" s="21"/>
      <c r="D416" s="63">
        <f>D415/(COUNT(B408:C414)*2)</f>
        <v>0.8</v>
      </c>
    </row>
    <row r="417" spans="1:6" x14ac:dyDescent="0.25">
      <c r="A417" s="34"/>
      <c r="B417" s="6"/>
      <c r="C417" s="7"/>
      <c r="D417" s="6"/>
    </row>
    <row r="418" spans="1:6" ht="16.5" x14ac:dyDescent="0.25">
      <c r="A418" s="295" t="s">
        <v>122</v>
      </c>
      <c r="B418" s="296"/>
      <c r="C418" s="296"/>
      <c r="D418" s="296"/>
      <c r="E418" s="296"/>
      <c r="F418" s="296"/>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524</v>
      </c>
      <c r="E420" s="147"/>
      <c r="F420" s="147"/>
    </row>
    <row r="421" spans="1:6" ht="75" x14ac:dyDescent="0.25">
      <c r="A421" s="169" t="s">
        <v>407</v>
      </c>
      <c r="B421" s="170">
        <v>1</v>
      </c>
      <c r="C421" s="170"/>
      <c r="D421" s="168" t="s">
        <v>514</v>
      </c>
      <c r="E421" s="168"/>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0.8571428571428571</v>
      </c>
    </row>
    <row r="434" spans="1:7" x14ac:dyDescent="0.25">
      <c r="A434" s="5"/>
      <c r="B434" s="6"/>
      <c r="C434" s="7"/>
      <c r="D434" s="6"/>
    </row>
    <row r="435" spans="1:7" ht="18" x14ac:dyDescent="0.35">
      <c r="A435" s="292" t="s">
        <v>374</v>
      </c>
      <c r="B435" s="292"/>
      <c r="C435" s="292"/>
      <c r="D435" s="292"/>
      <c r="E435" s="292"/>
      <c r="F435" s="292"/>
    </row>
    <row r="436" spans="1:7" x14ac:dyDescent="0.25">
      <c r="A436" s="195">
        <f>+B11</f>
        <v>42870</v>
      </c>
      <c r="B436" s="6"/>
      <c r="C436" s="7"/>
      <c r="D436" s="6"/>
    </row>
    <row r="437" spans="1:7" ht="18" x14ac:dyDescent="0.25">
      <c r="A437" s="293" t="s">
        <v>375</v>
      </c>
      <c r="B437" s="294"/>
      <c r="C437" s="294"/>
      <c r="D437" s="294"/>
      <c r="E437" s="294"/>
      <c r="F437" s="29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ht="30" x14ac:dyDescent="0.25">
      <c r="A440" s="169" t="s">
        <v>517</v>
      </c>
      <c r="B440" s="170">
        <v>1</v>
      </c>
      <c r="C440" s="171"/>
      <c r="D440" s="168" t="s">
        <v>494</v>
      </c>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93" t="s">
        <v>31</v>
      </c>
      <c r="B444" s="294"/>
      <c r="C444" s="294"/>
      <c r="D444" s="294"/>
      <c r="E444" s="294"/>
      <c r="F444" s="29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2" t="s">
        <v>180</v>
      </c>
      <c r="B454" s="292"/>
      <c r="C454" s="292"/>
      <c r="D454" s="292"/>
      <c r="E454" s="292"/>
      <c r="F454" s="292"/>
    </row>
    <row r="455" spans="1:6" x14ac:dyDescent="0.25">
      <c r="A455" s="15"/>
      <c r="B455" s="6"/>
      <c r="C455" s="7"/>
      <c r="D455" s="6"/>
    </row>
    <row r="456" spans="1:6" ht="33" customHeight="1" x14ac:dyDescent="0.25">
      <c r="A456" s="22" t="s">
        <v>15</v>
      </c>
      <c r="B456" s="170">
        <v>1</v>
      </c>
      <c r="C456" s="170"/>
      <c r="D456" s="143" t="s">
        <v>511</v>
      </c>
      <c r="E456" s="147"/>
      <c r="F456" s="147"/>
    </row>
    <row r="457" spans="1:6" ht="33" customHeight="1" x14ac:dyDescent="0.25">
      <c r="A457" s="32" t="s">
        <v>245</v>
      </c>
      <c r="B457" s="170">
        <v>1</v>
      </c>
      <c r="C457" s="170"/>
      <c r="D457" s="155" t="s">
        <v>512</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76">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92" t="s">
        <v>87</v>
      </c>
      <c r="B464" s="292"/>
      <c r="C464" s="292"/>
      <c r="D464" s="292"/>
      <c r="E464" s="292"/>
      <c r="F464" s="292"/>
    </row>
    <row r="465" spans="1:7" x14ac:dyDescent="0.25">
      <c r="A465" s="15"/>
      <c r="B465" s="6"/>
      <c r="C465" s="7"/>
      <c r="D465" s="6"/>
    </row>
    <row r="466" spans="1:7" ht="30" x14ac:dyDescent="0.25">
      <c r="A466" s="32" t="s">
        <v>288</v>
      </c>
      <c r="B466" s="171">
        <v>2</v>
      </c>
      <c r="C466" s="171"/>
      <c r="D466" s="146"/>
      <c r="E466" s="173"/>
      <c r="F466" s="147"/>
    </row>
    <row r="467" spans="1:7" ht="30.75" x14ac:dyDescent="0.3">
      <c r="A467" s="181" t="s">
        <v>306</v>
      </c>
      <c r="B467" s="171" t="s">
        <v>34</v>
      </c>
      <c r="C467" s="218" t="str">
        <f>IF(B467=0, -5, "0")</f>
        <v>0</v>
      </c>
      <c r="D467" s="146" t="s">
        <v>495</v>
      </c>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92" t="s">
        <v>151</v>
      </c>
      <c r="B473" s="292"/>
      <c r="C473" s="292"/>
      <c r="D473" s="292"/>
      <c r="E473" s="292"/>
      <c r="F473" s="292"/>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1</v>
      </c>
      <c r="C477" s="217" t="str">
        <f>IF(B477=0, -5, "0")</f>
        <v>0</v>
      </c>
      <c r="D477" s="168" t="s">
        <v>529</v>
      </c>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t="s">
        <v>496</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23</v>
      </c>
    </row>
    <row r="492" spans="1:7" x14ac:dyDescent="0.25">
      <c r="A492" s="19" t="s">
        <v>37</v>
      </c>
      <c r="B492" s="20"/>
      <c r="C492" s="21"/>
      <c r="D492" s="63">
        <f>D491/(COUNT(B475:C489)*2)</f>
        <v>0.95833333333333337</v>
      </c>
    </row>
    <row r="493" spans="1:7" x14ac:dyDescent="0.25">
      <c r="A493" s="9"/>
      <c r="B493" s="6"/>
      <c r="C493" s="7"/>
      <c r="D493" s="6"/>
    </row>
    <row r="494" spans="1:7" ht="18" x14ac:dyDescent="0.35">
      <c r="A494" s="292" t="s">
        <v>152</v>
      </c>
      <c r="B494" s="292"/>
      <c r="C494" s="292"/>
      <c r="D494" s="292"/>
      <c r="E494" s="292"/>
      <c r="F494" s="292"/>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7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0.99285714285714288</v>
      </c>
    </row>
    <row r="504" spans="1:6" ht="22.5" x14ac:dyDescent="0.3">
      <c r="A504" s="71" t="s">
        <v>47</v>
      </c>
      <c r="B504" s="72"/>
      <c r="C504" s="73"/>
      <c r="D504" s="74">
        <f>SUM(D500,D491,D461,D451,D402,D349,D321,D40,D470,D288,D245,D149,D432,D189,D96)</f>
        <v>451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0.93181818181818177</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rowBreaks count="1" manualBreakCount="1">
    <brk id="136"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27" zoomScale="80" zoomScaleNormal="80" workbookViewId="0">
      <selection activeCell="A50" sqref="A5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2"/>
      <c r="E1" s="322"/>
      <c r="F1" s="322"/>
      <c r="G1" s="322"/>
      <c r="H1" s="322"/>
      <c r="I1" s="32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6" t="s">
        <v>52</v>
      </c>
      <c r="B6" s="306"/>
      <c r="C6" s="306"/>
      <c r="D6" s="306"/>
      <c r="E6" s="306"/>
      <c r="F6" s="306"/>
      <c r="G6" s="216"/>
      <c r="H6" s="216"/>
      <c r="I6" s="216"/>
    </row>
    <row r="7" spans="1:9" s="36" customFormat="1" ht="21.75" customHeight="1" x14ac:dyDescent="0.45">
      <c r="A7" s="307" t="str">
        <f>'A1 Exploitation'!A8:F8</f>
        <v>Ras jebal</v>
      </c>
      <c r="B7" s="307"/>
      <c r="C7" s="307"/>
      <c r="D7" s="307"/>
      <c r="E7" s="307"/>
      <c r="F7" s="307"/>
      <c r="G7" s="216"/>
      <c r="H7" s="216"/>
      <c r="I7" s="216"/>
    </row>
    <row r="8" spans="1:9" s="36" customFormat="1" ht="24" x14ac:dyDescent="0.45">
      <c r="A8" s="38" t="s">
        <v>44</v>
      </c>
      <c r="B8" s="323" t="str">
        <f>'A2 Exploitation'!B9:F9</f>
        <v>Mme Meriam CHOUCHENE</v>
      </c>
      <c r="C8" s="323"/>
      <c r="D8" s="323"/>
      <c r="E8" s="323"/>
      <c r="F8" s="323"/>
      <c r="G8" s="216"/>
      <c r="H8" s="216"/>
      <c r="I8" s="216"/>
    </row>
    <row r="9" spans="1:9" s="36" customFormat="1" ht="24" x14ac:dyDescent="0.45">
      <c r="A9" s="39" t="s">
        <v>46</v>
      </c>
      <c r="B9" s="324" t="str">
        <f>'A2 Exploitation'!B10:F10</f>
        <v>Directeur &amp; chefs rayons</v>
      </c>
      <c r="C9" s="324"/>
      <c r="D9" s="324"/>
      <c r="E9" s="324"/>
      <c r="F9" s="324"/>
      <c r="G9" s="216"/>
      <c r="H9" s="216"/>
      <c r="I9" s="216"/>
    </row>
    <row r="10" spans="1:9" s="36" customFormat="1" ht="24" x14ac:dyDescent="0.45">
      <c r="A10" s="38" t="s">
        <v>45</v>
      </c>
      <c r="B10" s="321">
        <f>'A2 Exploitation'!B11:F11</f>
        <v>42870</v>
      </c>
      <c r="C10" s="321"/>
      <c r="D10" s="321"/>
      <c r="E10" s="321"/>
      <c r="F10" s="321"/>
      <c r="G10" s="216"/>
      <c r="H10" s="216"/>
      <c r="I10" s="216"/>
    </row>
    <row r="11" spans="1:9" s="36" customFormat="1" ht="24" x14ac:dyDescent="0.45">
      <c r="A11" s="38" t="s">
        <v>341</v>
      </c>
      <c r="B11" s="325">
        <f>D198</f>
        <v>0.91176470588235292</v>
      </c>
      <c r="C11" s="325"/>
      <c r="D11" s="325"/>
      <c r="E11" s="325"/>
      <c r="F11" s="325"/>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26" t="s">
        <v>0</v>
      </c>
      <c r="B16" s="327"/>
      <c r="C16" s="327"/>
      <c r="D16" s="327"/>
      <c r="E16" s="327"/>
      <c r="F16" s="32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8" t="s">
        <v>38</v>
      </c>
      <c r="B22" s="315"/>
      <c r="C22" s="316"/>
      <c r="D22" s="215">
        <f>SUM(B17:C21)</f>
        <v>10</v>
      </c>
    </row>
    <row r="23" spans="1:6" x14ac:dyDescent="0.3">
      <c r="A23" s="312" t="s">
        <v>342</v>
      </c>
      <c r="B23" s="313"/>
      <c r="C23" s="314"/>
      <c r="D23" s="65">
        <f>D22/(COUNT(B17:C21)*2)</f>
        <v>1</v>
      </c>
    </row>
    <row r="24" spans="1:6" s="50" customFormat="1" x14ac:dyDescent="0.3">
      <c r="A24" s="54"/>
      <c r="B24" s="55"/>
      <c r="C24" s="55"/>
      <c r="D24" s="56"/>
    </row>
    <row r="25" spans="1:6" ht="19.5" x14ac:dyDescent="0.4">
      <c r="A25" s="310" t="s">
        <v>4</v>
      </c>
      <c r="B25" s="311"/>
      <c r="C25" s="311"/>
      <c r="D25" s="311"/>
      <c r="E25" s="311"/>
      <c r="F25" s="311"/>
    </row>
    <row r="26" spans="1:6" ht="50.25" x14ac:dyDescent="0.35">
      <c r="A26" s="76" t="s">
        <v>107</v>
      </c>
      <c r="B26" s="221" t="s">
        <v>34</v>
      </c>
      <c r="C26" s="248" t="str">
        <f>IF(B26=0, -5, "0")</f>
        <v>0</v>
      </c>
      <c r="D26" s="222" t="s">
        <v>475</v>
      </c>
      <c r="E26" s="222"/>
      <c r="F26" s="221"/>
    </row>
    <row r="27" spans="1:6" x14ac:dyDescent="0.3">
      <c r="A27" s="41" t="s">
        <v>99</v>
      </c>
      <c r="B27" s="221" t="s">
        <v>34</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t="s">
        <v>34</v>
      </c>
      <c r="C31" s="221"/>
      <c r="D31" s="225"/>
      <c r="E31" s="221"/>
      <c r="F31" s="221"/>
    </row>
    <row r="32" spans="1:6" x14ac:dyDescent="0.3">
      <c r="A32" s="312" t="s">
        <v>38</v>
      </c>
      <c r="B32" s="313"/>
      <c r="C32" s="314"/>
      <c r="D32" s="214">
        <f>SUM(B26:C31)</f>
        <v>6</v>
      </c>
    </row>
    <row r="33" spans="1:6" x14ac:dyDescent="0.3">
      <c r="A33" s="312" t="s">
        <v>342</v>
      </c>
      <c r="B33" s="313"/>
      <c r="C33" s="314"/>
      <c r="D33" s="65">
        <f>D32/(COUNT(B26:C31)*2)</f>
        <v>1</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33.75" x14ac:dyDescent="0.35">
      <c r="A36" s="76" t="s">
        <v>107</v>
      </c>
      <c r="B36" s="221" t="s">
        <v>34</v>
      </c>
      <c r="C36" s="248" t="str">
        <f>IF(B36=0, -5, "0")</f>
        <v>0</v>
      </c>
      <c r="D36" s="222" t="s">
        <v>497</v>
      </c>
      <c r="E36" s="221"/>
      <c r="F36" s="221"/>
    </row>
    <row r="37" spans="1:6" s="50" customFormat="1" x14ac:dyDescent="0.3">
      <c r="A37" s="41" t="s">
        <v>264</v>
      </c>
      <c r="B37" s="221" t="s">
        <v>34</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2" t="s">
        <v>38</v>
      </c>
      <c r="B41" s="313"/>
      <c r="C41" s="314"/>
      <c r="D41" s="214">
        <f>SUM(B36:C40)</f>
        <v>6</v>
      </c>
      <c r="E41" s="37"/>
      <c r="F41" s="37"/>
    </row>
    <row r="42" spans="1:6" s="50" customFormat="1" x14ac:dyDescent="0.3">
      <c r="A42" s="312" t="s">
        <v>342</v>
      </c>
      <c r="B42" s="313"/>
      <c r="C42" s="314"/>
      <c r="D42" s="65">
        <f>D41/(COUNT(B36:C40)*2)</f>
        <v>1</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2</v>
      </c>
      <c r="C45" s="221"/>
      <c r="D45" s="225"/>
      <c r="E45" s="221"/>
      <c r="F45" s="221"/>
    </row>
    <row r="46" spans="1:6" x14ac:dyDescent="0.3">
      <c r="A46" s="41" t="s">
        <v>92</v>
      </c>
      <c r="B46" s="221">
        <v>2</v>
      </c>
      <c r="C46" s="221"/>
      <c r="D46" s="225"/>
      <c r="E46" s="221"/>
      <c r="F46" s="221"/>
    </row>
    <row r="47" spans="1:6" ht="33" x14ac:dyDescent="0.3">
      <c r="A47" s="41" t="s">
        <v>262</v>
      </c>
      <c r="B47" s="221">
        <v>1</v>
      </c>
      <c r="C47" s="221"/>
      <c r="D47" s="222" t="s">
        <v>478</v>
      </c>
      <c r="E47" s="221"/>
      <c r="F47" s="221"/>
    </row>
    <row r="48" spans="1:6" ht="49.5" x14ac:dyDescent="0.3">
      <c r="A48" s="41" t="s">
        <v>24</v>
      </c>
      <c r="B48" s="221">
        <v>1</v>
      </c>
      <c r="C48" s="221"/>
      <c r="D48" s="222" t="s">
        <v>528</v>
      </c>
      <c r="E48" s="221"/>
      <c r="F48" s="221"/>
    </row>
    <row r="49" spans="1:6" x14ac:dyDescent="0.3">
      <c r="A49" s="41" t="s">
        <v>93</v>
      </c>
      <c r="B49" s="221">
        <v>2</v>
      </c>
      <c r="C49" s="221"/>
      <c r="D49" s="222" t="s">
        <v>477</v>
      </c>
      <c r="E49" s="221"/>
      <c r="F49" s="221"/>
    </row>
    <row r="50" spans="1:6" ht="18" x14ac:dyDescent="0.35">
      <c r="A50" s="76" t="s">
        <v>343</v>
      </c>
      <c r="B50" s="221">
        <v>2</v>
      </c>
      <c r="C50" s="248" t="str">
        <f>IF(B50=0, -5, "0")</f>
        <v>0</v>
      </c>
      <c r="D50" s="225"/>
      <c r="E50" s="221"/>
      <c r="F50" s="221"/>
    </row>
    <row r="51" spans="1:6" x14ac:dyDescent="0.3">
      <c r="A51" s="312" t="s">
        <v>38</v>
      </c>
      <c r="B51" s="313"/>
      <c r="C51" s="314"/>
      <c r="D51" s="214">
        <f>SUM(B45:C50)</f>
        <v>10</v>
      </c>
    </row>
    <row r="52" spans="1:6" x14ac:dyDescent="0.3">
      <c r="A52" s="312" t="s">
        <v>342</v>
      </c>
      <c r="B52" s="313"/>
      <c r="C52" s="314"/>
      <c r="D52" s="65">
        <f>D51/(COUNT(B45:C50)*2)</f>
        <v>0.83333333333333337</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498</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2" t="s">
        <v>38</v>
      </c>
      <c r="B62" s="313"/>
      <c r="C62" s="314"/>
      <c r="D62" s="214">
        <f>SUM(B55:C61)</f>
        <v>13</v>
      </c>
    </row>
    <row r="63" spans="1:6" x14ac:dyDescent="0.3">
      <c r="A63" s="312" t="s">
        <v>342</v>
      </c>
      <c r="B63" s="313"/>
      <c r="C63" s="314"/>
      <c r="D63" s="65">
        <f>D62/(COUNT(B55:C61)*2)</f>
        <v>0.9285714285714286</v>
      </c>
    </row>
    <row r="64" spans="1:6" s="50" customFormat="1" x14ac:dyDescent="0.3">
      <c r="A64" s="54"/>
      <c r="B64" s="55"/>
      <c r="C64" s="55"/>
      <c r="D64" s="56"/>
    </row>
    <row r="65" spans="1:6" ht="19.5" x14ac:dyDescent="0.4">
      <c r="A65" s="310" t="s">
        <v>143</v>
      </c>
      <c r="B65" s="311"/>
      <c r="C65" s="311"/>
      <c r="D65" s="311"/>
      <c r="E65" s="311"/>
      <c r="F65" s="311"/>
    </row>
    <row r="66" spans="1:6" ht="34.5" x14ac:dyDescent="0.4">
      <c r="A66" s="41" t="s">
        <v>318</v>
      </c>
      <c r="B66" s="227">
        <v>1</v>
      </c>
      <c r="C66" s="228"/>
      <c r="D66" s="222" t="s">
        <v>507</v>
      </c>
      <c r="E66" s="229"/>
      <c r="F66" s="221"/>
    </row>
    <row r="67" spans="1:6" ht="51" x14ac:dyDescent="0.4">
      <c r="A67" s="41" t="s">
        <v>319</v>
      </c>
      <c r="B67" s="227">
        <v>0</v>
      </c>
      <c r="C67" s="228"/>
      <c r="D67" s="222" t="s">
        <v>499</v>
      </c>
      <c r="E67" s="222" t="s">
        <v>532</v>
      </c>
      <c r="F67" s="221"/>
    </row>
    <row r="68" spans="1:6" ht="19.5" x14ac:dyDescent="0.4">
      <c r="A68" s="41" t="s">
        <v>340</v>
      </c>
      <c r="B68" s="227">
        <v>1</v>
      </c>
      <c r="C68" s="228"/>
      <c r="D68" s="222" t="s">
        <v>474</v>
      </c>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34.5" x14ac:dyDescent="0.4">
      <c r="A72" s="41" t="s">
        <v>103</v>
      </c>
      <c r="B72" s="227">
        <v>0</v>
      </c>
      <c r="C72" s="228"/>
      <c r="D72" s="222" t="s">
        <v>525</v>
      </c>
      <c r="E72" s="222" t="s">
        <v>472</v>
      </c>
      <c r="F72" s="221"/>
    </row>
    <row r="73" spans="1:6" x14ac:dyDescent="0.3">
      <c r="A73" s="48" t="s">
        <v>345</v>
      </c>
      <c r="B73" s="227">
        <v>2</v>
      </c>
      <c r="C73" s="221"/>
      <c r="D73" s="231"/>
      <c r="E73" s="231"/>
      <c r="F73" s="221"/>
    </row>
    <row r="74" spans="1:6" ht="36" x14ac:dyDescent="0.35">
      <c r="A74" s="89" t="s">
        <v>215</v>
      </c>
      <c r="B74" s="227">
        <v>2</v>
      </c>
      <c r="C74" s="248" t="str">
        <f>IF(B74=0, -5, "0")</f>
        <v>0</v>
      </c>
      <c r="D74" s="222" t="s">
        <v>508</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1</v>
      </c>
      <c r="C77" s="233"/>
      <c r="D77" s="222" t="s">
        <v>500</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501</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2" t="s">
        <v>38</v>
      </c>
      <c r="B83" s="313"/>
      <c r="C83" s="314"/>
      <c r="D83" s="214">
        <f>SUM(B66:C82)</f>
        <v>19</v>
      </c>
    </row>
    <row r="84" spans="1:6" x14ac:dyDescent="0.3">
      <c r="A84" s="312" t="s">
        <v>342</v>
      </c>
      <c r="B84" s="313"/>
      <c r="C84" s="314"/>
      <c r="D84" s="65">
        <f>D83/(COUNT(B66:C82)*2)</f>
        <v>0.73076923076923073</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t="s">
        <v>467</v>
      </c>
      <c r="E93" s="221"/>
      <c r="F93" s="221"/>
    </row>
    <row r="94" spans="1:6" x14ac:dyDescent="0.3">
      <c r="A94" s="48" t="s">
        <v>182</v>
      </c>
      <c r="B94" s="237">
        <v>2</v>
      </c>
      <c r="C94" s="221"/>
      <c r="D94" s="222" t="s">
        <v>468</v>
      </c>
      <c r="E94" s="221"/>
      <c r="F94" s="221"/>
    </row>
    <row r="95" spans="1:6" x14ac:dyDescent="0.3">
      <c r="A95" s="53" t="s">
        <v>329</v>
      </c>
      <c r="B95" s="237">
        <v>1</v>
      </c>
      <c r="C95" s="221"/>
      <c r="D95" s="222" t="s">
        <v>509</v>
      </c>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466</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2" t="s">
        <v>38</v>
      </c>
      <c r="B101" s="313"/>
      <c r="C101" s="314"/>
      <c r="D101" s="214">
        <f>SUM(B87:C100)</f>
        <v>25</v>
      </c>
    </row>
    <row r="102" spans="1:6" x14ac:dyDescent="0.3">
      <c r="A102" s="312" t="s">
        <v>342</v>
      </c>
      <c r="B102" s="313"/>
      <c r="C102" s="314"/>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2</v>
      </c>
      <c r="C106" s="228"/>
      <c r="D106" s="234"/>
      <c r="E106" s="221"/>
      <c r="F106" s="221"/>
    </row>
    <row r="107" spans="1:6" s="50" customFormat="1" ht="53.25" customHeight="1" x14ac:dyDescent="0.4">
      <c r="A107" s="41" t="s">
        <v>207</v>
      </c>
      <c r="B107" s="237">
        <v>1</v>
      </c>
      <c r="C107" s="228"/>
      <c r="D107" s="222" t="s">
        <v>502</v>
      </c>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v>2</v>
      </c>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470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2" t="s">
        <v>38</v>
      </c>
      <c r="B117" s="313"/>
      <c r="C117" s="314"/>
      <c r="D117" s="214">
        <f>SUM(B106:C116)</f>
        <v>23</v>
      </c>
      <c r="E117" s="37"/>
      <c r="F117" s="37"/>
    </row>
    <row r="118" spans="1:6" s="50" customFormat="1" x14ac:dyDescent="0.3">
      <c r="A118" s="312" t="s">
        <v>342</v>
      </c>
      <c r="B118" s="313"/>
      <c r="C118" s="314"/>
      <c r="D118" s="65">
        <f>D117/(COUNT(B106:C116)*2)</f>
        <v>0.95833333333333337</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526</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12" t="s">
        <v>38</v>
      </c>
      <c r="B132" s="313"/>
      <c r="C132" s="314"/>
      <c r="D132" s="214">
        <f>SUM(B121:C131)</f>
        <v>21</v>
      </c>
    </row>
    <row r="133" spans="1:6" x14ac:dyDescent="0.3">
      <c r="A133" s="312" t="s">
        <v>342</v>
      </c>
      <c r="B133" s="313"/>
      <c r="C133" s="314"/>
      <c r="D133" s="63">
        <f>D132/(COUNT(B121:C131)*2)</f>
        <v>0.95454545454545459</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v>2</v>
      </c>
      <c r="C147" s="222"/>
      <c r="D147" s="243"/>
      <c r="E147" s="221"/>
      <c r="F147" s="221"/>
    </row>
    <row r="148" spans="1:6" x14ac:dyDescent="0.3">
      <c r="A148" s="312" t="s">
        <v>38</v>
      </c>
      <c r="B148" s="313"/>
      <c r="C148" s="314"/>
      <c r="D148" s="214">
        <f>SUM(B136:C147)</f>
        <v>12</v>
      </c>
    </row>
    <row r="149" spans="1:6" x14ac:dyDescent="0.3">
      <c r="A149" s="312" t="s">
        <v>342</v>
      </c>
      <c r="B149" s="313"/>
      <c r="C149" s="314"/>
      <c r="D149" s="65">
        <f>D148/(COUNT(B136:C147)*2)</f>
        <v>1</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503</v>
      </c>
      <c r="E155" s="221"/>
      <c r="F155" s="221"/>
    </row>
    <row r="156" spans="1:6" ht="33.75" x14ac:dyDescent="0.35">
      <c r="A156" s="76" t="s">
        <v>355</v>
      </c>
      <c r="B156" s="221">
        <v>2</v>
      </c>
      <c r="C156" s="248" t="str">
        <f>IF(B156=0, -5, "0")</f>
        <v>0</v>
      </c>
      <c r="D156" s="222" t="s">
        <v>506</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2" t="s">
        <v>38</v>
      </c>
      <c r="B160" s="315"/>
      <c r="C160" s="316"/>
      <c r="D160" s="215">
        <f>SUM(B152:C159)</f>
        <v>15</v>
      </c>
    </row>
    <row r="161" spans="1:6" x14ac:dyDescent="0.3">
      <c r="A161" s="312" t="s">
        <v>342</v>
      </c>
      <c r="B161" s="313"/>
      <c r="C161" s="314"/>
      <c r="D161" s="65">
        <f>D160/(COUNT(B152:C159)*2)</f>
        <v>0.9375</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2" t="s">
        <v>38</v>
      </c>
      <c r="B168" s="313"/>
      <c r="C168" s="314"/>
      <c r="D168" s="214">
        <f>SUM(B164:C167)</f>
        <v>8</v>
      </c>
    </row>
    <row r="169" spans="1:6" x14ac:dyDescent="0.3">
      <c r="A169" s="312" t="s">
        <v>342</v>
      </c>
      <c r="B169" s="313"/>
      <c r="C169" s="314"/>
      <c r="D169" s="65">
        <f>D168/(COUNT(B164:C167)*2)</f>
        <v>1</v>
      </c>
    </row>
    <row r="170" spans="1:6" s="50" customFormat="1" x14ac:dyDescent="0.3">
      <c r="A170" s="54"/>
      <c r="B170" s="55"/>
      <c r="C170" s="55"/>
      <c r="D170" s="56"/>
    </row>
    <row r="171" spans="1:6" ht="19.5" x14ac:dyDescent="0.4">
      <c r="A171" s="317" t="s">
        <v>17</v>
      </c>
      <c r="B171" s="318"/>
      <c r="C171" s="318"/>
      <c r="D171" s="318"/>
      <c r="E171" s="318"/>
      <c r="F171" s="318"/>
    </row>
    <row r="172" spans="1:6" ht="33" x14ac:dyDescent="0.3">
      <c r="A172" s="48" t="s">
        <v>202</v>
      </c>
      <c r="B172" s="221">
        <v>1</v>
      </c>
      <c r="C172" s="221"/>
      <c r="D172" s="222" t="s">
        <v>469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2" t="s">
        <v>38</v>
      </c>
      <c r="B176" s="313"/>
      <c r="C176" s="314"/>
      <c r="D176" s="214">
        <f>SUM(B172:C175)</f>
        <v>7</v>
      </c>
    </row>
    <row r="177" spans="1:6" x14ac:dyDescent="0.3">
      <c r="A177" s="312" t="s">
        <v>342</v>
      </c>
      <c r="B177" s="313"/>
      <c r="C177" s="314"/>
      <c r="D177" s="65">
        <f>D176/(COUNT(B172:C175)*2)</f>
        <v>0.875</v>
      </c>
    </row>
    <row r="178" spans="1:6" s="50" customFormat="1" x14ac:dyDescent="0.3">
      <c r="A178" s="54"/>
      <c r="B178" s="55"/>
      <c r="C178" s="55"/>
      <c r="D178" s="56"/>
    </row>
    <row r="179" spans="1:6" ht="19.5" x14ac:dyDescent="0.4">
      <c r="A179" s="310" t="s">
        <v>87</v>
      </c>
      <c r="B179" s="311"/>
      <c r="C179" s="311"/>
      <c r="D179" s="311"/>
      <c r="E179" s="311"/>
      <c r="F179" s="311"/>
    </row>
    <row r="180" spans="1:6" ht="49.5" x14ac:dyDescent="0.3">
      <c r="A180" s="87" t="s">
        <v>364</v>
      </c>
      <c r="B180" s="221">
        <v>0</v>
      </c>
      <c r="C180" s="221"/>
      <c r="D180" s="222" t="s">
        <v>504</v>
      </c>
      <c r="E180" s="222" t="s">
        <v>505</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2" t="s">
        <v>38</v>
      </c>
      <c r="B185" s="313"/>
      <c r="C185" s="314"/>
      <c r="D185" s="214">
        <f>SUM(B180:C184)</f>
        <v>8</v>
      </c>
    </row>
    <row r="186" spans="1:6" x14ac:dyDescent="0.3">
      <c r="A186" s="312" t="s">
        <v>342</v>
      </c>
      <c r="B186" s="313"/>
      <c r="C186" s="314"/>
      <c r="D186" s="65">
        <f>D185/(COUNT(B180:C184)*2)</f>
        <v>0.8</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4.5" customHeight="1" x14ac:dyDescent="0.3">
      <c r="A191" s="48" t="s">
        <v>360</v>
      </c>
      <c r="B191" s="221">
        <v>1</v>
      </c>
      <c r="C191" s="221"/>
      <c r="D191" s="240" t="s">
        <v>516</v>
      </c>
      <c r="E191" s="221"/>
      <c r="F191" s="221"/>
    </row>
    <row r="192" spans="1:6" x14ac:dyDescent="0.3">
      <c r="A192" s="96" t="s">
        <v>212</v>
      </c>
      <c r="B192" s="221" t="s">
        <v>34</v>
      </c>
      <c r="C192" s="221"/>
      <c r="D192" s="221"/>
      <c r="E192" s="221"/>
      <c r="F192" s="221"/>
    </row>
    <row r="193" spans="1:4" x14ac:dyDescent="0.3">
      <c r="A193" s="312" t="s">
        <v>38</v>
      </c>
      <c r="B193" s="313"/>
      <c r="C193" s="314"/>
      <c r="D193" s="97">
        <f>SUM(B189:C192)</f>
        <v>3</v>
      </c>
    </row>
    <row r="194" spans="1:4" x14ac:dyDescent="0.3">
      <c r="A194" s="312" t="s">
        <v>342</v>
      </c>
      <c r="B194" s="313"/>
      <c r="C194" s="314"/>
      <c r="D194" s="65">
        <f>D193/(COUNT(B189:C192)*2)</f>
        <v>0.75</v>
      </c>
    </row>
    <row r="196" spans="1:4" ht="18" x14ac:dyDescent="0.35">
      <c r="A196" s="121" t="s">
        <v>527</v>
      </c>
      <c r="B196" s="120"/>
      <c r="C196" s="120"/>
      <c r="D196" s="220">
        <v>0.4</v>
      </c>
    </row>
    <row r="197" spans="1:4" ht="22.5" x14ac:dyDescent="0.3">
      <c r="A197" s="71" t="s">
        <v>47</v>
      </c>
      <c r="B197" s="72"/>
      <c r="C197" s="73"/>
      <c r="D197" s="74">
        <f>SUM(D193,D185,D176,D168,D160,D62,D51,D32,D22,D117,D148,D132,D101,D83,D41)</f>
        <v>186</v>
      </c>
    </row>
    <row r="198" spans="1:4" ht="22.5" x14ac:dyDescent="0.3">
      <c r="A198" s="71" t="s">
        <v>378</v>
      </c>
      <c r="B198" s="72"/>
      <c r="C198" s="73"/>
      <c r="D198" s="75">
        <f>D197/(COUNT(B189:C192,B180:C184,B172:C175,B164:C167,B152:C159,B55:C61,B45:C50,B26:C31,B17:C21,B106:C116,B136:C147,B121:C131,B87:C100,B66:C82,B36:C40)*2)</f>
        <v>0.91176470588235292</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67" zoomScale="90" zoomScaleNormal="70" zoomScaleSheetLayoutView="90" workbookViewId="0">
      <selection activeCell="A276" sqref="A27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5"/>
      <c r="E1" s="305"/>
      <c r="F1" s="305"/>
      <c r="G1" s="305"/>
      <c r="H1" s="305"/>
      <c r="I1" s="30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6" t="s">
        <v>201</v>
      </c>
      <c r="B7" s="306"/>
      <c r="C7" s="306"/>
      <c r="D7" s="306"/>
      <c r="E7" s="306"/>
      <c r="F7" s="306"/>
      <c r="G7" s="213"/>
      <c r="H7" s="213"/>
      <c r="I7" s="213"/>
    </row>
    <row r="8" spans="1:9" ht="29.25" x14ac:dyDescent="0.45">
      <c r="A8" s="307" t="str">
        <f>'Page de garde'!D18</f>
        <v>Ras jebal</v>
      </c>
      <c r="B8" s="307"/>
      <c r="C8" s="307"/>
      <c r="D8" s="307"/>
      <c r="E8" s="307"/>
      <c r="F8" s="307"/>
      <c r="G8" s="216"/>
      <c r="H8" s="216"/>
      <c r="I8" s="213"/>
    </row>
    <row r="9" spans="1:9" ht="24" x14ac:dyDescent="0.45">
      <c r="A9" s="38" t="s">
        <v>44</v>
      </c>
      <c r="B9" s="308" t="s">
        <v>533</v>
      </c>
      <c r="C9" s="308"/>
      <c r="D9" s="308"/>
      <c r="E9" s="308"/>
      <c r="F9" s="308"/>
      <c r="G9" s="216"/>
      <c r="H9" s="216"/>
      <c r="I9" s="213"/>
    </row>
    <row r="10" spans="1:9" ht="24" x14ac:dyDescent="0.45">
      <c r="A10" s="39" t="s">
        <v>46</v>
      </c>
      <c r="B10" s="309" t="s">
        <v>534</v>
      </c>
      <c r="C10" s="309"/>
      <c r="D10" s="309"/>
      <c r="E10" s="309"/>
      <c r="F10" s="309"/>
      <c r="G10" s="216"/>
      <c r="H10" s="216"/>
      <c r="I10" s="213"/>
    </row>
    <row r="11" spans="1:9" ht="24" x14ac:dyDescent="0.45">
      <c r="A11" s="38" t="s">
        <v>45</v>
      </c>
      <c r="B11" s="304">
        <v>42982</v>
      </c>
      <c r="C11" s="304"/>
      <c r="D11" s="304"/>
      <c r="E11" s="304"/>
      <c r="F11" s="304"/>
      <c r="G11" s="216"/>
      <c r="H11" s="216"/>
      <c r="I11" s="213"/>
    </row>
    <row r="12" spans="1:9" ht="24" x14ac:dyDescent="0.45">
      <c r="A12" s="38" t="s">
        <v>276</v>
      </c>
      <c r="B12" s="297">
        <f>D505</f>
        <v>0.89497716894977164</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92" t="s">
        <v>0</v>
      </c>
      <c r="B16" s="292"/>
      <c r="C16" s="292"/>
      <c r="D16" s="292"/>
      <c r="E16" s="292"/>
      <c r="F16" s="292"/>
      <c r="G16" s="36"/>
      <c r="H16" s="36"/>
    </row>
    <row r="17" spans="1:8" ht="18" x14ac:dyDescent="0.3">
      <c r="A17" s="182">
        <f>B11</f>
        <v>42982</v>
      </c>
      <c r="B17" s="36"/>
      <c r="C17" s="36"/>
      <c r="D17" s="36"/>
      <c r="E17" s="36"/>
      <c r="F17" s="36"/>
      <c r="G17" s="36"/>
      <c r="H17" s="36"/>
    </row>
    <row r="18" spans="1:8" ht="18" x14ac:dyDescent="0.25">
      <c r="A18" s="302" t="s">
        <v>1</v>
      </c>
      <c r="B18" s="303"/>
      <c r="C18" s="303"/>
      <c r="D18" s="303"/>
      <c r="E18" s="303"/>
      <c r="F18" s="303"/>
    </row>
    <row r="19" spans="1:8" x14ac:dyDescent="0.25">
      <c r="A19" s="169" t="s">
        <v>10</v>
      </c>
      <c r="B19" s="170">
        <v>1</v>
      </c>
      <c r="C19" s="170"/>
      <c r="D19" s="168" t="s">
        <v>535</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3" t="s">
        <v>18</v>
      </c>
      <c r="B26" s="294"/>
      <c r="C26" s="294"/>
      <c r="D26" s="294"/>
      <c r="E26" s="294"/>
      <c r="F26" s="294"/>
    </row>
    <row r="27" spans="1:8" x14ac:dyDescent="0.25">
      <c r="A27" s="18" t="s">
        <v>2</v>
      </c>
      <c r="B27" s="170" t="s">
        <v>34</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1</v>
      </c>
      <c r="C35" s="170"/>
      <c r="D35" s="168" t="s">
        <v>536</v>
      </c>
      <c r="E35" s="147"/>
      <c r="F35" s="147"/>
    </row>
    <row r="36" spans="1:7" ht="45" x14ac:dyDescent="0.25">
      <c r="A36" s="109" t="s">
        <v>287</v>
      </c>
      <c r="B36" s="170">
        <v>2</v>
      </c>
      <c r="C36" s="154"/>
      <c r="D36" s="134"/>
      <c r="E36" s="102"/>
      <c r="F36" s="102"/>
    </row>
    <row r="37" spans="1:7" x14ac:dyDescent="0.25">
      <c r="A37" s="19" t="s">
        <v>38</v>
      </c>
      <c r="B37" s="19"/>
      <c r="C37" s="19"/>
      <c r="D37" s="19">
        <f>SUM(B27:C35)</f>
        <v>13</v>
      </c>
    </row>
    <row r="38" spans="1:7" x14ac:dyDescent="0.25">
      <c r="A38" s="19" t="s">
        <v>37</v>
      </c>
      <c r="B38" s="20"/>
      <c r="C38" s="21"/>
      <c r="D38" s="63">
        <f>D37/(COUNT(B27:C35)*2)</f>
        <v>0.9285714285714286</v>
      </c>
    </row>
    <row r="39" spans="1:7" x14ac:dyDescent="0.25">
      <c r="A39" s="8"/>
      <c r="B39" s="7"/>
      <c r="C39" s="7"/>
      <c r="D39" s="7"/>
    </row>
    <row r="40" spans="1:7" ht="18" x14ac:dyDescent="0.25">
      <c r="A40" s="78" t="s">
        <v>40</v>
      </c>
      <c r="B40" s="79"/>
      <c r="C40" s="80"/>
      <c r="D40" s="81">
        <f>SUM(D37,D23)</f>
        <v>18</v>
      </c>
    </row>
    <row r="41" spans="1:7" ht="18" x14ac:dyDescent="0.25">
      <c r="A41" s="78" t="s">
        <v>223</v>
      </c>
      <c r="B41" s="79"/>
      <c r="C41" s="80"/>
      <c r="D41" s="82">
        <f>D40/(COUNT(B27:C35,B19:C22)*2)</f>
        <v>0.9</v>
      </c>
    </row>
    <row r="42" spans="1:7" x14ac:dyDescent="0.25">
      <c r="A42" s="9"/>
      <c r="B42" s="6"/>
      <c r="C42" s="7"/>
      <c r="D42" s="6"/>
    </row>
    <row r="43" spans="1:7" ht="18" x14ac:dyDescent="0.35">
      <c r="A43" s="292" t="s">
        <v>137</v>
      </c>
      <c r="B43" s="292"/>
      <c r="C43" s="292"/>
      <c r="D43" s="292"/>
      <c r="E43" s="292"/>
      <c r="F43" s="292"/>
    </row>
    <row r="44" spans="1:7" x14ac:dyDescent="0.25">
      <c r="A44" s="183">
        <f>B11</f>
        <v>42982</v>
      </c>
      <c r="B44" s="6"/>
      <c r="C44" s="7"/>
      <c r="D44" s="6"/>
    </row>
    <row r="45" spans="1:7" ht="16.5" x14ac:dyDescent="0.25">
      <c r="A45" s="295" t="s">
        <v>63</v>
      </c>
      <c r="B45" s="296"/>
      <c r="C45" s="296"/>
      <c r="D45" s="296"/>
      <c r="E45" s="296"/>
      <c r="F45" s="296"/>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541</v>
      </c>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93" t="s">
        <v>65</v>
      </c>
      <c r="B57" s="294"/>
      <c r="C57" s="294"/>
      <c r="D57" s="294"/>
      <c r="E57" s="294"/>
      <c r="F57" s="294"/>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2</v>
      </c>
      <c r="C60" s="170"/>
      <c r="D60" s="143" t="s">
        <v>596</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t="s">
        <v>537</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1</v>
      </c>
      <c r="C73" s="171"/>
      <c r="D73" s="156" t="s">
        <v>597</v>
      </c>
      <c r="E73" s="173"/>
      <c r="F73" s="173"/>
    </row>
    <row r="74" spans="1:6" s="172" customFormat="1" x14ac:dyDescent="0.25">
      <c r="A74" s="169" t="s">
        <v>188</v>
      </c>
      <c r="B74" s="170">
        <v>0</v>
      </c>
      <c r="C74" s="171"/>
      <c r="D74" s="152" t="s">
        <v>538</v>
      </c>
      <c r="E74" s="173" t="s">
        <v>539</v>
      </c>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1</v>
      </c>
      <c r="C79" s="171"/>
      <c r="D79" s="152" t="s">
        <v>540</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32</v>
      </c>
    </row>
    <row r="82" spans="1:6" x14ac:dyDescent="0.25">
      <c r="A82" s="19" t="s">
        <v>37</v>
      </c>
      <c r="B82" s="20"/>
      <c r="C82" s="21"/>
      <c r="D82" s="63">
        <f>D81/(COUNT(B58:C80)*2)</f>
        <v>0.88888888888888884</v>
      </c>
    </row>
    <row r="83" spans="1:6" x14ac:dyDescent="0.25">
      <c r="A83" s="9"/>
      <c r="B83" s="6"/>
      <c r="C83" s="7"/>
      <c r="D83" s="6"/>
    </row>
    <row r="84" spans="1:6" ht="18" x14ac:dyDescent="0.25">
      <c r="A84" s="293" t="s">
        <v>25</v>
      </c>
      <c r="B84" s="294"/>
      <c r="C84" s="294"/>
      <c r="D84" s="294"/>
      <c r="E84" s="294"/>
      <c r="F84" s="294"/>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30" x14ac:dyDescent="0.25">
      <c r="A89" s="18" t="s">
        <v>55</v>
      </c>
      <c r="B89" s="170">
        <v>1</v>
      </c>
      <c r="C89" s="170"/>
      <c r="D89" s="158" t="s">
        <v>541</v>
      </c>
      <c r="E89" s="147"/>
      <c r="F89" s="147"/>
    </row>
    <row r="90" spans="1:6" ht="30" x14ac:dyDescent="0.25">
      <c r="A90" s="169" t="s">
        <v>293</v>
      </c>
      <c r="B90" s="170">
        <v>0</v>
      </c>
      <c r="C90" s="170"/>
      <c r="D90" s="156" t="s">
        <v>542</v>
      </c>
      <c r="E90" s="146" t="s">
        <v>543</v>
      </c>
      <c r="F90" s="147"/>
    </row>
    <row r="91" spans="1:6" ht="30" x14ac:dyDescent="0.25">
      <c r="A91" s="18" t="s">
        <v>260</v>
      </c>
      <c r="B91" s="170">
        <v>2</v>
      </c>
      <c r="C91" s="170"/>
      <c r="D91" s="157"/>
      <c r="E91" s="147"/>
      <c r="F91" s="147"/>
    </row>
    <row r="92" spans="1:6" ht="45" x14ac:dyDescent="0.25">
      <c r="A92" s="109" t="s">
        <v>287</v>
      </c>
      <c r="B92" s="170">
        <v>1</v>
      </c>
      <c r="C92" s="154"/>
      <c r="D92" s="276">
        <v>0.8</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56</v>
      </c>
    </row>
    <row r="97" spans="1:6" ht="18" x14ac:dyDescent="0.25">
      <c r="A97" s="78" t="s">
        <v>224</v>
      </c>
      <c r="B97" s="84"/>
      <c r="C97" s="85"/>
      <c r="D97" s="82">
        <f>D96/(COUNT(B85:C91,B46:C53,B58:C80)*2)</f>
        <v>0.875</v>
      </c>
    </row>
    <row r="98" spans="1:6" x14ac:dyDescent="0.25">
      <c r="A98" s="5"/>
      <c r="B98" s="6"/>
      <c r="C98" s="7"/>
      <c r="D98" s="6"/>
    </row>
    <row r="99" spans="1:6" ht="18" x14ac:dyDescent="0.35">
      <c r="A99" s="292" t="s">
        <v>129</v>
      </c>
      <c r="B99" s="292"/>
      <c r="C99" s="292"/>
      <c r="D99" s="292"/>
      <c r="E99" s="292"/>
      <c r="F99" s="292"/>
    </row>
    <row r="100" spans="1:6" x14ac:dyDescent="0.25">
      <c r="A100" s="183">
        <f>B11</f>
        <v>42982</v>
      </c>
      <c r="B100" s="6"/>
      <c r="C100" s="7"/>
      <c r="D100" s="6"/>
    </row>
    <row r="101" spans="1:6" ht="16.5" x14ac:dyDescent="0.25">
      <c r="A101" s="295" t="s">
        <v>63</v>
      </c>
      <c r="B101" s="296"/>
      <c r="C101" s="296"/>
      <c r="D101" s="296"/>
      <c r="E101" s="296"/>
      <c r="F101" s="296"/>
    </row>
    <row r="102" spans="1:6" x14ac:dyDescent="0.25">
      <c r="A102" s="23" t="s">
        <v>57</v>
      </c>
      <c r="B102" s="170">
        <v>2</v>
      </c>
      <c r="C102" s="170"/>
      <c r="D102" s="168"/>
      <c r="E102" s="168"/>
      <c r="F102" s="147"/>
    </row>
    <row r="103" spans="1:6" ht="30" x14ac:dyDescent="0.25">
      <c r="A103" s="23" t="s">
        <v>297</v>
      </c>
      <c r="B103" s="170">
        <v>1</v>
      </c>
      <c r="C103" s="170"/>
      <c r="D103" s="168" t="s">
        <v>560</v>
      </c>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t="s">
        <v>544</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93" t="s">
        <v>133</v>
      </c>
      <c r="B113" s="294"/>
      <c r="C113" s="294"/>
      <c r="D113" s="294"/>
      <c r="E113" s="294"/>
      <c r="F113" s="294"/>
    </row>
    <row r="114" spans="1:6" x14ac:dyDescent="0.25">
      <c r="A114" s="169" t="s">
        <v>314</v>
      </c>
      <c r="B114" s="170">
        <v>2</v>
      </c>
      <c r="C114" s="170"/>
      <c r="D114" s="168"/>
      <c r="E114" s="168"/>
      <c r="F114" s="147"/>
    </row>
    <row r="115" spans="1:6" ht="30" x14ac:dyDescent="0.25">
      <c r="A115" s="18" t="s">
        <v>294</v>
      </c>
      <c r="B115" s="170">
        <v>1</v>
      </c>
      <c r="C115" s="170"/>
      <c r="D115" s="143" t="s">
        <v>545</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45" x14ac:dyDescent="0.25">
      <c r="A119" s="169" t="s">
        <v>175</v>
      </c>
      <c r="B119" s="170">
        <v>1</v>
      </c>
      <c r="C119" s="170"/>
      <c r="D119" s="12" t="s">
        <v>598</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1</v>
      </c>
      <c r="C132" s="170"/>
      <c r="D132" s="168" t="s">
        <v>540</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93" t="s">
        <v>73</v>
      </c>
      <c r="B137" s="294"/>
      <c r="C137" s="294"/>
      <c r="D137" s="294"/>
      <c r="E137" s="294"/>
      <c r="F137" s="294"/>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46.5" x14ac:dyDescent="0.35">
      <c r="A143" s="83" t="s">
        <v>273</v>
      </c>
      <c r="B143" s="170">
        <v>2</v>
      </c>
      <c r="C143" s="217" t="str">
        <f>IF(B143=0, -5, "0")</f>
        <v>0</v>
      </c>
      <c r="D143" s="168" t="s">
        <v>599</v>
      </c>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92" t="s">
        <v>130</v>
      </c>
      <c r="B152" s="292"/>
      <c r="C152" s="292"/>
      <c r="D152" s="292"/>
      <c r="E152" s="292"/>
      <c r="F152" s="292"/>
    </row>
    <row r="153" spans="1:6" x14ac:dyDescent="0.25">
      <c r="A153" s="183">
        <f>B11</f>
        <v>42982</v>
      </c>
      <c r="B153" s="6"/>
      <c r="C153" s="7"/>
      <c r="D153" s="59"/>
    </row>
    <row r="154" spans="1:6" ht="16.5" x14ac:dyDescent="0.25">
      <c r="A154" s="295" t="s">
        <v>63</v>
      </c>
      <c r="B154" s="296"/>
      <c r="C154" s="296"/>
      <c r="D154" s="296"/>
      <c r="E154" s="296"/>
      <c r="F154" s="296"/>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45" x14ac:dyDescent="0.25">
      <c r="A159" s="23" t="s">
        <v>190</v>
      </c>
      <c r="B159" s="170">
        <v>1</v>
      </c>
      <c r="C159" s="170"/>
      <c r="D159" s="168" t="s">
        <v>578</v>
      </c>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93" t="s">
        <v>134</v>
      </c>
      <c r="B166" s="294"/>
      <c r="C166" s="294"/>
      <c r="D166" s="294"/>
      <c r="E166" s="294"/>
      <c r="F166" s="29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ht="30" x14ac:dyDescent="0.25">
      <c r="A170" s="18" t="s">
        <v>64</v>
      </c>
      <c r="B170" s="170">
        <v>1</v>
      </c>
      <c r="C170" s="170"/>
      <c r="D170" s="12" t="s">
        <v>579</v>
      </c>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ht="30" x14ac:dyDescent="0.25">
      <c r="A178" s="169" t="s">
        <v>188</v>
      </c>
      <c r="B178" s="170">
        <v>0</v>
      </c>
      <c r="C178" s="170"/>
      <c r="D178" s="168" t="s">
        <v>546</v>
      </c>
      <c r="E178" s="168" t="s">
        <v>547</v>
      </c>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536</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540</v>
      </c>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0.7</v>
      </c>
      <c r="E185" s="102"/>
      <c r="F185" s="102"/>
    </row>
    <row r="186" spans="1:7" x14ac:dyDescent="0.25">
      <c r="A186" s="19" t="s">
        <v>38</v>
      </c>
      <c r="B186" s="19"/>
      <c r="C186" s="19"/>
      <c r="D186" s="19">
        <f>SUM(B167:C184)</f>
        <v>31</v>
      </c>
    </row>
    <row r="187" spans="1:7" x14ac:dyDescent="0.25">
      <c r="A187" s="19" t="s">
        <v>37</v>
      </c>
      <c r="B187" s="20"/>
      <c r="C187" s="21"/>
      <c r="D187" s="63">
        <f>D186/(COUNT(B167:C184)*2)</f>
        <v>0.86111111111111116</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0.88461538461538458</v>
      </c>
    </row>
    <row r="191" spans="1:7" x14ac:dyDescent="0.25">
      <c r="A191" s="9"/>
      <c r="B191" s="6"/>
      <c r="C191" s="7"/>
      <c r="D191" s="6"/>
    </row>
    <row r="192" spans="1:7" ht="18" x14ac:dyDescent="0.35">
      <c r="A192" s="292" t="s">
        <v>167</v>
      </c>
      <c r="B192" s="292"/>
      <c r="C192" s="292"/>
      <c r="D192" s="292"/>
      <c r="E192" s="292"/>
      <c r="F192" s="292"/>
    </row>
    <row r="193" spans="1:7" x14ac:dyDescent="0.25">
      <c r="A193" s="189">
        <f>B11</f>
        <v>42982</v>
      </c>
      <c r="B193" s="6"/>
      <c r="C193" s="7"/>
      <c r="D193" s="6"/>
    </row>
    <row r="194" spans="1:7" ht="18" x14ac:dyDescent="0.25">
      <c r="A194" s="293" t="s">
        <v>158</v>
      </c>
      <c r="B194" s="294"/>
      <c r="C194" s="294"/>
      <c r="D194" s="294"/>
      <c r="E194" s="294"/>
      <c r="F194" s="29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t="s">
        <v>34</v>
      </c>
      <c r="C199" s="170"/>
      <c r="D199" s="168"/>
      <c r="E199" s="147"/>
      <c r="F199" s="147"/>
    </row>
    <row r="200" spans="1:7" x14ac:dyDescent="0.25">
      <c r="A200" s="33" t="s">
        <v>153</v>
      </c>
      <c r="B200" s="170">
        <v>2</v>
      </c>
      <c r="C200" s="170"/>
      <c r="D200" s="168"/>
      <c r="E200" s="147"/>
      <c r="F200" s="147"/>
    </row>
    <row r="201" spans="1:7" x14ac:dyDescent="0.25">
      <c r="A201" s="33" t="s">
        <v>28</v>
      </c>
      <c r="B201" s="170" t="s">
        <v>34</v>
      </c>
      <c r="C201" s="170"/>
      <c r="D201" s="168"/>
      <c r="E201" s="147"/>
      <c r="F201" s="147"/>
    </row>
    <row r="202" spans="1:7" x14ac:dyDescent="0.25">
      <c r="A202" s="33" t="s">
        <v>155</v>
      </c>
      <c r="B202" s="170" t="s">
        <v>34</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10</v>
      </c>
    </row>
    <row r="207" spans="1:7" x14ac:dyDescent="0.25">
      <c r="A207" s="19" t="s">
        <v>37</v>
      </c>
      <c r="B207" s="20"/>
      <c r="C207" s="21"/>
      <c r="D207" s="63">
        <f>D206/(COUNT(B195:C205)*2)</f>
        <v>1</v>
      </c>
    </row>
    <row r="208" spans="1:7" x14ac:dyDescent="0.25">
      <c r="A208" s="9"/>
      <c r="B208" s="6"/>
      <c r="C208" s="7"/>
      <c r="D208" s="6"/>
    </row>
    <row r="209" spans="1:7" ht="18" x14ac:dyDescent="0.25">
      <c r="A209" s="293" t="s">
        <v>76</v>
      </c>
      <c r="B209" s="294"/>
      <c r="C209" s="294"/>
      <c r="D209" s="294"/>
      <c r="E209" s="294"/>
      <c r="F209" s="294"/>
    </row>
    <row r="210" spans="1:7" x14ac:dyDescent="0.25">
      <c r="A210" s="169" t="s">
        <v>314</v>
      </c>
      <c r="B210" s="170" t="s">
        <v>34</v>
      </c>
      <c r="C210" s="170"/>
      <c r="D210" s="168"/>
      <c r="E210" s="173"/>
      <c r="F210" s="147"/>
    </row>
    <row r="211" spans="1:7" ht="54" x14ac:dyDescent="0.35">
      <c r="A211" s="83" t="s">
        <v>363</v>
      </c>
      <c r="B211" s="170" t="s">
        <v>34</v>
      </c>
      <c r="C211" s="217" t="str">
        <f>IF(B211=0, -5, "0")</f>
        <v>0</v>
      </c>
      <c r="D211" s="168"/>
      <c r="E211" s="147"/>
      <c r="F211" s="147"/>
    </row>
    <row r="212" spans="1:7" ht="75" x14ac:dyDescent="0.25">
      <c r="A212" s="18" t="s">
        <v>192</v>
      </c>
      <c r="B212" s="170">
        <v>1</v>
      </c>
      <c r="C212" s="170"/>
      <c r="D212" s="143" t="s">
        <v>600</v>
      </c>
      <c r="E212" s="147"/>
      <c r="F212" s="147"/>
    </row>
    <row r="213" spans="1:7" ht="30" x14ac:dyDescent="0.25">
      <c r="A213" s="169" t="s">
        <v>176</v>
      </c>
      <c r="B213" s="170" t="s">
        <v>34</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t="s">
        <v>34</v>
      </c>
      <c r="C217" s="170"/>
      <c r="D217" s="12"/>
      <c r="E217" s="147"/>
      <c r="F217" s="147"/>
    </row>
    <row r="218" spans="1:7" x14ac:dyDescent="0.25">
      <c r="A218" s="18" t="s">
        <v>188</v>
      </c>
      <c r="B218" s="170">
        <v>0</v>
      </c>
      <c r="C218" s="170"/>
      <c r="D218" s="168" t="s">
        <v>548</v>
      </c>
      <c r="E218" s="147" t="s">
        <v>547</v>
      </c>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30" x14ac:dyDescent="0.25">
      <c r="A222" s="108" t="s">
        <v>72</v>
      </c>
      <c r="B222" s="170">
        <v>1</v>
      </c>
      <c r="C222" s="217" t="str">
        <f>IF(B222=0, -5, "0")</f>
        <v>0</v>
      </c>
      <c r="D222" s="168" t="s">
        <v>549</v>
      </c>
      <c r="E222" s="147"/>
      <c r="F222" s="147"/>
    </row>
    <row r="223" spans="1:7" ht="18" x14ac:dyDescent="0.35">
      <c r="A223" s="48" t="s">
        <v>289</v>
      </c>
      <c r="B223" s="170">
        <v>2</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v>1</v>
      </c>
      <c r="C227" s="170"/>
      <c r="D227" s="168" t="s">
        <v>550</v>
      </c>
      <c r="E227" s="147"/>
      <c r="F227" s="147"/>
    </row>
    <row r="228" spans="1:6" ht="30" x14ac:dyDescent="0.25">
      <c r="A228" s="24" t="s">
        <v>199</v>
      </c>
      <c r="B228" s="170">
        <v>2</v>
      </c>
      <c r="C228" s="24"/>
      <c r="D228" s="60"/>
      <c r="E228" s="147"/>
      <c r="F228" s="147"/>
    </row>
    <row r="229" spans="1:6" x14ac:dyDescent="0.25">
      <c r="A229" s="19" t="s">
        <v>38</v>
      </c>
      <c r="B229" s="19"/>
      <c r="C229" s="19"/>
      <c r="D229" s="19">
        <f>SUM(B210:C228)</f>
        <v>9</v>
      </c>
    </row>
    <row r="230" spans="1:6" x14ac:dyDescent="0.25">
      <c r="A230" s="19" t="s">
        <v>37</v>
      </c>
      <c r="B230" s="20"/>
      <c r="C230" s="21"/>
      <c r="D230" s="63">
        <f>D229/(COUNT(B210:C228)*2)</f>
        <v>0.6428571428571429</v>
      </c>
    </row>
    <row r="231" spans="1:6" x14ac:dyDescent="0.25">
      <c r="A231" s="9"/>
      <c r="B231" s="6"/>
      <c r="C231" s="7"/>
      <c r="D231" s="6"/>
    </row>
    <row r="232" spans="1:6" ht="18" x14ac:dyDescent="0.25">
      <c r="A232" s="293" t="s">
        <v>191</v>
      </c>
      <c r="B232" s="294"/>
      <c r="C232" s="294"/>
      <c r="D232" s="294"/>
      <c r="E232" s="294"/>
      <c r="F232" s="294"/>
    </row>
    <row r="233" spans="1:6" x14ac:dyDescent="0.25">
      <c r="A233" s="169" t="s">
        <v>314</v>
      </c>
      <c r="B233" s="171" t="s">
        <v>34</v>
      </c>
      <c r="C233" s="171"/>
      <c r="D233" s="152"/>
      <c r="E233" s="147"/>
      <c r="F233" s="147"/>
    </row>
    <row r="234" spans="1:6" ht="30" x14ac:dyDescent="0.25">
      <c r="A234" s="18" t="s">
        <v>205</v>
      </c>
      <c r="B234" s="171" t="s">
        <v>34</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t="s">
        <v>34</v>
      </c>
      <c r="C237" s="170"/>
      <c r="D237" s="157"/>
      <c r="E237" s="147"/>
      <c r="F237" s="147"/>
    </row>
    <row r="238" spans="1:6" x14ac:dyDescent="0.25">
      <c r="A238" s="18" t="s">
        <v>55</v>
      </c>
      <c r="B238" s="171">
        <v>2</v>
      </c>
      <c r="C238" s="170"/>
      <c r="D238" s="158"/>
      <c r="E238" s="147"/>
      <c r="F238" s="147"/>
    </row>
    <row r="239" spans="1:6" x14ac:dyDescent="0.25">
      <c r="A239" s="169" t="s">
        <v>299</v>
      </c>
      <c r="B239" s="171" t="s">
        <v>34</v>
      </c>
      <c r="C239" s="171"/>
      <c r="D239" s="165"/>
      <c r="E239" s="173"/>
      <c r="F239" s="147"/>
    </row>
    <row r="240" spans="1:6" x14ac:dyDescent="0.25">
      <c r="A240" s="169" t="s">
        <v>156</v>
      </c>
      <c r="B240" s="171" t="s">
        <v>34</v>
      </c>
      <c r="C240" s="170"/>
      <c r="D240" s="156"/>
      <c r="E240" s="147"/>
      <c r="F240" s="147"/>
    </row>
    <row r="241" spans="1:6" ht="45" x14ac:dyDescent="0.25">
      <c r="A241" s="100" t="s">
        <v>287</v>
      </c>
      <c r="B241" s="171">
        <v>2</v>
      </c>
      <c r="C241" s="154"/>
      <c r="D241" s="277">
        <v>1</v>
      </c>
      <c r="E241" s="102"/>
      <c r="F241" s="102"/>
    </row>
    <row r="242" spans="1:6" x14ac:dyDescent="0.25">
      <c r="A242" s="19" t="s">
        <v>38</v>
      </c>
      <c r="B242" s="19"/>
      <c r="C242" s="19"/>
      <c r="D242" s="19">
        <f>SUM(B233:C240)</f>
        <v>2</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21</v>
      </c>
    </row>
    <row r="246" spans="1:6" ht="18" x14ac:dyDescent="0.25">
      <c r="A246" s="103" t="s">
        <v>227</v>
      </c>
      <c r="B246" s="104"/>
      <c r="C246" s="105"/>
      <c r="D246" s="106">
        <f>D245/(COUNT(B210:C228,B233:C240,B195:C205)*2)</f>
        <v>0.80769230769230771</v>
      </c>
    </row>
    <row r="247" spans="1:6" s="3" customFormat="1" ht="18" x14ac:dyDescent="0.25">
      <c r="A247" s="45"/>
      <c r="B247" s="46"/>
      <c r="C247" s="46"/>
      <c r="D247" s="47"/>
    </row>
    <row r="248" spans="1:6" s="3" customFormat="1" ht="18" x14ac:dyDescent="0.35">
      <c r="A248" s="292" t="s">
        <v>78</v>
      </c>
      <c r="B248" s="292"/>
      <c r="C248" s="292"/>
      <c r="D248" s="292"/>
      <c r="E248" s="292"/>
      <c r="F248" s="292"/>
    </row>
    <row r="249" spans="1:6" s="3" customFormat="1" x14ac:dyDescent="0.25">
      <c r="A249" s="183">
        <f>B11</f>
        <v>42982</v>
      </c>
      <c r="B249" s="6"/>
      <c r="C249" s="7"/>
      <c r="D249" s="6"/>
    </row>
    <row r="250" spans="1:6" s="3" customFormat="1" ht="18" x14ac:dyDescent="0.25">
      <c r="A250" s="293" t="s">
        <v>79</v>
      </c>
      <c r="B250" s="294"/>
      <c r="C250" s="294"/>
      <c r="D250" s="294"/>
      <c r="E250" s="294"/>
      <c r="F250" s="294"/>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10</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3" t="s">
        <v>81</v>
      </c>
      <c r="B266" s="294"/>
      <c r="C266" s="294"/>
      <c r="D266" s="294"/>
      <c r="E266" s="294"/>
      <c r="F266" s="294"/>
    </row>
    <row r="267" spans="1:6" s="3" customFormat="1" x14ac:dyDescent="0.25">
      <c r="A267" s="152" t="s">
        <v>368</v>
      </c>
      <c r="B267" s="171" t="s">
        <v>34</v>
      </c>
      <c r="C267" s="171"/>
      <c r="E267" s="173"/>
      <c r="F267" s="173"/>
    </row>
    <row r="268" spans="1:6" s="3" customFormat="1" x14ac:dyDescent="0.25">
      <c r="A268" s="18" t="s">
        <v>206</v>
      </c>
      <c r="B268" s="171">
        <v>2</v>
      </c>
      <c r="C268" s="170"/>
      <c r="D268" s="11"/>
      <c r="E268" s="173"/>
      <c r="F268" s="173"/>
    </row>
    <row r="269" spans="1:6" s="3" customFormat="1" ht="30" x14ac:dyDescent="0.25">
      <c r="A269" s="169" t="s">
        <v>312</v>
      </c>
      <c r="B269" s="171">
        <v>1</v>
      </c>
      <c r="C269" s="170"/>
      <c r="D269" s="164" t="s">
        <v>570</v>
      </c>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78">
        <v>1</v>
      </c>
    </row>
    <row r="285" spans="1:6" s="3" customFormat="1" x14ac:dyDescent="0.25">
      <c r="A285" s="19" t="s">
        <v>38</v>
      </c>
      <c r="B285" s="19"/>
      <c r="C285" s="19"/>
      <c r="D285" s="19">
        <f>SUM(B267:C283)</f>
        <v>11</v>
      </c>
    </row>
    <row r="286" spans="1:6" s="3" customFormat="1" x14ac:dyDescent="0.25">
      <c r="A286" s="19" t="s">
        <v>37</v>
      </c>
      <c r="B286" s="20"/>
      <c r="C286" s="21"/>
      <c r="D286" s="63">
        <f>D285/(COUNT(B267:C283)*2)</f>
        <v>0.91666666666666663</v>
      </c>
    </row>
    <row r="287" spans="1:6" s="3" customFormat="1" x14ac:dyDescent="0.25">
      <c r="A287" s="9"/>
      <c r="B287" s="6"/>
      <c r="C287" s="7"/>
      <c r="D287" s="6"/>
    </row>
    <row r="288" spans="1:6" s="3" customFormat="1" ht="18" x14ac:dyDescent="0.25">
      <c r="A288" s="78" t="s">
        <v>82</v>
      </c>
      <c r="B288" s="84"/>
      <c r="C288" s="85"/>
      <c r="D288" s="81">
        <f>SUM(D285,D263)</f>
        <v>21</v>
      </c>
    </row>
    <row r="289" spans="1:7" s="3" customFormat="1" ht="18" x14ac:dyDescent="0.25">
      <c r="A289" s="78" t="s">
        <v>228</v>
      </c>
      <c r="B289" s="84"/>
      <c r="C289" s="85"/>
      <c r="D289" s="82">
        <f>D288/(COUNT(B251:C262,B267:C283)*2)</f>
        <v>0.95454545454545459</v>
      </c>
    </row>
    <row r="290" spans="1:7" s="3" customFormat="1" ht="18" x14ac:dyDescent="0.25">
      <c r="A290" s="45"/>
      <c r="B290" s="46"/>
      <c r="C290" s="46"/>
      <c r="D290" s="47"/>
    </row>
    <row r="291" spans="1:7" ht="18" x14ac:dyDescent="0.35">
      <c r="A291" s="292" t="s">
        <v>4</v>
      </c>
      <c r="B291" s="292"/>
      <c r="C291" s="292"/>
      <c r="D291" s="292"/>
      <c r="E291" s="292"/>
      <c r="F291" s="292"/>
    </row>
    <row r="292" spans="1:7" x14ac:dyDescent="0.25">
      <c r="A292" s="192">
        <f>B11</f>
        <v>42982</v>
      </c>
      <c r="B292" s="6"/>
      <c r="C292" s="7"/>
      <c r="D292" s="59"/>
    </row>
    <row r="293" spans="1:7" ht="18" x14ac:dyDescent="0.25">
      <c r="A293" s="293" t="s">
        <v>19</v>
      </c>
      <c r="B293" s="294"/>
      <c r="C293" s="294"/>
      <c r="D293" s="294"/>
      <c r="E293" s="294"/>
      <c r="F293" s="294"/>
    </row>
    <row r="294" spans="1:7" x14ac:dyDescent="0.25">
      <c r="A294" s="32" t="s">
        <v>62</v>
      </c>
      <c r="B294" s="170" t="s">
        <v>34</v>
      </c>
      <c r="C294" s="170"/>
      <c r="D294" s="168"/>
      <c r="E294" s="147"/>
      <c r="F294" s="147"/>
    </row>
    <row r="295" spans="1:7" x14ac:dyDescent="0.25">
      <c r="A295" s="22" t="s">
        <v>6</v>
      </c>
      <c r="B295" s="170" t="s">
        <v>34</v>
      </c>
      <c r="C295" s="170"/>
      <c r="D295" s="168"/>
      <c r="E295" s="147"/>
      <c r="F295" s="147"/>
    </row>
    <row r="296" spans="1:7" x14ac:dyDescent="0.25">
      <c r="A296" s="161" t="s">
        <v>297</v>
      </c>
      <c r="B296" s="170" t="s">
        <v>34</v>
      </c>
      <c r="C296" s="170"/>
      <c r="D296" s="168"/>
      <c r="E296" s="147"/>
      <c r="F296" s="147"/>
    </row>
    <row r="297" spans="1:7" x14ac:dyDescent="0.25">
      <c r="A297" s="32" t="s">
        <v>20</v>
      </c>
      <c r="B297" s="170">
        <v>2</v>
      </c>
      <c r="C297" s="170"/>
      <c r="D297" s="149"/>
      <c r="E297" s="147"/>
      <c r="F297" s="147"/>
    </row>
    <row r="298" spans="1:7" x14ac:dyDescent="0.25">
      <c r="A298" s="22" t="s">
        <v>39</v>
      </c>
      <c r="B298" s="170" t="s">
        <v>34</v>
      </c>
      <c r="C298" s="170"/>
      <c r="D298" s="168"/>
      <c r="E298" s="147"/>
      <c r="F298" s="147"/>
    </row>
    <row r="299" spans="1:7" x14ac:dyDescent="0.25">
      <c r="A299" s="32" t="s">
        <v>50</v>
      </c>
      <c r="B299" s="170" t="s">
        <v>34</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t="s">
        <v>34</v>
      </c>
      <c r="C301" s="170"/>
      <c r="D301" s="168"/>
      <c r="E301" s="147"/>
      <c r="F301" s="147"/>
    </row>
    <row r="302" spans="1:7" x14ac:dyDescent="0.25">
      <c r="A302" s="19" t="s">
        <v>38</v>
      </c>
      <c r="B302" s="19"/>
      <c r="C302" s="19"/>
      <c r="D302" s="19">
        <f>SUM(B294:C301)</f>
        <v>2</v>
      </c>
    </row>
    <row r="303" spans="1:7" x14ac:dyDescent="0.25">
      <c r="A303" s="19" t="s">
        <v>37</v>
      </c>
      <c r="B303" s="20"/>
      <c r="C303" s="21"/>
      <c r="D303" s="63">
        <f>D302/(COUNT(B294:C301)*2)</f>
        <v>1</v>
      </c>
    </row>
    <row r="304" spans="1:7" x14ac:dyDescent="0.25">
      <c r="A304" s="34"/>
      <c r="B304" s="6"/>
      <c r="C304" s="7"/>
      <c r="D304" s="6"/>
    </row>
    <row r="305" spans="1:6" ht="18" x14ac:dyDescent="0.25">
      <c r="A305" s="293" t="s">
        <v>122</v>
      </c>
      <c r="B305" s="294"/>
      <c r="C305" s="294"/>
      <c r="D305" s="294"/>
      <c r="E305" s="294"/>
      <c r="F305" s="294"/>
    </row>
    <row r="306" spans="1:6" x14ac:dyDescent="0.25">
      <c r="A306" s="169" t="s">
        <v>303</v>
      </c>
      <c r="B306" s="171" t="s">
        <v>34</v>
      </c>
      <c r="C306" s="171"/>
      <c r="D306" s="146"/>
      <c r="E306" s="173"/>
      <c r="F306" s="173"/>
    </row>
    <row r="307" spans="1:6" x14ac:dyDescent="0.25">
      <c r="A307" s="169" t="s">
        <v>373</v>
      </c>
      <c r="B307" s="171" t="s">
        <v>34</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30" x14ac:dyDescent="0.25">
      <c r="A310" s="169" t="s">
        <v>108</v>
      </c>
      <c r="B310" s="171">
        <v>0</v>
      </c>
      <c r="C310" s="170"/>
      <c r="D310" s="156" t="s">
        <v>571</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t="s">
        <v>34</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10</v>
      </c>
    </row>
    <row r="319" spans="1:6" x14ac:dyDescent="0.25">
      <c r="A319" s="19" t="s">
        <v>37</v>
      </c>
      <c r="B319" s="20"/>
      <c r="C319" s="21"/>
      <c r="D319" s="63">
        <f>D318/(COUNT(B306:C316)*2)</f>
        <v>0.83333333333333337</v>
      </c>
    </row>
    <row r="320" spans="1:6" x14ac:dyDescent="0.25">
      <c r="A320" s="8"/>
      <c r="B320" s="7"/>
      <c r="C320" s="7"/>
      <c r="D320" s="7"/>
    </row>
    <row r="321" spans="1:9" ht="18" x14ac:dyDescent="0.25">
      <c r="A321" s="78" t="s">
        <v>41</v>
      </c>
      <c r="B321" s="84"/>
      <c r="C321" s="85"/>
      <c r="D321" s="81">
        <f>SUM(D318,D302)</f>
        <v>12</v>
      </c>
    </row>
    <row r="322" spans="1:9" ht="18" x14ac:dyDescent="0.25">
      <c r="A322" s="78" t="s">
        <v>229</v>
      </c>
      <c r="B322" s="84"/>
      <c r="C322" s="85"/>
      <c r="D322" s="82">
        <f>D321/(COUNT(B306:C316,B294:C301)*2)</f>
        <v>0.8571428571428571</v>
      </c>
    </row>
    <row r="323" spans="1:9" x14ac:dyDescent="0.25">
      <c r="A323" s="9"/>
      <c r="B323" s="6"/>
      <c r="C323" s="7"/>
      <c r="D323" s="6"/>
    </row>
    <row r="324" spans="1:9" ht="18" x14ac:dyDescent="0.35">
      <c r="A324" s="292" t="s">
        <v>21</v>
      </c>
      <c r="B324" s="292"/>
      <c r="C324" s="292"/>
      <c r="D324" s="292"/>
      <c r="E324" s="292"/>
      <c r="F324" s="292"/>
    </row>
    <row r="325" spans="1:9" x14ac:dyDescent="0.25">
      <c r="A325" s="193">
        <f>B11</f>
        <v>42982</v>
      </c>
      <c r="B325" s="6"/>
      <c r="C325" s="7"/>
      <c r="D325" s="6"/>
    </row>
    <row r="326" spans="1:9" ht="18" x14ac:dyDescent="0.25">
      <c r="A326" s="293" t="s">
        <v>12</v>
      </c>
      <c r="B326" s="294"/>
      <c r="C326" s="294"/>
      <c r="D326" s="294"/>
      <c r="E326" s="294"/>
      <c r="F326" s="294"/>
    </row>
    <row r="327" spans="1:9" x14ac:dyDescent="0.25">
      <c r="A327" s="169" t="s">
        <v>109</v>
      </c>
      <c r="B327" s="170">
        <v>1</v>
      </c>
      <c r="C327" s="170"/>
      <c r="D327" s="143" t="s">
        <v>572</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x14ac:dyDescent="0.25">
      <c r="A335" s="101" t="s">
        <v>248</v>
      </c>
      <c r="B335" s="170">
        <v>1</v>
      </c>
      <c r="C335" s="154"/>
      <c r="D335" s="168" t="s">
        <v>573</v>
      </c>
      <c r="E335" s="147"/>
      <c r="F335" s="147"/>
    </row>
    <row r="336" spans="1:9" x14ac:dyDescent="0.25">
      <c r="A336" s="19" t="s">
        <v>38</v>
      </c>
      <c r="B336" s="19"/>
      <c r="C336" s="19"/>
      <c r="D336" s="111">
        <f>SUM(B327:C335)</f>
        <v>14</v>
      </c>
    </row>
    <row r="337" spans="1:6" x14ac:dyDescent="0.25">
      <c r="A337" s="19" t="s">
        <v>37</v>
      </c>
      <c r="B337" s="20"/>
      <c r="C337" s="21"/>
      <c r="D337" s="63">
        <f>D336/(COUNT(B327:C335)*2)</f>
        <v>0.875</v>
      </c>
    </row>
    <row r="338" spans="1:6" x14ac:dyDescent="0.25">
      <c r="A338" s="9"/>
      <c r="B338" s="6"/>
      <c r="C338" s="7"/>
      <c r="D338" s="6"/>
    </row>
    <row r="339" spans="1:6" ht="18" x14ac:dyDescent="0.25">
      <c r="A339" s="293" t="s">
        <v>25</v>
      </c>
      <c r="B339" s="294"/>
      <c r="C339" s="294"/>
      <c r="D339" s="294"/>
      <c r="E339" s="294"/>
      <c r="F339" s="294"/>
    </row>
    <row r="340" spans="1:6" ht="30" x14ac:dyDescent="0.25">
      <c r="A340" s="169" t="s">
        <v>110</v>
      </c>
      <c r="B340" s="170">
        <v>1</v>
      </c>
      <c r="C340" s="170"/>
      <c r="D340" s="168" t="s">
        <v>574</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601</v>
      </c>
      <c r="E344" s="147"/>
      <c r="F344" s="147"/>
    </row>
    <row r="345" spans="1:6" ht="45" x14ac:dyDescent="0.25">
      <c r="A345" s="101" t="s">
        <v>287</v>
      </c>
      <c r="B345" s="170">
        <v>2</v>
      </c>
      <c r="C345" s="154"/>
      <c r="D345" s="279">
        <v>1</v>
      </c>
      <c r="E345" s="102"/>
      <c r="F345" s="102"/>
    </row>
    <row r="346" spans="1:6"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22</v>
      </c>
    </row>
    <row r="350" spans="1:6" ht="18" x14ac:dyDescent="0.25">
      <c r="A350" s="78" t="s">
        <v>230</v>
      </c>
      <c r="B350" s="84"/>
      <c r="C350" s="85"/>
      <c r="D350" s="212">
        <f>D349/(COUNT(B340:C344,B327:C335)*2)</f>
        <v>0.84615384615384615</v>
      </c>
    </row>
    <row r="351" spans="1:6" x14ac:dyDescent="0.25">
      <c r="A351" s="9"/>
      <c r="B351" s="6"/>
      <c r="C351" s="7"/>
      <c r="D351" s="6"/>
    </row>
    <row r="352" spans="1:6" ht="18" x14ac:dyDescent="0.35">
      <c r="A352" s="292" t="s">
        <v>8</v>
      </c>
      <c r="B352" s="292"/>
      <c r="C352" s="292"/>
      <c r="D352" s="292"/>
      <c r="E352" s="292"/>
      <c r="F352" s="292"/>
    </row>
    <row r="353" spans="1:6" x14ac:dyDescent="0.25">
      <c r="A353" s="183">
        <f>B11</f>
        <v>42982</v>
      </c>
      <c r="B353" s="6"/>
      <c r="C353" s="7"/>
      <c r="D353" s="59"/>
    </row>
    <row r="354" spans="1:6" ht="16.5" x14ac:dyDescent="0.25">
      <c r="A354" s="295" t="s">
        <v>113</v>
      </c>
      <c r="B354" s="296"/>
      <c r="C354" s="296"/>
      <c r="D354" s="296"/>
      <c r="E354" s="296"/>
      <c r="F354" s="296"/>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3" t="s">
        <v>25</v>
      </c>
      <c r="B366" s="294"/>
      <c r="C366" s="294"/>
      <c r="D366" s="294"/>
      <c r="E366" s="294"/>
      <c r="F366" s="294"/>
    </row>
    <row r="367" spans="1:6" x14ac:dyDescent="0.25">
      <c r="A367" s="169" t="s">
        <v>314</v>
      </c>
      <c r="B367" s="171">
        <v>2</v>
      </c>
      <c r="C367" s="171"/>
      <c r="D367" s="152"/>
      <c r="E367" s="147"/>
      <c r="F367" s="147"/>
    </row>
    <row r="368" spans="1:6" ht="30" x14ac:dyDescent="0.25">
      <c r="A368" s="18" t="s">
        <v>105</v>
      </c>
      <c r="B368" s="171">
        <v>1</v>
      </c>
      <c r="C368" s="170"/>
      <c r="D368" s="143" t="s">
        <v>575</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1</v>
      </c>
      <c r="C376" s="170"/>
      <c r="D376" s="168" t="s">
        <v>540</v>
      </c>
      <c r="E376" s="147"/>
      <c r="F376" s="147"/>
    </row>
    <row r="377" spans="1:6" x14ac:dyDescent="0.25">
      <c r="A377" s="24" t="s">
        <v>168</v>
      </c>
      <c r="B377" s="171">
        <v>1</v>
      </c>
      <c r="C377" s="170"/>
      <c r="D377" s="168" t="s">
        <v>536</v>
      </c>
      <c r="E377" s="147"/>
      <c r="F377" s="147"/>
    </row>
    <row r="378" spans="1:6" x14ac:dyDescent="0.25">
      <c r="A378" s="24" t="s">
        <v>83</v>
      </c>
      <c r="B378" s="171">
        <v>2</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0.875</v>
      </c>
    </row>
    <row r="381" spans="1:6" x14ac:dyDescent="0.25">
      <c r="A381" s="44"/>
      <c r="B381" s="44"/>
      <c r="C381" s="44"/>
      <c r="D381" s="44"/>
    </row>
    <row r="382" spans="1:6" ht="18" x14ac:dyDescent="0.25">
      <c r="A382" s="293" t="s">
        <v>124</v>
      </c>
      <c r="B382" s="294"/>
      <c r="C382" s="294"/>
      <c r="D382" s="294"/>
      <c r="E382" s="294"/>
      <c r="F382" s="29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3" t="s">
        <v>29</v>
      </c>
      <c r="B391" s="294"/>
      <c r="C391" s="294"/>
      <c r="D391" s="294"/>
      <c r="E391" s="294"/>
      <c r="F391" s="29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ht="45" x14ac:dyDescent="0.25">
      <c r="A394" s="24" t="s">
        <v>311</v>
      </c>
      <c r="B394" s="171">
        <v>1</v>
      </c>
      <c r="C394" s="170"/>
      <c r="D394" s="157" t="s">
        <v>580</v>
      </c>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76">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2"/>
    </row>
    <row r="404" spans="1:6" x14ac:dyDescent="0.25">
      <c r="A404" s="5"/>
      <c r="B404" s="6"/>
      <c r="C404" s="7"/>
      <c r="D404" s="6"/>
    </row>
    <row r="405" spans="1:6" ht="18" x14ac:dyDescent="0.35">
      <c r="A405" s="292" t="s">
        <v>125</v>
      </c>
      <c r="B405" s="292"/>
      <c r="C405" s="292"/>
      <c r="D405" s="292"/>
      <c r="E405" s="292"/>
      <c r="F405" s="292"/>
    </row>
    <row r="406" spans="1:6" x14ac:dyDescent="0.25">
      <c r="A406" s="192">
        <f>B11</f>
        <v>42982</v>
      </c>
      <c r="B406" s="6"/>
      <c r="C406" s="7"/>
      <c r="D406" s="6"/>
    </row>
    <row r="407" spans="1:6" ht="16.5" x14ac:dyDescent="0.25">
      <c r="A407" s="295" t="s">
        <v>19</v>
      </c>
      <c r="B407" s="296"/>
      <c r="C407" s="296"/>
      <c r="D407" s="296"/>
      <c r="E407" s="296"/>
      <c r="F407" s="296"/>
    </row>
    <row r="408" spans="1:6" x14ac:dyDescent="0.25">
      <c r="A408" s="32" t="s">
        <v>62</v>
      </c>
      <c r="B408" s="170">
        <v>2</v>
      </c>
      <c r="C408" s="170"/>
      <c r="D408" s="168"/>
      <c r="E408" s="147"/>
      <c r="F408" s="147"/>
    </row>
    <row r="409" spans="1:6" x14ac:dyDescent="0.25">
      <c r="A409" s="22" t="s">
        <v>6</v>
      </c>
      <c r="B409" s="170">
        <v>2</v>
      </c>
      <c r="C409" s="170"/>
      <c r="D409" s="168" t="s">
        <v>602</v>
      </c>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5" t="s">
        <v>122</v>
      </c>
      <c r="B418" s="296"/>
      <c r="C418" s="296"/>
      <c r="D418" s="296"/>
      <c r="E418" s="296"/>
      <c r="F418" s="296"/>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ht="45" x14ac:dyDescent="0.25">
      <c r="A422" s="169" t="s">
        <v>146</v>
      </c>
      <c r="B422" s="170">
        <v>1</v>
      </c>
      <c r="C422" s="170"/>
      <c r="D422" s="156" t="s">
        <v>594</v>
      </c>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1</v>
      </c>
      <c r="C425" s="170"/>
      <c r="D425" s="168" t="s">
        <v>540</v>
      </c>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1</v>
      </c>
      <c r="C428" s="154"/>
      <c r="D428" s="134">
        <v>0.3</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92" t="s">
        <v>374</v>
      </c>
      <c r="B435" s="292"/>
      <c r="C435" s="292"/>
      <c r="D435" s="292"/>
      <c r="E435" s="292"/>
      <c r="F435" s="292"/>
    </row>
    <row r="436" spans="1:7" x14ac:dyDescent="0.25">
      <c r="A436" s="195">
        <f>+B11</f>
        <v>42982</v>
      </c>
      <c r="B436" s="6"/>
      <c r="C436" s="7"/>
      <c r="D436" s="6"/>
    </row>
    <row r="437" spans="1:7" ht="18" x14ac:dyDescent="0.25">
      <c r="A437" s="293" t="s">
        <v>375</v>
      </c>
      <c r="B437" s="294"/>
      <c r="C437" s="294"/>
      <c r="D437" s="294"/>
      <c r="E437" s="294"/>
      <c r="F437" s="29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3" t="s">
        <v>31</v>
      </c>
      <c r="B444" s="294"/>
      <c r="C444" s="294"/>
      <c r="D444" s="294"/>
      <c r="E444" s="294"/>
      <c r="F444" s="29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2" t="s">
        <v>180</v>
      </c>
      <c r="B454" s="292"/>
      <c r="C454" s="292"/>
      <c r="D454" s="292"/>
      <c r="E454" s="292"/>
      <c r="F454" s="292"/>
    </row>
    <row r="455" spans="1:6" x14ac:dyDescent="0.25">
      <c r="A455" s="15"/>
      <c r="B455" s="6"/>
      <c r="C455" s="7"/>
      <c r="D455" s="6"/>
    </row>
    <row r="456" spans="1:6" x14ac:dyDescent="0.25">
      <c r="A456" s="22" t="s">
        <v>15</v>
      </c>
      <c r="B456" s="170">
        <v>2</v>
      </c>
      <c r="C456" s="170"/>
      <c r="D456" s="168"/>
      <c r="E456" s="147"/>
      <c r="F456" s="147"/>
    </row>
    <row r="457" spans="1:6" ht="75" x14ac:dyDescent="0.25">
      <c r="A457" s="32" t="s">
        <v>245</v>
      </c>
      <c r="B457" s="170">
        <v>0</v>
      </c>
      <c r="C457" s="170"/>
      <c r="D457" s="156" t="s">
        <v>603</v>
      </c>
      <c r="E457" s="168" t="s">
        <v>583</v>
      </c>
      <c r="F457" s="147"/>
    </row>
    <row r="458" spans="1:6" ht="30" x14ac:dyDescent="0.25">
      <c r="A458" s="32" t="s">
        <v>86</v>
      </c>
      <c r="B458" s="170">
        <v>1</v>
      </c>
      <c r="C458" s="171"/>
      <c r="D458" s="162" t="s">
        <v>582</v>
      </c>
      <c r="E458" s="173"/>
      <c r="F458" s="147"/>
    </row>
    <row r="459" spans="1:6" x14ac:dyDescent="0.25">
      <c r="A459" s="32" t="s">
        <v>16</v>
      </c>
      <c r="B459" s="170">
        <v>2</v>
      </c>
      <c r="C459" s="170"/>
      <c r="D459" s="156"/>
      <c r="E459" s="147"/>
      <c r="F459" s="147"/>
    </row>
    <row r="460" spans="1:6" ht="45" x14ac:dyDescent="0.25">
      <c r="A460" s="116" t="s">
        <v>287</v>
      </c>
      <c r="B460" s="170">
        <v>1</v>
      </c>
      <c r="C460" s="154"/>
      <c r="D460" s="277">
        <v>0.5</v>
      </c>
      <c r="E460" s="102"/>
      <c r="F460" s="102"/>
    </row>
    <row r="461" spans="1:6"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92" t="s">
        <v>87</v>
      </c>
      <c r="B464" s="292"/>
      <c r="C464" s="292"/>
      <c r="D464" s="292"/>
      <c r="E464" s="292"/>
      <c r="F464" s="292"/>
    </row>
    <row r="465" spans="1:7" x14ac:dyDescent="0.25">
      <c r="A465" s="15"/>
      <c r="B465" s="6"/>
      <c r="C465" s="7"/>
      <c r="D465" s="6"/>
    </row>
    <row r="466" spans="1:7" ht="45" x14ac:dyDescent="0.25">
      <c r="A466" s="32" t="s">
        <v>288</v>
      </c>
      <c r="B466" s="171">
        <v>1</v>
      </c>
      <c r="C466" s="171"/>
      <c r="D466" s="146" t="s">
        <v>584</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9">
        <v>1</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92" t="s">
        <v>151</v>
      </c>
      <c r="B473" s="292"/>
      <c r="C473" s="292"/>
      <c r="D473" s="292"/>
      <c r="E473" s="292"/>
      <c r="F473" s="292"/>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t="s">
        <v>585</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586</v>
      </c>
      <c r="E483" s="147"/>
      <c r="F483" s="147"/>
    </row>
    <row r="484" spans="1:7" ht="60" x14ac:dyDescent="0.25">
      <c r="A484" s="169" t="s">
        <v>257</v>
      </c>
      <c r="B484" s="170">
        <v>0</v>
      </c>
      <c r="C484" s="170"/>
      <c r="D484" s="168" t="s">
        <v>587</v>
      </c>
      <c r="E484" s="168" t="s">
        <v>588</v>
      </c>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17</v>
      </c>
    </row>
    <row r="492" spans="1:7" x14ac:dyDescent="0.25">
      <c r="A492" s="19" t="s">
        <v>37</v>
      </c>
      <c r="B492" s="20"/>
      <c r="C492" s="21"/>
      <c r="D492" s="63">
        <f>D491/(COUNT(B475:C489)*2)</f>
        <v>0.85</v>
      </c>
    </row>
    <row r="493" spans="1:7" x14ac:dyDescent="0.25">
      <c r="A493" s="9"/>
      <c r="B493" s="6"/>
      <c r="C493" s="7"/>
      <c r="D493" s="6"/>
    </row>
    <row r="494" spans="1:7" ht="18" x14ac:dyDescent="0.35">
      <c r="A494" s="292" t="s">
        <v>152</v>
      </c>
      <c r="B494" s="292"/>
      <c r="C494" s="292"/>
      <c r="D494" s="292"/>
      <c r="E494" s="292"/>
      <c r="F494" s="292"/>
    </row>
    <row r="495" spans="1:7" x14ac:dyDescent="0.25">
      <c r="A495" s="9"/>
      <c r="B495" s="6"/>
      <c r="C495" s="7"/>
      <c r="D495" s="6"/>
    </row>
    <row r="496" spans="1:7" ht="30" x14ac:dyDescent="0.25">
      <c r="A496" s="169" t="s">
        <v>169</v>
      </c>
      <c r="B496" s="170">
        <v>1</v>
      </c>
      <c r="C496" s="170"/>
      <c r="D496" s="156" t="s">
        <v>589</v>
      </c>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0.86923076923076925</v>
      </c>
    </row>
    <row r="504" spans="1:6" ht="22.5" x14ac:dyDescent="0.3">
      <c r="A504" s="71" t="s">
        <v>47</v>
      </c>
      <c r="B504" s="72"/>
      <c r="C504" s="73"/>
      <c r="D504" s="74">
        <f>SUM(D500,D491,D461,D451,D402,D349,D321,D40,D470,D288,D245,D149,D432,D189,D96)</f>
        <v>392</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0.89497716894977164</v>
      </c>
    </row>
  </sheetData>
  <sheetProtection algorithmName="SHA-512" hashValue="HHFsESC2Fs47YO6jhg6Qhh3Pv0L+KHP628z+kQ/OBgLd+z+qHQHxp/JfujPU7+qr9CyjlOj1vEyJ1LZ2KOvB5A==" saltValue="VDyCuSLVjT7tu8hgiSmBT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3" orientation="portrait" r:id="rId1"/>
  <rowBreaks count="5" manualBreakCount="5">
    <brk id="82" max="6" man="1"/>
    <brk id="165" max="6" man="1"/>
    <brk id="247" max="6" man="1"/>
    <brk id="338" max="6" man="1"/>
    <brk id="433" max="6"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6" zoomScale="110" zoomScaleNormal="110" workbookViewId="0">
      <selection activeCell="A8" sqref="A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2"/>
      <c r="E1" s="322"/>
      <c r="F1" s="322"/>
      <c r="G1" s="322"/>
      <c r="H1" s="322"/>
      <c r="I1" s="32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6" t="s">
        <v>52</v>
      </c>
      <c r="B6" s="306"/>
      <c r="C6" s="306"/>
      <c r="D6" s="306"/>
      <c r="E6" s="306"/>
      <c r="F6" s="306"/>
      <c r="G6" s="216"/>
      <c r="H6" s="216"/>
      <c r="I6" s="216"/>
    </row>
    <row r="7" spans="1:9" s="36" customFormat="1" ht="21.75" customHeight="1" x14ac:dyDescent="0.45">
      <c r="A7" s="307" t="str">
        <f>'A1 Exploitation'!A8:F8</f>
        <v>Ras jebal</v>
      </c>
      <c r="B7" s="307"/>
      <c r="C7" s="307"/>
      <c r="D7" s="307"/>
      <c r="E7" s="307"/>
      <c r="F7" s="307"/>
      <c r="G7" s="216"/>
      <c r="H7" s="216"/>
      <c r="I7" s="216"/>
    </row>
    <row r="8" spans="1:9" s="36" customFormat="1" ht="24" x14ac:dyDescent="0.45">
      <c r="A8" s="38" t="s">
        <v>44</v>
      </c>
      <c r="B8" s="323" t="str">
        <f>'A3 Exploitation'!B9:F9</f>
        <v>Dr Mejed Heni</v>
      </c>
      <c r="C8" s="323"/>
      <c r="D8" s="323"/>
      <c r="E8" s="323"/>
      <c r="F8" s="323"/>
      <c r="G8" s="216"/>
      <c r="H8" s="216"/>
      <c r="I8" s="216"/>
    </row>
    <row r="9" spans="1:9" s="36" customFormat="1" ht="24" x14ac:dyDescent="0.45">
      <c r="A9" s="39" t="s">
        <v>46</v>
      </c>
      <c r="B9" s="324" t="str">
        <f>'A3 Exploitation'!B10:F10</f>
        <v>M. Mohamed (DM)</v>
      </c>
      <c r="C9" s="324"/>
      <c r="D9" s="324"/>
      <c r="E9" s="324"/>
      <c r="F9" s="324"/>
      <c r="G9" s="216"/>
      <c r="H9" s="216"/>
      <c r="I9" s="216"/>
    </row>
    <row r="10" spans="1:9" s="36" customFormat="1" ht="24" x14ac:dyDescent="0.45">
      <c r="A10" s="38" t="s">
        <v>45</v>
      </c>
      <c r="B10" s="321">
        <f>'A3 Exploitation'!B11:F11</f>
        <v>42982</v>
      </c>
      <c r="C10" s="321"/>
      <c r="D10" s="321"/>
      <c r="E10" s="321"/>
      <c r="F10" s="321"/>
      <c r="G10" s="216"/>
      <c r="H10" s="216"/>
      <c r="I10" s="216"/>
    </row>
    <row r="11" spans="1:9" s="36" customFormat="1" ht="24" x14ac:dyDescent="0.45">
      <c r="A11" s="38" t="s">
        <v>341</v>
      </c>
      <c r="B11" s="325">
        <f>D198</f>
        <v>0.81176470588235294</v>
      </c>
      <c r="C11" s="325"/>
      <c r="D11" s="325"/>
      <c r="E11" s="325"/>
      <c r="F11" s="325"/>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26" t="s">
        <v>0</v>
      </c>
      <c r="B16" s="327"/>
      <c r="C16" s="327"/>
      <c r="D16" s="327"/>
      <c r="E16" s="327"/>
      <c r="F16" s="327"/>
    </row>
    <row r="17" spans="1:6" ht="33" x14ac:dyDescent="0.3">
      <c r="A17" s="41" t="s">
        <v>316</v>
      </c>
      <c r="B17" s="221">
        <v>0</v>
      </c>
      <c r="C17" s="221"/>
      <c r="D17" s="222" t="s">
        <v>566</v>
      </c>
      <c r="E17" s="221" t="s">
        <v>567</v>
      </c>
      <c r="F17" s="221"/>
    </row>
    <row r="18" spans="1:6" x14ac:dyDescent="0.3">
      <c r="A18" s="48" t="s">
        <v>89</v>
      </c>
      <c r="B18" s="221">
        <v>2</v>
      </c>
      <c r="C18" s="221"/>
      <c r="D18" s="222"/>
      <c r="E18" s="221"/>
      <c r="F18" s="221"/>
    </row>
    <row r="19" spans="1:6" x14ac:dyDescent="0.3">
      <c r="A19" s="41" t="s">
        <v>90</v>
      </c>
      <c r="B19" s="221">
        <v>1</v>
      </c>
      <c r="C19" s="221"/>
      <c r="D19" s="222" t="s">
        <v>568</v>
      </c>
      <c r="E19" s="222"/>
      <c r="F19" s="221"/>
    </row>
    <row r="20" spans="1:6" x14ac:dyDescent="0.3">
      <c r="A20" s="41" t="s">
        <v>164</v>
      </c>
      <c r="B20" s="221">
        <v>2</v>
      </c>
      <c r="C20" s="221"/>
      <c r="D20" s="223"/>
      <c r="E20" s="221"/>
      <c r="F20" s="221"/>
    </row>
    <row r="21" spans="1:6" x14ac:dyDescent="0.3">
      <c r="A21" s="87" t="s">
        <v>236</v>
      </c>
      <c r="B21" s="221" t="s">
        <v>34</v>
      </c>
      <c r="C21" s="221"/>
      <c r="D21" s="224"/>
      <c r="E21" s="221"/>
      <c r="F21" s="221"/>
    </row>
    <row r="22" spans="1:6" x14ac:dyDescent="0.3">
      <c r="A22" s="328" t="s">
        <v>38</v>
      </c>
      <c r="B22" s="315"/>
      <c r="C22" s="316"/>
      <c r="D22" s="215">
        <f>SUM(B17:C21)</f>
        <v>5</v>
      </c>
    </row>
    <row r="23" spans="1:6" x14ac:dyDescent="0.3">
      <c r="A23" s="312" t="s">
        <v>342</v>
      </c>
      <c r="B23" s="313"/>
      <c r="C23" s="314"/>
      <c r="D23" s="65">
        <f>D22/(COUNT(B17:C21)*2)</f>
        <v>0.625</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t="s">
        <v>34</v>
      </c>
      <c r="C27" s="221"/>
      <c r="D27" s="222"/>
      <c r="E27" s="221"/>
      <c r="F27" s="221"/>
    </row>
    <row r="28" spans="1:6" x14ac:dyDescent="0.3">
      <c r="A28" s="41" t="s">
        <v>327</v>
      </c>
      <c r="B28" s="221">
        <v>1</v>
      </c>
      <c r="C28" s="221"/>
      <c r="D28" s="222" t="s">
        <v>592</v>
      </c>
      <c r="E28" s="221"/>
      <c r="F28" s="221"/>
    </row>
    <row r="29" spans="1:6" x14ac:dyDescent="0.3">
      <c r="A29" s="41" t="s">
        <v>335</v>
      </c>
      <c r="B29" s="221" t="s">
        <v>34</v>
      </c>
      <c r="C29" s="221"/>
      <c r="D29" s="225"/>
      <c r="E29" s="221"/>
      <c r="F29" s="221"/>
    </row>
    <row r="30" spans="1:6" x14ac:dyDescent="0.3">
      <c r="A30" s="41" t="s">
        <v>91</v>
      </c>
      <c r="B30" s="221" t="s">
        <v>34</v>
      </c>
      <c r="C30" s="221"/>
      <c r="D30" s="225"/>
      <c r="E30" s="221"/>
      <c r="F30" s="221"/>
    </row>
    <row r="31" spans="1:6" x14ac:dyDescent="0.3">
      <c r="A31" s="41" t="s">
        <v>340</v>
      </c>
      <c r="B31" s="221">
        <v>2</v>
      </c>
      <c r="C31" s="221"/>
      <c r="D31" s="225"/>
      <c r="E31" s="221"/>
      <c r="F31" s="221"/>
    </row>
    <row r="32" spans="1:6" x14ac:dyDescent="0.3">
      <c r="A32" s="312" t="s">
        <v>38</v>
      </c>
      <c r="B32" s="313"/>
      <c r="C32" s="314"/>
      <c r="D32" s="214">
        <f>SUM(B26:C31)</f>
        <v>3</v>
      </c>
    </row>
    <row r="33" spans="1:7" x14ac:dyDescent="0.3">
      <c r="A33" s="312" t="s">
        <v>342</v>
      </c>
      <c r="B33" s="313"/>
      <c r="C33" s="314"/>
      <c r="D33" s="65">
        <f>D32/(COUNT(B26:C31)*2)</f>
        <v>0.75</v>
      </c>
    </row>
    <row r="34" spans="1:7" s="50" customFormat="1" x14ac:dyDescent="0.3">
      <c r="A34" s="54"/>
      <c r="B34" s="55"/>
      <c r="C34" s="55"/>
      <c r="D34" s="56"/>
    </row>
    <row r="35" spans="1:7" s="50" customFormat="1" ht="19.5" x14ac:dyDescent="0.4">
      <c r="A35" s="310" t="s">
        <v>246</v>
      </c>
      <c r="B35" s="311"/>
      <c r="C35" s="311"/>
      <c r="D35" s="311"/>
      <c r="E35" s="311"/>
      <c r="F35" s="311"/>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12" t="s">
        <v>38</v>
      </c>
      <c r="B41" s="313"/>
      <c r="C41" s="314"/>
      <c r="D41" s="214">
        <f>SUM(B36:C40)</f>
        <v>4</v>
      </c>
      <c r="E41" s="37"/>
      <c r="F41" s="37"/>
    </row>
    <row r="42" spans="1:7" s="50" customFormat="1" x14ac:dyDescent="0.3">
      <c r="A42" s="312" t="s">
        <v>342</v>
      </c>
      <c r="B42" s="313"/>
      <c r="C42" s="314"/>
      <c r="D42" s="65">
        <f>D41/(COUNT(B36:C40)*2)</f>
        <v>0.5</v>
      </c>
      <c r="E42" s="37"/>
      <c r="F42" s="37"/>
    </row>
    <row r="43" spans="1:7" s="50" customFormat="1" x14ac:dyDescent="0.3">
      <c r="A43" s="90"/>
      <c r="B43" s="91"/>
      <c r="C43" s="91"/>
      <c r="D43" s="92"/>
    </row>
    <row r="44" spans="1:7" ht="19.5" x14ac:dyDescent="0.4">
      <c r="A44" s="319" t="s">
        <v>21</v>
      </c>
      <c r="B44" s="320"/>
      <c r="C44" s="320"/>
      <c r="D44" s="320"/>
      <c r="E44" s="320"/>
      <c r="F44" s="320"/>
    </row>
    <row r="45" spans="1:7" x14ac:dyDescent="0.3">
      <c r="A45" s="41" t="s">
        <v>317</v>
      </c>
      <c r="B45" s="221">
        <v>1</v>
      </c>
      <c r="C45" s="221"/>
      <c r="D45" s="225" t="s">
        <v>576</v>
      </c>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12" t="s">
        <v>38</v>
      </c>
      <c r="B51" s="313"/>
      <c r="C51" s="314"/>
      <c r="D51" s="214">
        <f>SUM(B45:C50)</f>
        <v>11</v>
      </c>
    </row>
    <row r="52" spans="1:6" x14ac:dyDescent="0.3">
      <c r="A52" s="312" t="s">
        <v>342</v>
      </c>
      <c r="B52" s="313"/>
      <c r="C52" s="314"/>
      <c r="D52" s="65">
        <f>D51/(COUNT(B45:C50)*2)</f>
        <v>0.91666666666666663</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66" x14ac:dyDescent="0.3">
      <c r="A57" s="51" t="s">
        <v>282</v>
      </c>
      <c r="B57" s="221">
        <v>1</v>
      </c>
      <c r="C57" s="221"/>
      <c r="D57" s="222" t="s">
        <v>595</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2" t="s">
        <v>38</v>
      </c>
      <c r="B62" s="313"/>
      <c r="C62" s="314"/>
      <c r="D62" s="214">
        <f>SUM(B55:C61)</f>
        <v>13</v>
      </c>
    </row>
    <row r="63" spans="1:6" x14ac:dyDescent="0.3">
      <c r="A63" s="312" t="s">
        <v>342</v>
      </c>
      <c r="B63" s="313"/>
      <c r="C63" s="314"/>
      <c r="D63" s="65">
        <f>D62/(COUNT(B55:C61)*2)</f>
        <v>0.9285714285714286</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1</v>
      </c>
      <c r="C66" s="228"/>
      <c r="D66" s="229" t="s">
        <v>553</v>
      </c>
      <c r="E66" s="229"/>
      <c r="F66" s="221"/>
    </row>
    <row r="67" spans="1:6" ht="51" x14ac:dyDescent="0.4">
      <c r="A67" s="41" t="s">
        <v>319</v>
      </c>
      <c r="B67" s="227">
        <v>1</v>
      </c>
      <c r="C67" s="228"/>
      <c r="D67" s="222" t="s">
        <v>554</v>
      </c>
      <c r="E67" s="229"/>
      <c r="F67" s="221"/>
    </row>
    <row r="68" spans="1:6" ht="32.25" x14ac:dyDescent="0.4">
      <c r="A68" s="41" t="s">
        <v>340</v>
      </c>
      <c r="B68" s="227">
        <v>1</v>
      </c>
      <c r="C68" s="228"/>
      <c r="D68" s="230" t="s">
        <v>552</v>
      </c>
      <c r="E68" s="230"/>
      <c r="F68" s="221"/>
    </row>
    <row r="69" spans="1:6" ht="32.25" x14ac:dyDescent="0.4">
      <c r="A69" s="48" t="s">
        <v>285</v>
      </c>
      <c r="B69" s="227">
        <v>1</v>
      </c>
      <c r="C69" s="228"/>
      <c r="D69" s="230" t="s">
        <v>555</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34.5" x14ac:dyDescent="0.4">
      <c r="A72" s="41" t="s">
        <v>103</v>
      </c>
      <c r="B72" s="227">
        <v>1</v>
      </c>
      <c r="C72" s="228"/>
      <c r="D72" s="222" t="s">
        <v>556</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t="s">
        <v>557</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t="s">
        <v>558</v>
      </c>
      <c r="E81" s="236"/>
      <c r="F81" s="221"/>
    </row>
    <row r="82" spans="1:6" x14ac:dyDescent="0.3">
      <c r="A82" s="41" t="s">
        <v>94</v>
      </c>
      <c r="B82" s="227">
        <v>2</v>
      </c>
      <c r="C82" s="221"/>
      <c r="D82" s="234"/>
      <c r="E82" s="235"/>
      <c r="F82" s="221"/>
    </row>
    <row r="83" spans="1:6" x14ac:dyDescent="0.3">
      <c r="A83" s="312" t="s">
        <v>38</v>
      </c>
      <c r="B83" s="313"/>
      <c r="C83" s="314"/>
      <c r="D83" s="214">
        <f>SUM(B66:C82)</f>
        <v>23</v>
      </c>
    </row>
    <row r="84" spans="1:6" x14ac:dyDescent="0.3">
      <c r="A84" s="312" t="s">
        <v>342</v>
      </c>
      <c r="B84" s="313"/>
      <c r="C84" s="314"/>
      <c r="D84" s="65">
        <f>D83/(COUNT(B66:C82)*2)</f>
        <v>0.8214285714285714</v>
      </c>
    </row>
    <row r="85" spans="1:6" s="50" customFormat="1" x14ac:dyDescent="0.3">
      <c r="A85" s="54"/>
      <c r="B85" s="55"/>
      <c r="C85" s="55"/>
      <c r="D85" s="56"/>
    </row>
    <row r="86" spans="1:6" ht="19.5" x14ac:dyDescent="0.4">
      <c r="A86" s="310" t="s">
        <v>237</v>
      </c>
      <c r="B86" s="311"/>
      <c r="C86" s="311"/>
      <c r="D86" s="311"/>
      <c r="E86" s="311"/>
      <c r="F86" s="311"/>
    </row>
    <row r="87" spans="1:6" ht="84" x14ac:dyDescent="0.4">
      <c r="A87" s="93" t="s">
        <v>320</v>
      </c>
      <c r="B87" s="237">
        <v>1</v>
      </c>
      <c r="C87" s="228"/>
      <c r="D87" s="222" t="s">
        <v>559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12" t="s">
        <v>38</v>
      </c>
      <c r="B101" s="313"/>
      <c r="C101" s="314"/>
      <c r="D101" s="214">
        <f>SUM(B87:C100)</f>
        <v>21</v>
      </c>
    </row>
    <row r="102" spans="1:6" x14ac:dyDescent="0.3">
      <c r="A102" s="312" t="s">
        <v>342</v>
      </c>
      <c r="B102" s="313"/>
      <c r="C102" s="314"/>
      <c r="D102" s="65">
        <f>D101/(COUNT(B87:C100)*2)</f>
        <v>0.95454545454545459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1</v>
      </c>
      <c r="C106" s="228"/>
      <c r="D106" s="234" t="s">
        <v>577</v>
      </c>
      <c r="E106" s="221"/>
      <c r="F106" s="221"/>
    </row>
    <row r="107" spans="1:6" s="50" customFormat="1" ht="47.25" x14ac:dyDescent="0.4">
      <c r="A107" s="41" t="s">
        <v>207</v>
      </c>
      <c r="B107" s="237">
        <v>0</v>
      </c>
      <c r="C107" s="228"/>
      <c r="D107" s="234" t="s">
        <v>561</v>
      </c>
      <c r="E107" s="222" t="s">
        <v>562</v>
      </c>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t="s">
        <v>563</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564</v>
      </c>
      <c r="E114" s="221"/>
      <c r="F114" s="221"/>
    </row>
    <row r="115" spans="1:6" s="50" customFormat="1" ht="18" x14ac:dyDescent="0.35">
      <c r="A115" s="89" t="s">
        <v>366</v>
      </c>
      <c r="B115" s="237">
        <v>2</v>
      </c>
      <c r="C115" s="248" t="str">
        <f>IF(B115=0, -5, "0")</f>
        <v>0</v>
      </c>
      <c r="D115" s="222" t="s">
        <v>565</v>
      </c>
      <c r="E115" s="221"/>
      <c r="F115" s="233"/>
    </row>
    <row r="116" spans="1:6" s="50" customFormat="1" x14ac:dyDescent="0.3">
      <c r="A116" s="94" t="s">
        <v>263</v>
      </c>
      <c r="B116" s="237">
        <v>2</v>
      </c>
      <c r="C116" s="221"/>
      <c r="D116" s="234"/>
      <c r="E116" s="221"/>
      <c r="F116" s="221"/>
    </row>
    <row r="117" spans="1:6" s="50" customFormat="1" x14ac:dyDescent="0.3">
      <c r="A117" s="312" t="s">
        <v>38</v>
      </c>
      <c r="B117" s="313"/>
      <c r="C117" s="314"/>
      <c r="D117" s="214">
        <f>SUM(B106:C116)</f>
        <v>17</v>
      </c>
      <c r="E117" s="37"/>
      <c r="F117" s="37"/>
    </row>
    <row r="118" spans="1:6" s="50" customFormat="1" x14ac:dyDescent="0.3">
      <c r="A118" s="312" t="s">
        <v>342</v>
      </c>
      <c r="B118" s="313"/>
      <c r="C118" s="314"/>
      <c r="D118" s="65">
        <f>D117/(COUNT(B106:C116)*2)</f>
        <v>0.85</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34" t="s">
        <v>569</v>
      </c>
      <c r="E125" s="229"/>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t="s">
        <v>34</v>
      </c>
      <c r="C131" s="249" t="str">
        <f>IF(B131=0, -5, "0")</f>
        <v>0</v>
      </c>
      <c r="D131" s="234"/>
      <c r="E131" s="229"/>
      <c r="F131" s="233"/>
    </row>
    <row r="132" spans="1:6" x14ac:dyDescent="0.3">
      <c r="A132" s="312" t="s">
        <v>38</v>
      </c>
      <c r="B132" s="313"/>
      <c r="C132" s="314"/>
      <c r="D132" s="214">
        <f>SUM(B121:C131)</f>
        <v>13</v>
      </c>
    </row>
    <row r="133" spans="1:6" x14ac:dyDescent="0.3">
      <c r="A133" s="312" t="s">
        <v>342</v>
      </c>
      <c r="B133" s="313"/>
      <c r="C133" s="314"/>
      <c r="D133" s="63">
        <f>D132/(COUNT(B121:C131)*2)</f>
        <v>0.9285714285714286</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2" t="s">
        <v>38</v>
      </c>
      <c r="B148" s="313"/>
      <c r="C148" s="314"/>
      <c r="D148" s="214">
        <f>SUM(B136:C147)</f>
        <v>0</v>
      </c>
    </row>
    <row r="149" spans="1:6" x14ac:dyDescent="0.3">
      <c r="A149" s="312" t="s">
        <v>342</v>
      </c>
      <c r="B149" s="313"/>
      <c r="C149" s="314"/>
      <c r="D149" s="65" t="e">
        <f>D148/(COUNT(B136:C147)*2)</f>
        <v>#DIV/0!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1</v>
      </c>
      <c r="C152" s="221"/>
      <c r="D152" s="222" t="s">
        <v>581</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2" t="s">
        <v>38</v>
      </c>
      <c r="B160" s="315"/>
      <c r="C160" s="316"/>
      <c r="D160" s="215">
        <f>SUM(B152:C159)</f>
        <v>15</v>
      </c>
    </row>
    <row r="161" spans="1:6" x14ac:dyDescent="0.3">
      <c r="A161" s="312" t="s">
        <v>342</v>
      </c>
      <c r="B161" s="313"/>
      <c r="C161" s="314"/>
      <c r="D161" s="65">
        <f>D160/(COUNT(B152:C159)*2)</f>
        <v>0.9375</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2" t="s">
        <v>38</v>
      </c>
      <c r="B168" s="313"/>
      <c r="C168" s="314"/>
      <c r="D168" s="214">
        <f>SUM(B164:C167)</f>
        <v>0</v>
      </c>
    </row>
    <row r="169" spans="1:6" x14ac:dyDescent="0.3">
      <c r="A169" s="312" t="s">
        <v>342</v>
      </c>
      <c r="B169" s="313"/>
      <c r="C169" s="314"/>
      <c r="D169" s="65">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21">
        <v>1</v>
      </c>
      <c r="C172" s="221"/>
      <c r="D172" s="247" t="s">
        <v>593</v>
      </c>
      <c r="E172" s="221"/>
      <c r="F172" s="221"/>
    </row>
    <row r="173" spans="1:6" x14ac:dyDescent="0.3">
      <c r="A173" s="41" t="s">
        <v>96</v>
      </c>
      <c r="B173" s="221" t="s">
        <v>34</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2" t="s">
        <v>38</v>
      </c>
      <c r="B176" s="313"/>
      <c r="C176" s="314"/>
      <c r="D176" s="214">
        <f>SUM(B172:C175)</f>
        <v>5</v>
      </c>
    </row>
    <row r="177" spans="1:6" x14ac:dyDescent="0.3">
      <c r="A177" s="312" t="s">
        <v>342</v>
      </c>
      <c r="B177" s="313"/>
      <c r="C177" s="314"/>
      <c r="D177" s="65">
        <f>D176/(COUNT(B172:C175)*2)</f>
        <v>0.83333333333333337</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t="s">
        <v>551</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2" t="s">
        <v>38</v>
      </c>
      <c r="B185" s="313"/>
      <c r="C185" s="314"/>
      <c r="D185" s="214">
        <f>SUM(B180:C184)</f>
        <v>8</v>
      </c>
    </row>
    <row r="186" spans="1:6" x14ac:dyDescent="0.3">
      <c r="A186" s="312" t="s">
        <v>342</v>
      </c>
      <c r="B186" s="313"/>
      <c r="C186" s="314"/>
      <c r="D186" s="65">
        <f>D185/(COUNT(B180:C184)*2)</f>
        <v>0.8</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0</v>
      </c>
      <c r="C191" s="221"/>
      <c r="D191" s="222" t="s">
        <v>590</v>
      </c>
      <c r="E191" s="221" t="s">
        <v>591</v>
      </c>
      <c r="F191" s="221"/>
    </row>
    <row r="192" spans="1:6" x14ac:dyDescent="0.3">
      <c r="A192" s="96" t="s">
        <v>212</v>
      </c>
      <c r="B192" s="221" t="s">
        <v>34</v>
      </c>
      <c r="C192" s="221"/>
      <c r="D192" s="221"/>
      <c r="E192" s="221"/>
      <c r="F192" s="221"/>
    </row>
    <row r="193" spans="1:4" x14ac:dyDescent="0.3">
      <c r="A193" s="312" t="s">
        <v>38</v>
      </c>
      <c r="B193" s="313"/>
      <c r="C193" s="314"/>
      <c r="D193" s="97">
        <f>SUM(B189:C192)</f>
        <v>0</v>
      </c>
    </row>
    <row r="194" spans="1:4" x14ac:dyDescent="0.3">
      <c r="A194" s="312" t="s">
        <v>342</v>
      </c>
      <c r="B194" s="313"/>
      <c r="C194" s="314"/>
      <c r="D194" s="65">
        <f>D193/(COUNT(B189:C192)*2)</f>
        <v>0</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138</v>
      </c>
    </row>
    <row r="198" spans="1:4" ht="22.5" x14ac:dyDescent="0.3">
      <c r="A198" s="71" t="s">
        <v>378</v>
      </c>
      <c r="B198" s="72"/>
      <c r="C198" s="73"/>
      <c r="D198" s="75">
        <f>D197/(COUNT(B189:C192,B180:C184,B172:C175,B164:C167,B152:C159,B55:C61,B45:C50,B26:C31,B17:C21,B106:C116,B136:C147,B121:C131,B87:C100,B66:C82,B36:C40)*2)</f>
        <v>0.81176470588235294</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view="pageBreakPreview" topLeftCell="B346" zoomScale="91" zoomScaleNormal="90" zoomScaleSheetLayoutView="91" workbookViewId="0">
      <selection activeCell="B10" sqref="B10:F1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5"/>
      <c r="E1" s="305"/>
      <c r="F1" s="305"/>
      <c r="G1" s="305"/>
      <c r="H1" s="305"/>
      <c r="I1" s="30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6" t="s">
        <v>201</v>
      </c>
      <c r="B7" s="306"/>
      <c r="C7" s="306"/>
      <c r="D7" s="306"/>
      <c r="E7" s="306"/>
      <c r="F7" s="306"/>
      <c r="G7" s="213"/>
      <c r="H7" s="213"/>
      <c r="I7" s="213"/>
    </row>
    <row r="8" spans="1:9" ht="29.25" x14ac:dyDescent="0.45">
      <c r="A8" s="307" t="str">
        <f>'Page de garde'!D18</f>
        <v>Ras jebal</v>
      </c>
      <c r="B8" s="307"/>
      <c r="C8" s="307"/>
      <c r="D8" s="307"/>
      <c r="E8" s="307"/>
      <c r="F8" s="307"/>
      <c r="G8" s="216"/>
      <c r="H8" s="216"/>
      <c r="I8" s="213"/>
    </row>
    <row r="9" spans="1:9" ht="24" x14ac:dyDescent="0.45">
      <c r="A9" s="38" t="s">
        <v>44</v>
      </c>
      <c r="B9" s="308" t="s">
        <v>604</v>
      </c>
      <c r="C9" s="308"/>
      <c r="D9" s="308"/>
      <c r="E9" s="308"/>
      <c r="F9" s="308"/>
      <c r="G9" s="216"/>
      <c r="H9" s="216"/>
      <c r="I9" s="213"/>
    </row>
    <row r="10" spans="1:9" ht="24" x14ac:dyDescent="0.45">
      <c r="A10" s="39" t="s">
        <v>46</v>
      </c>
      <c r="B10" s="309" t="s">
        <v>605</v>
      </c>
      <c r="C10" s="309"/>
      <c r="D10" s="309"/>
      <c r="E10" s="309"/>
      <c r="F10" s="309"/>
      <c r="G10" s="216"/>
      <c r="H10" s="216"/>
      <c r="I10" s="213"/>
    </row>
    <row r="11" spans="1:9" ht="24" x14ac:dyDescent="0.45">
      <c r="A11" s="38" t="s">
        <v>45</v>
      </c>
      <c r="B11" s="304">
        <v>43055</v>
      </c>
      <c r="C11" s="304"/>
      <c r="D11" s="304"/>
      <c r="E11" s="304"/>
      <c r="F11" s="304"/>
      <c r="G11" s="216"/>
      <c r="H11" s="216"/>
      <c r="I11" s="213"/>
    </row>
    <row r="12" spans="1:9" ht="24" x14ac:dyDescent="0.45">
      <c r="A12" s="38" t="s">
        <v>276</v>
      </c>
      <c r="B12" s="297">
        <f>D505</f>
        <v>0.96025104602510458</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92" t="s">
        <v>0</v>
      </c>
      <c r="B16" s="292"/>
      <c r="C16" s="292"/>
      <c r="D16" s="292"/>
      <c r="E16" s="292"/>
      <c r="F16" s="292"/>
      <c r="G16" s="36"/>
      <c r="H16" s="36"/>
    </row>
    <row r="17" spans="1:8" ht="18" x14ac:dyDescent="0.3">
      <c r="A17" s="182">
        <f>B11</f>
        <v>43055</v>
      </c>
      <c r="B17" s="36"/>
      <c r="C17" s="36"/>
      <c r="D17" s="36"/>
      <c r="E17" s="36"/>
      <c r="F17" s="36"/>
      <c r="G17" s="36"/>
      <c r="H17" s="36"/>
    </row>
    <row r="18" spans="1:8" ht="18" x14ac:dyDescent="0.25">
      <c r="A18" s="302" t="s">
        <v>1</v>
      </c>
      <c r="B18" s="303"/>
      <c r="C18" s="303"/>
      <c r="D18" s="303"/>
      <c r="E18" s="303"/>
      <c r="F18" s="303"/>
    </row>
    <row r="19" spans="1:8" x14ac:dyDescent="0.25">
      <c r="A19" s="169" t="s">
        <v>10</v>
      </c>
      <c r="B19" s="170">
        <v>2</v>
      </c>
      <c r="C19" s="170"/>
      <c r="D19" s="280"/>
      <c r="E19" s="147"/>
      <c r="F19" s="147"/>
    </row>
    <row r="20" spans="1:8" x14ac:dyDescent="0.25">
      <c r="A20" s="169" t="s">
        <v>211</v>
      </c>
      <c r="B20" s="170" t="s">
        <v>34</v>
      </c>
      <c r="C20" s="170"/>
      <c r="D20" s="168"/>
      <c r="E20" s="147"/>
      <c r="F20" s="147"/>
    </row>
    <row r="21" spans="1:8" ht="60" x14ac:dyDescent="0.25">
      <c r="A21" s="169" t="s">
        <v>98</v>
      </c>
      <c r="B21" s="170">
        <v>0</v>
      </c>
      <c r="C21" s="170"/>
      <c r="D21" s="129" t="s">
        <v>630</v>
      </c>
      <c r="E21" s="129" t="s">
        <v>606</v>
      </c>
      <c r="F21" s="147"/>
    </row>
    <row r="22" spans="1:8" s="172" customFormat="1" x14ac:dyDescent="0.25">
      <c r="A22" s="100" t="s">
        <v>307</v>
      </c>
      <c r="B22" s="170">
        <v>2</v>
      </c>
      <c r="C22" s="171"/>
      <c r="E22" s="146"/>
      <c r="F22" s="173"/>
    </row>
    <row r="23" spans="1:8" x14ac:dyDescent="0.25">
      <c r="A23" s="19" t="s">
        <v>38</v>
      </c>
      <c r="B23" s="19"/>
      <c r="C23" s="19"/>
      <c r="D23" s="19">
        <f>SUM(B19:C22)</f>
        <v>4</v>
      </c>
    </row>
    <row r="24" spans="1:8" x14ac:dyDescent="0.25">
      <c r="A24" s="19" t="s">
        <v>37</v>
      </c>
      <c r="B24" s="20"/>
      <c r="C24" s="21"/>
      <c r="D24" s="63">
        <f>D23/(COUNT(B19:C22)*2)</f>
        <v>0.66666666666666663</v>
      </c>
    </row>
    <row r="25" spans="1:8" x14ac:dyDescent="0.25">
      <c r="A25" s="5"/>
      <c r="B25" s="6"/>
      <c r="C25" s="7"/>
      <c r="D25" s="6"/>
    </row>
    <row r="26" spans="1:8" ht="18" x14ac:dyDescent="0.25">
      <c r="A26" s="293" t="s">
        <v>18</v>
      </c>
      <c r="B26" s="294"/>
      <c r="C26" s="294"/>
      <c r="D26" s="294"/>
      <c r="E26" s="294"/>
      <c r="F26" s="294"/>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258">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2" t="s">
        <v>137</v>
      </c>
      <c r="B43" s="292"/>
      <c r="C43" s="292"/>
      <c r="D43" s="292"/>
      <c r="E43" s="292"/>
      <c r="F43" s="292"/>
    </row>
    <row r="44" spans="1:7" x14ac:dyDescent="0.25">
      <c r="A44" s="183">
        <f>B11</f>
        <v>43055</v>
      </c>
      <c r="B44" s="6"/>
      <c r="C44" s="7"/>
      <c r="D44" s="6"/>
    </row>
    <row r="45" spans="1:7" ht="16.5" x14ac:dyDescent="0.25">
      <c r="A45" s="295" t="s">
        <v>63</v>
      </c>
      <c r="B45" s="296"/>
      <c r="C45" s="296"/>
      <c r="D45" s="296"/>
      <c r="E45" s="296"/>
      <c r="F45" s="296"/>
    </row>
    <row r="46" spans="1:7" x14ac:dyDescent="0.25">
      <c r="A46" s="33" t="s">
        <v>109</v>
      </c>
      <c r="B46" s="170" t="s">
        <v>34</v>
      </c>
      <c r="C46" s="170"/>
      <c r="D46" s="156"/>
      <c r="E46" s="147"/>
      <c r="F46" s="147"/>
    </row>
    <row r="47" spans="1:7" ht="45" x14ac:dyDescent="0.25">
      <c r="A47" s="43" t="s">
        <v>259</v>
      </c>
      <c r="B47" s="170">
        <v>0</v>
      </c>
      <c r="C47" s="170"/>
      <c r="D47" s="156" t="s">
        <v>627</v>
      </c>
      <c r="E47" s="129" t="s">
        <v>636</v>
      </c>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93" t="s">
        <v>65</v>
      </c>
      <c r="B57" s="294"/>
      <c r="C57" s="294"/>
      <c r="D57" s="294"/>
      <c r="E57" s="294"/>
      <c r="F57" s="294"/>
    </row>
    <row r="58" spans="1:6" ht="30" x14ac:dyDescent="0.25">
      <c r="A58" s="169" t="s">
        <v>314</v>
      </c>
      <c r="B58" s="170">
        <v>1</v>
      </c>
      <c r="C58" s="170"/>
      <c r="D58" s="129" t="s">
        <v>624</v>
      </c>
      <c r="E58" s="262"/>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t="s">
        <v>411</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93" t="s">
        <v>25</v>
      </c>
      <c r="B84" s="294"/>
      <c r="C84" s="294"/>
      <c r="D84" s="294"/>
      <c r="E84" s="294"/>
      <c r="F84" s="294"/>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45" x14ac:dyDescent="0.25">
      <c r="A89" s="18" t="s">
        <v>55</v>
      </c>
      <c r="B89" s="170">
        <v>1</v>
      </c>
      <c r="C89" s="170"/>
      <c r="D89" s="283" t="s">
        <v>650</v>
      </c>
      <c r="E89" s="129"/>
      <c r="F89" s="147"/>
    </row>
    <row r="90" spans="1:6" x14ac:dyDescent="0.25">
      <c r="A90" s="169" t="s">
        <v>293</v>
      </c>
      <c r="B90" s="170">
        <v>2</v>
      </c>
      <c r="C90" s="170"/>
      <c r="D90" s="156" t="s">
        <v>411</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0.9375</v>
      </c>
    </row>
    <row r="98" spans="1:6" x14ac:dyDescent="0.25">
      <c r="A98" s="5"/>
      <c r="B98" s="6"/>
      <c r="C98" s="7"/>
      <c r="D98" s="6"/>
    </row>
    <row r="99" spans="1:6" ht="18" x14ac:dyDescent="0.35">
      <c r="A99" s="292" t="s">
        <v>129</v>
      </c>
      <c r="B99" s="292"/>
      <c r="C99" s="292"/>
      <c r="D99" s="292"/>
      <c r="E99" s="292"/>
      <c r="F99" s="292"/>
    </row>
    <row r="100" spans="1:6" x14ac:dyDescent="0.25">
      <c r="A100" s="183">
        <f>B11</f>
        <v>43055</v>
      </c>
      <c r="B100" s="6"/>
      <c r="C100" s="7"/>
      <c r="D100" s="6"/>
    </row>
    <row r="101" spans="1:6" ht="16.5" x14ac:dyDescent="0.25">
      <c r="A101" s="295" t="s">
        <v>63</v>
      </c>
      <c r="B101" s="296"/>
      <c r="C101" s="296"/>
      <c r="D101" s="296"/>
      <c r="E101" s="296"/>
      <c r="F101" s="296"/>
    </row>
    <row r="102" spans="1:6" ht="30" x14ac:dyDescent="0.25">
      <c r="A102" s="23" t="s">
        <v>57</v>
      </c>
      <c r="B102" s="170">
        <v>1</v>
      </c>
      <c r="C102" s="170"/>
      <c r="D102" s="129" t="s">
        <v>637</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93" t="s">
        <v>133</v>
      </c>
      <c r="B113" s="294"/>
      <c r="C113" s="294"/>
      <c r="D113" s="294"/>
      <c r="E113" s="294"/>
      <c r="F113" s="294"/>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ht="60" x14ac:dyDescent="0.25">
      <c r="A118" s="18" t="s">
        <v>64</v>
      </c>
      <c r="B118" s="170">
        <v>0</v>
      </c>
      <c r="C118" s="170"/>
      <c r="D118" s="12" t="s">
        <v>620</v>
      </c>
      <c r="E118" s="168" t="s">
        <v>621</v>
      </c>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56" t="s">
        <v>607</v>
      </c>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93" t="s">
        <v>73</v>
      </c>
      <c r="B137" s="294"/>
      <c r="C137" s="294"/>
      <c r="D137" s="294"/>
      <c r="E137" s="294"/>
      <c r="F137" s="294"/>
    </row>
    <row r="138" spans="1:6" ht="30" x14ac:dyDescent="0.25">
      <c r="A138" s="169" t="s">
        <v>372</v>
      </c>
      <c r="B138" s="170">
        <v>2</v>
      </c>
      <c r="C138" s="170"/>
      <c r="D138" s="168"/>
      <c r="E138" s="146"/>
      <c r="F138" s="147"/>
    </row>
    <row r="139" spans="1:6" x14ac:dyDescent="0.25">
      <c r="A139" s="18" t="s">
        <v>144</v>
      </c>
      <c r="B139" s="170">
        <v>1</v>
      </c>
      <c r="C139" s="170"/>
      <c r="D139" s="143" t="s">
        <v>617</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58">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92" t="s">
        <v>130</v>
      </c>
      <c r="B152" s="292"/>
      <c r="C152" s="292"/>
      <c r="D152" s="292"/>
      <c r="E152" s="292"/>
      <c r="F152" s="292"/>
    </row>
    <row r="153" spans="1:6" x14ac:dyDescent="0.25">
      <c r="A153" s="183">
        <f>B11</f>
        <v>43055</v>
      </c>
      <c r="B153" s="6"/>
      <c r="C153" s="7"/>
      <c r="D153" s="59"/>
    </row>
    <row r="154" spans="1:6" ht="16.5" x14ac:dyDescent="0.25">
      <c r="A154" s="295" t="s">
        <v>63</v>
      </c>
      <c r="B154" s="296"/>
      <c r="C154" s="296"/>
      <c r="D154" s="296"/>
      <c r="E154" s="296"/>
      <c r="F154" s="296"/>
    </row>
    <row r="155" spans="1:6" ht="75" x14ac:dyDescent="0.25">
      <c r="A155" s="23" t="s">
        <v>132</v>
      </c>
      <c r="B155" s="170">
        <v>2</v>
      </c>
      <c r="C155" s="170"/>
      <c r="D155" s="168" t="s">
        <v>652</v>
      </c>
      <c r="E155" s="129"/>
      <c r="F155" s="173"/>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3" t="s">
        <v>134</v>
      </c>
      <c r="B166" s="294"/>
      <c r="C166" s="294"/>
      <c r="D166" s="294"/>
      <c r="E166" s="294"/>
      <c r="F166" s="29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30" x14ac:dyDescent="0.35">
      <c r="A172" s="83" t="s">
        <v>80</v>
      </c>
      <c r="B172" s="170">
        <v>1</v>
      </c>
      <c r="C172" s="217" t="str">
        <f>IF(B172=0, -5, "0")</f>
        <v>0</v>
      </c>
      <c r="D172" s="12" t="s">
        <v>647</v>
      </c>
      <c r="E172" s="129"/>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45" x14ac:dyDescent="0.25">
      <c r="A175" s="169" t="s">
        <v>313</v>
      </c>
      <c r="B175" s="170">
        <v>0</v>
      </c>
      <c r="C175" s="170"/>
      <c r="D175" s="156" t="s">
        <v>638</v>
      </c>
      <c r="E175" s="129" t="s">
        <v>639</v>
      </c>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t="s">
        <v>411</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58">
        <v>1</v>
      </c>
      <c r="E185" s="102"/>
      <c r="F185" s="102"/>
    </row>
    <row r="186" spans="1:7" x14ac:dyDescent="0.25">
      <c r="A186" s="19" t="s">
        <v>38</v>
      </c>
      <c r="B186" s="19"/>
      <c r="C186" s="19"/>
      <c r="D186" s="19">
        <f>SUM(B167:C184)</f>
        <v>33</v>
      </c>
    </row>
    <row r="187" spans="1:7" x14ac:dyDescent="0.25">
      <c r="A187" s="19" t="s">
        <v>37</v>
      </c>
      <c r="B187" s="20"/>
      <c r="C187" s="21"/>
      <c r="D187" s="63">
        <f>D186/(COUNT(B167:C184)*2)</f>
        <v>0.91666666666666663</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92" t="s">
        <v>167</v>
      </c>
      <c r="B192" s="292"/>
      <c r="C192" s="292"/>
      <c r="D192" s="292"/>
      <c r="E192" s="292"/>
      <c r="F192" s="292"/>
    </row>
    <row r="193" spans="1:7" x14ac:dyDescent="0.25">
      <c r="A193" s="189">
        <f>B11</f>
        <v>43055</v>
      </c>
      <c r="B193" s="6"/>
      <c r="C193" s="7"/>
      <c r="D193" s="6"/>
    </row>
    <row r="194" spans="1:7" ht="18" x14ac:dyDescent="0.25">
      <c r="A194" s="293" t="s">
        <v>158</v>
      </c>
      <c r="B194" s="294"/>
      <c r="C194" s="294"/>
      <c r="D194" s="294"/>
      <c r="E194" s="294"/>
      <c r="F194" s="29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3" t="s">
        <v>76</v>
      </c>
      <c r="B209" s="294"/>
      <c r="C209" s="294"/>
      <c r="D209" s="294"/>
      <c r="E209" s="294"/>
      <c r="F209" s="294"/>
    </row>
    <row r="210" spans="1:7" x14ac:dyDescent="0.25">
      <c r="A210" s="169" t="s">
        <v>314</v>
      </c>
      <c r="B210" s="170">
        <v>2</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t="s">
        <v>411</v>
      </c>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32</v>
      </c>
    </row>
    <row r="230" spans="1:6" x14ac:dyDescent="0.25">
      <c r="A230" s="19" t="s">
        <v>37</v>
      </c>
      <c r="B230" s="20"/>
      <c r="C230" s="21"/>
      <c r="D230" s="63">
        <f>D229/(COUNT(B210:C228)*2)</f>
        <v>1</v>
      </c>
    </row>
    <row r="231" spans="1:6" x14ac:dyDescent="0.25">
      <c r="A231" s="9"/>
      <c r="B231" s="6"/>
      <c r="C231" s="7"/>
      <c r="D231" s="6"/>
    </row>
    <row r="232" spans="1:6" ht="18" x14ac:dyDescent="0.25">
      <c r="A232" s="293" t="s">
        <v>191</v>
      </c>
      <c r="B232" s="294"/>
      <c r="C232" s="294"/>
      <c r="D232" s="294"/>
      <c r="E232" s="294"/>
      <c r="F232" s="29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6">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70</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292" t="s">
        <v>78</v>
      </c>
      <c r="B248" s="292"/>
      <c r="C248" s="292"/>
      <c r="D248" s="292"/>
      <c r="E248" s="292"/>
      <c r="F248" s="292"/>
    </row>
    <row r="249" spans="1:6" s="3" customFormat="1" x14ac:dyDescent="0.25">
      <c r="A249" s="183">
        <f>B11</f>
        <v>43055</v>
      </c>
      <c r="B249" s="6"/>
      <c r="C249" s="7"/>
      <c r="D249" s="6"/>
    </row>
    <row r="250" spans="1:6" s="3" customFormat="1" ht="18" x14ac:dyDescent="0.25">
      <c r="A250" s="293" t="s">
        <v>79</v>
      </c>
      <c r="B250" s="294"/>
      <c r="C250" s="294"/>
      <c r="D250" s="294"/>
      <c r="E250" s="294"/>
      <c r="F250" s="294"/>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3" t="s">
        <v>81</v>
      </c>
      <c r="B266" s="294"/>
      <c r="C266" s="294"/>
      <c r="D266" s="294"/>
      <c r="E266" s="294"/>
      <c r="F266" s="294"/>
    </row>
    <row r="267" spans="1:6" s="3" customFormat="1" x14ac:dyDescent="0.25">
      <c r="A267" s="152" t="s">
        <v>368</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2" t="s">
        <v>4</v>
      </c>
      <c r="B291" s="292"/>
      <c r="C291" s="292"/>
      <c r="D291" s="292"/>
      <c r="E291" s="292"/>
      <c r="F291" s="292"/>
    </row>
    <row r="292" spans="1:7" x14ac:dyDescent="0.25">
      <c r="A292" s="192">
        <f>B11</f>
        <v>43055</v>
      </c>
      <c r="B292" s="6"/>
      <c r="C292" s="7"/>
      <c r="D292" s="59"/>
    </row>
    <row r="293" spans="1:7" ht="18" x14ac:dyDescent="0.25">
      <c r="A293" s="293" t="s">
        <v>19</v>
      </c>
      <c r="B293" s="294"/>
      <c r="C293" s="294"/>
      <c r="D293" s="294"/>
      <c r="E293" s="294"/>
      <c r="F293" s="294"/>
    </row>
    <row r="294" spans="1:7" x14ac:dyDescent="0.25">
      <c r="A294" s="32" t="s">
        <v>62</v>
      </c>
      <c r="B294" s="170">
        <v>2</v>
      </c>
      <c r="C294" s="170"/>
      <c r="D294" s="168"/>
      <c r="E294" s="147"/>
      <c r="F294" s="147"/>
    </row>
    <row r="295" spans="1:7" x14ac:dyDescent="0.25">
      <c r="A295" s="22" t="s">
        <v>6</v>
      </c>
      <c r="B295" s="170">
        <v>2</v>
      </c>
      <c r="C295" s="170"/>
      <c r="E295" s="147"/>
      <c r="F295" s="147"/>
    </row>
    <row r="296" spans="1:7" x14ac:dyDescent="0.25">
      <c r="A296" s="161" t="s">
        <v>297</v>
      </c>
      <c r="B296" s="170">
        <v>2</v>
      </c>
      <c r="C296" s="170"/>
      <c r="D296" s="168"/>
      <c r="E296" s="147"/>
      <c r="F296" s="147"/>
    </row>
    <row r="297" spans="1:7" x14ac:dyDescent="0.25">
      <c r="A297" s="32" t="s">
        <v>20</v>
      </c>
      <c r="B297" s="170" t="s">
        <v>34</v>
      </c>
      <c r="C297" s="170"/>
      <c r="D297" s="149"/>
      <c r="E297" s="147"/>
      <c r="F297" s="147"/>
    </row>
    <row r="298" spans="1:7" x14ac:dyDescent="0.25">
      <c r="A298" s="22" t="s">
        <v>39</v>
      </c>
      <c r="B298" s="170" t="s">
        <v>34</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12</v>
      </c>
    </row>
    <row r="303" spans="1:7" x14ac:dyDescent="0.25">
      <c r="A303" s="19" t="s">
        <v>37</v>
      </c>
      <c r="B303" s="20"/>
      <c r="C303" s="21"/>
      <c r="D303" s="63">
        <f>D302/(COUNT(B294:C301)*2)</f>
        <v>1</v>
      </c>
    </row>
    <row r="304" spans="1:7" x14ac:dyDescent="0.25">
      <c r="A304" s="34"/>
      <c r="B304" s="6"/>
      <c r="C304" s="7"/>
      <c r="D304" s="6"/>
    </row>
    <row r="305" spans="1:6" ht="18" x14ac:dyDescent="0.25">
      <c r="A305" s="293" t="s">
        <v>122</v>
      </c>
      <c r="B305" s="294"/>
      <c r="C305" s="294"/>
      <c r="D305" s="294"/>
      <c r="E305" s="294"/>
      <c r="F305" s="294"/>
    </row>
    <row r="306" spans="1:6" x14ac:dyDescent="0.25">
      <c r="A306" s="169" t="s">
        <v>303</v>
      </c>
      <c r="B306" s="171" t="s">
        <v>34</v>
      </c>
      <c r="C306" s="171"/>
      <c r="D306" s="146"/>
      <c r="E306" s="173"/>
      <c r="F306" s="173"/>
    </row>
    <row r="307" spans="1:6" x14ac:dyDescent="0.25">
      <c r="A307" s="169" t="s">
        <v>373</v>
      </c>
      <c r="B307" s="171" t="s">
        <v>34</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1</v>
      </c>
      <c r="C310" s="170"/>
      <c r="D310" s="156" t="s">
        <v>640</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t="s">
        <v>34</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258">
        <v>1</v>
      </c>
      <c r="E317" s="102"/>
      <c r="F317" s="102"/>
    </row>
    <row r="318" spans="1:6" x14ac:dyDescent="0.25">
      <c r="A318" s="19" t="s">
        <v>38</v>
      </c>
      <c r="B318" s="19"/>
      <c r="C318" s="19"/>
      <c r="D318" s="115">
        <f>SUM(B306:C316)</f>
        <v>11</v>
      </c>
    </row>
    <row r="319" spans="1:6" x14ac:dyDescent="0.25">
      <c r="A319" s="19" t="s">
        <v>37</v>
      </c>
      <c r="B319" s="20"/>
      <c r="C319" s="21"/>
      <c r="D319" s="63">
        <f>D318/(COUNT(B306:C316)*2)</f>
        <v>0.91666666666666663</v>
      </c>
    </row>
    <row r="320" spans="1:6" x14ac:dyDescent="0.25">
      <c r="A320" s="8"/>
      <c r="B320" s="7"/>
      <c r="C320" s="7"/>
      <c r="D320" s="7"/>
    </row>
    <row r="321" spans="1:9" ht="18" x14ac:dyDescent="0.25">
      <c r="A321" s="78" t="s">
        <v>41</v>
      </c>
      <c r="B321" s="84"/>
      <c r="C321" s="85"/>
      <c r="D321" s="81">
        <f>SUM(D318,D302)</f>
        <v>23</v>
      </c>
    </row>
    <row r="322" spans="1:9" ht="18" x14ac:dyDescent="0.25">
      <c r="A322" s="78" t="s">
        <v>229</v>
      </c>
      <c r="B322" s="84"/>
      <c r="C322" s="85"/>
      <c r="D322" s="82">
        <f>D321/(COUNT(B306:C316,B294:C301)*2)</f>
        <v>0.95833333333333337</v>
      </c>
    </row>
    <row r="323" spans="1:9" x14ac:dyDescent="0.25">
      <c r="A323" s="9"/>
      <c r="B323" s="6"/>
      <c r="C323" s="7"/>
      <c r="D323" s="6"/>
    </row>
    <row r="324" spans="1:9" ht="18" x14ac:dyDescent="0.35">
      <c r="A324" s="292" t="s">
        <v>21</v>
      </c>
      <c r="B324" s="292"/>
      <c r="C324" s="292"/>
      <c r="D324" s="292"/>
      <c r="E324" s="292"/>
      <c r="F324" s="292"/>
    </row>
    <row r="325" spans="1:9" x14ac:dyDescent="0.25">
      <c r="A325" s="193">
        <f>B11</f>
        <v>43055</v>
      </c>
      <c r="B325" s="6"/>
      <c r="C325" s="7"/>
      <c r="D325" s="6"/>
    </row>
    <row r="326" spans="1:9" ht="18" x14ac:dyDescent="0.25">
      <c r="A326" s="293" t="s">
        <v>12</v>
      </c>
      <c r="B326" s="294"/>
      <c r="C326" s="294"/>
      <c r="D326" s="294"/>
      <c r="E326" s="294"/>
      <c r="F326" s="294"/>
    </row>
    <row r="327" spans="1:9" ht="30" x14ac:dyDescent="0.25">
      <c r="A327" s="169" t="s">
        <v>109</v>
      </c>
      <c r="B327" s="170">
        <v>1</v>
      </c>
      <c r="C327" s="170"/>
      <c r="D327" s="143" t="s">
        <v>634</v>
      </c>
      <c r="E327" s="147"/>
      <c r="F327" s="147"/>
    </row>
    <row r="328" spans="1:9" ht="45" x14ac:dyDescent="0.25">
      <c r="A328" s="169" t="s">
        <v>51</v>
      </c>
      <c r="B328" s="170">
        <v>0</v>
      </c>
      <c r="C328" s="170"/>
      <c r="D328" s="9" t="s">
        <v>635</v>
      </c>
      <c r="E328" s="129" t="s">
        <v>633</v>
      </c>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93" t="s">
        <v>25</v>
      </c>
      <c r="B339" s="294"/>
      <c r="C339" s="294"/>
      <c r="D339" s="294"/>
      <c r="E339" s="294"/>
      <c r="F339" s="294"/>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58">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92" t="s">
        <v>8</v>
      </c>
      <c r="B352" s="292"/>
      <c r="C352" s="292"/>
      <c r="D352" s="292"/>
      <c r="E352" s="292"/>
      <c r="F352" s="292"/>
    </row>
    <row r="353" spans="1:6" x14ac:dyDescent="0.25">
      <c r="A353" s="183">
        <f>B11</f>
        <v>43055</v>
      </c>
      <c r="B353" s="6"/>
      <c r="C353" s="7"/>
      <c r="D353" s="59"/>
    </row>
    <row r="354" spans="1:6" ht="16.5" x14ac:dyDescent="0.25">
      <c r="A354" s="295" t="s">
        <v>113</v>
      </c>
      <c r="B354" s="296"/>
      <c r="C354" s="296"/>
      <c r="D354" s="296"/>
      <c r="E354" s="296"/>
      <c r="F354" s="296"/>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3" t="s">
        <v>25</v>
      </c>
      <c r="B366" s="294"/>
      <c r="C366" s="294"/>
      <c r="D366" s="294"/>
      <c r="E366" s="294"/>
      <c r="F366" s="294"/>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45" x14ac:dyDescent="0.25">
      <c r="A371" s="18" t="s">
        <v>55</v>
      </c>
      <c r="B371" s="171">
        <v>0</v>
      </c>
      <c r="C371" s="170"/>
      <c r="D371" s="283" t="s">
        <v>649</v>
      </c>
      <c r="E371" s="129" t="s">
        <v>648</v>
      </c>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93" t="s">
        <v>124</v>
      </c>
      <c r="B382" s="294"/>
      <c r="C382" s="294"/>
      <c r="D382" s="294"/>
      <c r="E382" s="294"/>
      <c r="F382" s="29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3" t="s">
        <v>29</v>
      </c>
      <c r="B391" s="294"/>
      <c r="C391" s="294"/>
      <c r="D391" s="294"/>
      <c r="E391" s="294"/>
      <c r="F391" s="29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92" t="s">
        <v>125</v>
      </c>
      <c r="B405" s="292"/>
      <c r="C405" s="292"/>
      <c r="D405" s="292"/>
      <c r="E405" s="292"/>
      <c r="F405" s="292"/>
    </row>
    <row r="406" spans="1:6" x14ac:dyDescent="0.25">
      <c r="A406" s="192">
        <f>B11</f>
        <v>43055</v>
      </c>
      <c r="B406" s="6"/>
      <c r="C406" s="7"/>
      <c r="D406" s="6"/>
    </row>
    <row r="407" spans="1:6" ht="16.5" x14ac:dyDescent="0.25">
      <c r="A407" s="295" t="s">
        <v>19</v>
      </c>
      <c r="B407" s="296"/>
      <c r="C407" s="296"/>
      <c r="D407" s="296"/>
      <c r="E407" s="296"/>
      <c r="F407" s="296"/>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5" t="s">
        <v>122</v>
      </c>
      <c r="B418" s="296"/>
      <c r="C418" s="296"/>
      <c r="D418" s="296"/>
      <c r="E418" s="296"/>
      <c r="F418" s="296"/>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58">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92" t="s">
        <v>374</v>
      </c>
      <c r="B435" s="292"/>
      <c r="C435" s="292"/>
      <c r="D435" s="292"/>
      <c r="E435" s="292"/>
      <c r="F435" s="292"/>
    </row>
    <row r="436" spans="1:7" x14ac:dyDescent="0.25">
      <c r="A436" s="195">
        <f>+B11</f>
        <v>43055</v>
      </c>
      <c r="B436" s="6"/>
      <c r="C436" s="7"/>
      <c r="D436" s="6"/>
    </row>
    <row r="437" spans="1:7" ht="18" x14ac:dyDescent="0.25">
      <c r="A437" s="293" t="s">
        <v>375</v>
      </c>
      <c r="B437" s="294"/>
      <c r="C437" s="294"/>
      <c r="D437" s="294"/>
      <c r="E437" s="294"/>
      <c r="F437" s="29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3" t="s">
        <v>31</v>
      </c>
      <c r="B444" s="294"/>
      <c r="C444" s="294"/>
      <c r="D444" s="294"/>
      <c r="E444" s="294"/>
      <c r="F444" s="29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58">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2" t="s">
        <v>180</v>
      </c>
      <c r="B454" s="292"/>
      <c r="C454" s="292"/>
      <c r="D454" s="292"/>
      <c r="E454" s="292"/>
      <c r="F454" s="292"/>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2" t="s">
        <v>87</v>
      </c>
      <c r="B464" s="292"/>
      <c r="C464" s="292"/>
      <c r="D464" s="292"/>
      <c r="E464" s="292"/>
      <c r="F464" s="292"/>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43"/>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92" t="s">
        <v>151</v>
      </c>
      <c r="B473" s="292"/>
      <c r="C473" s="292"/>
      <c r="D473" s="292"/>
      <c r="E473" s="292"/>
      <c r="F473" s="292"/>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261">
        <v>1</v>
      </c>
      <c r="E490" s="102"/>
      <c r="F490" s="102"/>
    </row>
    <row r="491" spans="1:7" x14ac:dyDescent="0.25">
      <c r="A491" s="19" t="s">
        <v>38</v>
      </c>
      <c r="B491" s="19"/>
      <c r="C491" s="19"/>
      <c r="D491" s="19">
        <f>SUM(B475:C489)</f>
        <v>22</v>
      </c>
    </row>
    <row r="492" spans="1:7" x14ac:dyDescent="0.25">
      <c r="A492" s="19" t="s">
        <v>37</v>
      </c>
      <c r="B492" s="20"/>
      <c r="C492" s="21"/>
      <c r="D492" s="63">
        <f>D491/(COUNT(B475:C489)*2)</f>
        <v>1</v>
      </c>
    </row>
    <row r="493" spans="1:7" x14ac:dyDescent="0.25">
      <c r="A493" s="9"/>
      <c r="B493" s="6"/>
      <c r="C493" s="7"/>
      <c r="D493" s="6"/>
    </row>
    <row r="494" spans="1:7" ht="18" x14ac:dyDescent="0.35">
      <c r="A494" s="292" t="s">
        <v>152</v>
      </c>
      <c r="B494" s="292"/>
      <c r="C494" s="292"/>
      <c r="D494" s="292"/>
      <c r="E494" s="292"/>
      <c r="F494" s="292"/>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258">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459</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0.96025104602510458</v>
      </c>
    </row>
  </sheetData>
  <sheetProtection algorithmName="SHA-512" hashValue="M62+IGYxxzNqg7tCGUsZwGQDVGouJtO/ywHpf7m/aZ4RgX9pqxcazkTa4SSbhxqqxd2zW8+PP59L70oa5AvECA==" saltValue="GQHvRhRGWnfgRHgagvV9x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r:id="rId1"/>
  <rowBreaks count="6" manualBreakCount="6">
    <brk id="82" max="6" man="1"/>
    <brk id="151" max="6" man="1"/>
    <brk id="231" max="6" man="1"/>
    <brk id="323" max="6" man="1"/>
    <brk id="389" max="6" man="1"/>
    <brk id="471"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view="pageBreakPreview" topLeftCell="A22" zoomScale="60" zoomScaleNormal="80" workbookViewId="0">
      <selection activeCell="D210" sqref="D2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6" width="11.42578125" style="37" customWidth="1"/>
    <col min="7" max="7" width="2.42578125" style="37" customWidth="1"/>
    <col min="8" max="16384" width="11.42578125" style="37"/>
  </cols>
  <sheetData>
    <row r="1" spans="1:9" s="36" customFormat="1" ht="24" x14ac:dyDescent="0.45">
      <c r="A1" s="35"/>
      <c r="B1" s="52">
        <v>0</v>
      </c>
      <c r="D1" s="322"/>
      <c r="E1" s="322"/>
      <c r="F1" s="322"/>
      <c r="G1" s="322"/>
      <c r="H1" s="322"/>
      <c r="I1" s="32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6" t="s">
        <v>52</v>
      </c>
      <c r="B6" s="306"/>
      <c r="C6" s="306"/>
      <c r="D6" s="306"/>
      <c r="E6" s="306"/>
      <c r="F6" s="306"/>
      <c r="G6" s="216"/>
      <c r="H6" s="216"/>
      <c r="I6" s="216"/>
    </row>
    <row r="7" spans="1:9" s="36" customFormat="1" ht="21.75" customHeight="1" x14ac:dyDescent="0.45">
      <c r="A7" s="307" t="str">
        <f>'A1 Exploitation'!A8:F8</f>
        <v>Ras jebal</v>
      </c>
      <c r="B7" s="307"/>
      <c r="C7" s="307"/>
      <c r="D7" s="307"/>
      <c r="E7" s="307"/>
      <c r="F7" s="307"/>
      <c r="G7" s="216"/>
      <c r="H7" s="216"/>
      <c r="I7" s="216"/>
    </row>
    <row r="8" spans="1:9" s="36" customFormat="1" ht="24" x14ac:dyDescent="0.45">
      <c r="A8" s="38" t="s">
        <v>44</v>
      </c>
      <c r="B8" s="323" t="str">
        <f>'A4 Exploitation'!B9:F9</f>
        <v>Mme SLAIMI Samah</v>
      </c>
      <c r="C8" s="323"/>
      <c r="D8" s="323"/>
      <c r="E8" s="323"/>
      <c r="F8" s="323"/>
      <c r="G8" s="216"/>
      <c r="H8" s="216"/>
      <c r="I8" s="216"/>
    </row>
    <row r="9" spans="1:9" s="36" customFormat="1" ht="24" x14ac:dyDescent="0.45">
      <c r="A9" s="39" t="s">
        <v>46</v>
      </c>
      <c r="B9" s="324" t="str">
        <f>'A4 Exploitation'!B10:F10</f>
        <v>Mr. Mohamed Bejaoui Directeur du Magasin et Chefs PFT</v>
      </c>
      <c r="C9" s="324"/>
      <c r="D9" s="324"/>
      <c r="E9" s="324"/>
      <c r="F9" s="324"/>
      <c r="G9" s="216"/>
      <c r="H9" s="216"/>
      <c r="I9" s="216"/>
    </row>
    <row r="10" spans="1:9" s="36" customFormat="1" ht="24" x14ac:dyDescent="0.45">
      <c r="A10" s="38" t="s">
        <v>45</v>
      </c>
      <c r="B10" s="321">
        <f>'A4 Exploitation'!B11:F11</f>
        <v>43055</v>
      </c>
      <c r="C10" s="321"/>
      <c r="D10" s="321"/>
      <c r="E10" s="321"/>
      <c r="F10" s="321"/>
      <c r="G10" s="216"/>
      <c r="H10" s="216"/>
      <c r="I10" s="216"/>
    </row>
    <row r="11" spans="1:9" s="36" customFormat="1" ht="24" x14ac:dyDescent="0.45">
      <c r="A11" s="38" t="s">
        <v>341</v>
      </c>
      <c r="B11" s="329">
        <f>D198</f>
        <v>0.81818181818181823</v>
      </c>
      <c r="C11" s="329"/>
      <c r="D11" s="329"/>
      <c r="E11" s="329"/>
      <c r="F11" s="329"/>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26" t="s">
        <v>0</v>
      </c>
      <c r="B16" s="327"/>
      <c r="C16" s="327"/>
      <c r="D16" s="327"/>
      <c r="E16" s="327"/>
      <c r="F16" s="327"/>
    </row>
    <row r="17" spans="1:6" ht="33" x14ac:dyDescent="0.3">
      <c r="A17" s="41" t="s">
        <v>316</v>
      </c>
      <c r="B17" s="221">
        <v>0</v>
      </c>
      <c r="C17" s="221"/>
      <c r="D17" s="222" t="s">
        <v>566</v>
      </c>
      <c r="E17" s="221" t="s">
        <v>567</v>
      </c>
      <c r="F17" s="221"/>
    </row>
    <row r="18" spans="1:6" x14ac:dyDescent="0.3">
      <c r="A18" s="48" t="s">
        <v>89</v>
      </c>
      <c r="B18" s="221">
        <v>2</v>
      </c>
      <c r="C18" s="221"/>
      <c r="D18" s="222"/>
      <c r="E18" s="221"/>
      <c r="F18" s="221"/>
    </row>
    <row r="19" spans="1:6" x14ac:dyDescent="0.3">
      <c r="A19" s="41" t="s">
        <v>90</v>
      </c>
      <c r="B19" s="221">
        <v>1</v>
      </c>
      <c r="C19" s="221"/>
      <c r="D19" s="222" t="s">
        <v>568</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8" t="s">
        <v>38</v>
      </c>
      <c r="B22" s="315"/>
      <c r="C22" s="316"/>
      <c r="D22" s="215">
        <f>SUM(B17:C21)</f>
        <v>7</v>
      </c>
    </row>
    <row r="23" spans="1:6" x14ac:dyDescent="0.3">
      <c r="A23" s="312" t="s">
        <v>342</v>
      </c>
      <c r="B23" s="313"/>
      <c r="C23" s="314"/>
      <c r="D23" s="65">
        <f>D22/(COUNT(B17:C21)*2)</f>
        <v>0.7</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33" x14ac:dyDescent="0.3">
      <c r="A28" s="41" t="s">
        <v>327</v>
      </c>
      <c r="B28" s="221">
        <v>2</v>
      </c>
      <c r="C28" s="221"/>
      <c r="D28" s="222" t="s">
        <v>645</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2" t="s">
        <v>38</v>
      </c>
      <c r="B32" s="313"/>
      <c r="C32" s="314"/>
      <c r="D32" s="214">
        <f>SUM(B26:C31)</f>
        <v>12</v>
      </c>
    </row>
    <row r="33" spans="1:6" x14ac:dyDescent="0.3">
      <c r="A33" s="312" t="s">
        <v>342</v>
      </c>
      <c r="B33" s="313"/>
      <c r="C33" s="314"/>
      <c r="D33" s="65">
        <f>D32/(COUNT(B26:C31)*2)</f>
        <v>1</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619</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2" t="s">
        <v>38</v>
      </c>
      <c r="B41" s="313"/>
      <c r="C41" s="314"/>
      <c r="D41" s="214">
        <f>SUM(B36:C40)</f>
        <v>7</v>
      </c>
      <c r="E41" s="37"/>
      <c r="F41" s="37"/>
    </row>
    <row r="42" spans="1:6" s="50" customFormat="1" x14ac:dyDescent="0.3">
      <c r="A42" s="312" t="s">
        <v>342</v>
      </c>
      <c r="B42" s="313"/>
      <c r="C42" s="314"/>
      <c r="D42" s="65">
        <f>D41/(COUNT(B36:C40)*2)</f>
        <v>0.875</v>
      </c>
      <c r="E42" s="37"/>
      <c r="F42" s="37"/>
    </row>
    <row r="43" spans="1:6" s="50" customFormat="1" x14ac:dyDescent="0.3">
      <c r="A43" s="90"/>
      <c r="B43" s="91"/>
      <c r="C43" s="91"/>
      <c r="D43" s="92"/>
    </row>
    <row r="44" spans="1:6" ht="19.5" x14ac:dyDescent="0.4">
      <c r="A44" s="319" t="s">
        <v>21</v>
      </c>
      <c r="B44" s="320"/>
      <c r="C44" s="320"/>
      <c r="D44" s="320"/>
      <c r="E44" s="320"/>
      <c r="F44" s="320"/>
    </row>
    <row r="45" spans="1:6" ht="99" x14ac:dyDescent="0.3">
      <c r="A45" s="41" t="s">
        <v>317</v>
      </c>
      <c r="B45" s="221">
        <v>0</v>
      </c>
      <c r="C45" s="221"/>
      <c r="D45" s="222" t="s">
        <v>629</v>
      </c>
      <c r="E45" s="257" t="s">
        <v>651</v>
      </c>
      <c r="F45" s="221"/>
    </row>
    <row r="46" spans="1:6" x14ac:dyDescent="0.3">
      <c r="A46" s="41" t="s">
        <v>92</v>
      </c>
      <c r="B46" s="221">
        <v>2</v>
      </c>
      <c r="C46" s="221"/>
      <c r="D46" s="225"/>
      <c r="E46" s="221"/>
      <c r="F46" s="221"/>
    </row>
    <row r="47" spans="1:6" x14ac:dyDescent="0.3">
      <c r="A47" s="41" t="s">
        <v>262</v>
      </c>
      <c r="B47" s="221">
        <v>2</v>
      </c>
      <c r="C47" s="221"/>
      <c r="D47" s="36"/>
      <c r="E47" s="221"/>
      <c r="F47" s="221"/>
    </row>
    <row r="48" spans="1:6" x14ac:dyDescent="0.3">
      <c r="A48" s="41" t="s">
        <v>24</v>
      </c>
      <c r="B48" s="221">
        <v>2</v>
      </c>
      <c r="C48" s="221"/>
      <c r="D48" s="222"/>
      <c r="E48" s="221"/>
      <c r="F48" s="221"/>
    </row>
    <row r="49" spans="1:6" x14ac:dyDescent="0.3">
      <c r="A49" s="41" t="s">
        <v>93</v>
      </c>
      <c r="B49" s="221">
        <v>2</v>
      </c>
      <c r="C49" s="221"/>
      <c r="D49" s="222" t="s">
        <v>608</v>
      </c>
      <c r="E49" s="221"/>
      <c r="F49" s="221"/>
    </row>
    <row r="50" spans="1:6" ht="18" x14ac:dyDescent="0.35">
      <c r="A50" s="76" t="s">
        <v>343</v>
      </c>
      <c r="B50" s="221">
        <v>2</v>
      </c>
      <c r="C50" s="248" t="str">
        <f>IF(B50=0, -5, "0")</f>
        <v>0</v>
      </c>
      <c r="D50" s="225"/>
      <c r="E50" s="221"/>
      <c r="F50" s="221"/>
    </row>
    <row r="51" spans="1:6" x14ac:dyDescent="0.3">
      <c r="A51" s="312" t="s">
        <v>38</v>
      </c>
      <c r="B51" s="313"/>
      <c r="C51" s="314"/>
      <c r="D51" s="214">
        <f>SUM(B45:C50)</f>
        <v>10</v>
      </c>
    </row>
    <row r="52" spans="1:6" x14ac:dyDescent="0.3">
      <c r="A52" s="312" t="s">
        <v>342</v>
      </c>
      <c r="B52" s="313"/>
      <c r="C52" s="314"/>
      <c r="D52" s="65">
        <f>D51/(COUNT(B45:C50)*2)</f>
        <v>0.83333333333333337</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v>0</v>
      </c>
      <c r="C55" s="248">
        <f>IF(B55=0, -5, "0")</f>
        <v>-5</v>
      </c>
      <c r="D55" s="257" t="s">
        <v>622</v>
      </c>
      <c r="E55" s="257" t="s">
        <v>623</v>
      </c>
      <c r="F55" s="221"/>
    </row>
    <row r="56" spans="1:6" x14ac:dyDescent="0.3">
      <c r="A56" s="49" t="s">
        <v>185</v>
      </c>
      <c r="B56" s="221">
        <v>2</v>
      </c>
      <c r="C56" s="221"/>
      <c r="D56" s="221"/>
      <c r="E56" s="226"/>
      <c r="F56" s="221"/>
    </row>
    <row r="57" spans="1:6" ht="33" x14ac:dyDescent="0.3">
      <c r="A57" s="51" t="s">
        <v>282</v>
      </c>
      <c r="B57" s="221">
        <v>1</v>
      </c>
      <c r="C57" s="221"/>
      <c r="D57" s="222" t="s">
        <v>612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2" t="s">
        <v>38</v>
      </c>
      <c r="B62" s="313"/>
      <c r="C62" s="314"/>
      <c r="D62" s="214">
        <f>SUM(B55:C61)</f>
        <v>6</v>
      </c>
    </row>
    <row r="63" spans="1:6" x14ac:dyDescent="0.3">
      <c r="A63" s="312" t="s">
        <v>342</v>
      </c>
      <c r="B63" s="313"/>
      <c r="C63" s="314"/>
      <c r="D63" s="65">
        <f>D62/(COUNT(B55:C61)*2)</f>
        <v>0.375</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1</v>
      </c>
      <c r="C66" s="228"/>
      <c r="D66" s="222" t="s">
        <v>553</v>
      </c>
      <c r="E66" s="229"/>
      <c r="F66" s="221"/>
    </row>
    <row r="67" spans="1:6" ht="51" x14ac:dyDescent="0.4">
      <c r="A67" s="41" t="s">
        <v>319</v>
      </c>
      <c r="B67" s="227">
        <v>1</v>
      </c>
      <c r="C67" s="228"/>
      <c r="D67" s="222" t="s">
        <v>554</v>
      </c>
      <c r="E67" s="229"/>
      <c r="F67" s="221"/>
    </row>
    <row r="68" spans="1:6" ht="67.5" x14ac:dyDescent="0.4">
      <c r="A68" s="41" t="s">
        <v>340</v>
      </c>
      <c r="B68" s="227">
        <v>0</v>
      </c>
      <c r="C68" s="228"/>
      <c r="D68" s="222" t="s">
        <v>615</v>
      </c>
      <c r="E68" s="257" t="s">
        <v>616</v>
      </c>
      <c r="F68" s="221"/>
    </row>
    <row r="69" spans="1:6" ht="82.5" x14ac:dyDescent="0.4">
      <c r="A69" s="48" t="s">
        <v>285</v>
      </c>
      <c r="B69" s="227">
        <v>1</v>
      </c>
      <c r="C69" s="228"/>
      <c r="D69" s="257" t="s">
        <v>631</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1</v>
      </c>
      <c r="C77" s="233"/>
      <c r="D77" s="222" t="s">
        <v>626</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2" t="s">
        <v>38</v>
      </c>
      <c r="B83" s="313"/>
      <c r="C83" s="314"/>
      <c r="D83" s="214">
        <f>SUM(B66:C82)</f>
        <v>20</v>
      </c>
    </row>
    <row r="84" spans="1:6" x14ac:dyDescent="0.3">
      <c r="A84" s="312" t="s">
        <v>342</v>
      </c>
      <c r="B84" s="313"/>
      <c r="C84" s="314"/>
      <c r="D84" s="65">
        <f>D83/(COUNT(B66:C82)*2)</f>
        <v>0.76923076923076927</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33" x14ac:dyDescent="0.35">
      <c r="A93" s="76" t="s">
        <v>266</v>
      </c>
      <c r="B93" s="237">
        <v>2</v>
      </c>
      <c r="C93" s="251" t="str">
        <f>IF(B93=0, -5, "0")</f>
        <v>0</v>
      </c>
      <c r="D93" s="257" t="s">
        <v>641</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t="s">
        <v>34</v>
      </c>
      <c r="C99" s="248" t="str">
        <f>IF(B99=0, -5, "0")</f>
        <v>0</v>
      </c>
      <c r="D99" s="257" t="s">
        <v>609</v>
      </c>
      <c r="E99" s="221"/>
      <c r="F99" s="221"/>
    </row>
    <row r="100" spans="1:6" ht="33" x14ac:dyDescent="0.3">
      <c r="A100" s="94" t="s">
        <v>263</v>
      </c>
      <c r="B100" s="237">
        <v>1</v>
      </c>
      <c r="C100" s="221"/>
      <c r="D100" s="222" t="s">
        <v>618</v>
      </c>
      <c r="E100" s="221"/>
      <c r="F100" s="221"/>
    </row>
    <row r="101" spans="1:6" x14ac:dyDescent="0.3">
      <c r="A101" s="312" t="s">
        <v>38</v>
      </c>
      <c r="B101" s="313"/>
      <c r="C101" s="314"/>
      <c r="D101" s="214">
        <f>SUM(B87:C100)</f>
        <v>25</v>
      </c>
    </row>
    <row r="102" spans="1:6" x14ac:dyDescent="0.3">
      <c r="A102" s="312" t="s">
        <v>342</v>
      </c>
      <c r="B102" s="313"/>
      <c r="C102" s="314"/>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1</v>
      </c>
      <c r="C106" s="228"/>
      <c r="D106" s="257" t="s">
        <v>577</v>
      </c>
      <c r="E106" s="221"/>
      <c r="F106" s="221"/>
    </row>
    <row r="107" spans="1:6" s="50" customFormat="1" ht="49.5" x14ac:dyDescent="0.4">
      <c r="A107" s="41" t="s">
        <v>207</v>
      </c>
      <c r="B107" s="237">
        <v>0</v>
      </c>
      <c r="C107" s="228"/>
      <c r="D107" s="257" t="s">
        <v>561</v>
      </c>
      <c r="E107" s="257" t="s">
        <v>562</v>
      </c>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82" t="s">
        <v>644</v>
      </c>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57" t="s">
        <v>646</v>
      </c>
      <c r="E114" s="221"/>
      <c r="F114" s="221"/>
    </row>
    <row r="115" spans="1:6" s="50" customFormat="1" ht="33" x14ac:dyDescent="0.35">
      <c r="A115" s="89" t="s">
        <v>366</v>
      </c>
      <c r="B115" s="237">
        <v>2</v>
      </c>
      <c r="C115" s="248" t="str">
        <f>IF(B115=0, -5, "0")</f>
        <v>0</v>
      </c>
      <c r="D115" s="257" t="s">
        <v>643</v>
      </c>
      <c r="E115" s="221"/>
      <c r="F115" s="233"/>
    </row>
    <row r="116" spans="1:6" s="50" customFormat="1" x14ac:dyDescent="0.3">
      <c r="A116" s="94" t="s">
        <v>263</v>
      </c>
      <c r="B116" s="237">
        <v>1</v>
      </c>
      <c r="C116" s="221"/>
      <c r="D116" s="257" t="s">
        <v>625</v>
      </c>
      <c r="E116" s="221"/>
      <c r="F116" s="221"/>
    </row>
    <row r="117" spans="1:6" s="50" customFormat="1" x14ac:dyDescent="0.3">
      <c r="A117" s="312" t="s">
        <v>38</v>
      </c>
      <c r="B117" s="313"/>
      <c r="C117" s="314"/>
      <c r="D117" s="214">
        <f>SUM(B106:C116)</f>
        <v>18</v>
      </c>
      <c r="E117" s="37"/>
      <c r="F117" s="37"/>
    </row>
    <row r="118" spans="1:6" s="50" customFormat="1" x14ac:dyDescent="0.3">
      <c r="A118" s="312" t="s">
        <v>342</v>
      </c>
      <c r="B118" s="313"/>
      <c r="C118" s="314"/>
      <c r="D118" s="65">
        <f>D117/(COUNT(B106:C116)*2)</f>
        <v>0.81818181818181823</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33" x14ac:dyDescent="0.35">
      <c r="A131" s="88" t="s">
        <v>366</v>
      </c>
      <c r="B131" s="238">
        <v>2</v>
      </c>
      <c r="C131" s="249" t="str">
        <f>IF(B131=0, -5, "0")</f>
        <v>0</v>
      </c>
      <c r="D131" s="267" t="s">
        <v>642</v>
      </c>
      <c r="E131" s="229"/>
      <c r="F131" s="233"/>
    </row>
    <row r="132" spans="1:6" x14ac:dyDescent="0.3">
      <c r="A132" s="312" t="s">
        <v>38</v>
      </c>
      <c r="B132" s="313"/>
      <c r="C132" s="314"/>
      <c r="D132" s="214">
        <f>SUM(B121:C131)</f>
        <v>20</v>
      </c>
    </row>
    <row r="133" spans="1:6" x14ac:dyDescent="0.3">
      <c r="A133" s="312" t="s">
        <v>342</v>
      </c>
      <c r="B133" s="313"/>
      <c r="C133" s="314"/>
      <c r="D133" s="63">
        <f>D132/(COUNT(B121:C131)*2)</f>
        <v>1</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2" t="s">
        <v>38</v>
      </c>
      <c r="B148" s="313"/>
      <c r="C148" s="314"/>
      <c r="D148" s="214">
        <f>SUM(B136:C147)</f>
        <v>0</v>
      </c>
    </row>
    <row r="149" spans="1:6" x14ac:dyDescent="0.3">
      <c r="A149" s="312" t="s">
        <v>342</v>
      </c>
      <c r="B149" s="313"/>
      <c r="C149" s="314"/>
      <c r="D149" s="65" t="e">
        <f>D148/(COUNT(B136:C147)*2)</f>
        <v>#DIV/0!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1</v>
      </c>
      <c r="C152" s="221"/>
      <c r="D152" s="222" t="s">
        <v>581</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2" t="s">
        <v>38</v>
      </c>
      <c r="B160" s="315"/>
      <c r="C160" s="316"/>
      <c r="D160" s="215">
        <f>SUM(B152:C159)</f>
        <v>15</v>
      </c>
    </row>
    <row r="161" spans="1:6" x14ac:dyDescent="0.3">
      <c r="A161" s="312" t="s">
        <v>342</v>
      </c>
      <c r="B161" s="313"/>
      <c r="C161" s="314"/>
      <c r="D161" s="65">
        <f>D160/(COUNT(B152:C159)*2)</f>
        <v>0.9375</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628</v>
      </c>
      <c r="E166" s="221"/>
      <c r="F166" s="221"/>
    </row>
    <row r="167" spans="1:6" x14ac:dyDescent="0.3">
      <c r="A167" s="41" t="s">
        <v>95</v>
      </c>
      <c r="B167" s="221">
        <v>2</v>
      </c>
      <c r="C167" s="221"/>
      <c r="D167" s="221"/>
      <c r="E167" s="222"/>
      <c r="F167" s="221"/>
    </row>
    <row r="168" spans="1:6" x14ac:dyDescent="0.3">
      <c r="A168" s="312" t="s">
        <v>38</v>
      </c>
      <c r="B168" s="313"/>
      <c r="C168" s="314"/>
      <c r="D168" s="214">
        <f>SUM(B164:C167)</f>
        <v>7</v>
      </c>
    </row>
    <row r="169" spans="1:6" x14ac:dyDescent="0.3">
      <c r="A169" s="312" t="s">
        <v>342</v>
      </c>
      <c r="B169" s="313"/>
      <c r="C169" s="314"/>
      <c r="D169" s="65">
        <f>D168/(COUNT(B164:C167)*2)</f>
        <v>0.875</v>
      </c>
    </row>
    <row r="170" spans="1:6" s="50" customFormat="1" x14ac:dyDescent="0.3">
      <c r="A170" s="54"/>
      <c r="B170" s="55"/>
      <c r="C170" s="55"/>
      <c r="D170" s="56"/>
    </row>
    <row r="171" spans="1:6" ht="19.5" x14ac:dyDescent="0.4">
      <c r="A171" s="317" t="s">
        <v>17</v>
      </c>
      <c r="B171" s="318"/>
      <c r="C171" s="318"/>
      <c r="D171" s="318"/>
      <c r="E171" s="318"/>
      <c r="F171" s="318"/>
    </row>
    <row r="172" spans="1:6" ht="99" x14ac:dyDescent="0.3">
      <c r="A172" s="48" t="s">
        <v>202</v>
      </c>
      <c r="B172" s="221">
        <v>0</v>
      </c>
      <c r="C172" s="221"/>
      <c r="D172" s="257" t="s">
        <v>613</v>
      </c>
      <c r="E172" s="222" t="s">
        <v>614</v>
      </c>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2" t="s">
        <v>38</v>
      </c>
      <c r="B176" s="313"/>
      <c r="C176" s="314"/>
      <c r="D176" s="214">
        <f>SUM(B172:C175)</f>
        <v>6</v>
      </c>
    </row>
    <row r="177" spans="1:6" x14ac:dyDescent="0.3">
      <c r="A177" s="312" t="s">
        <v>342</v>
      </c>
      <c r="B177" s="313"/>
      <c r="C177" s="314"/>
      <c r="D177" s="65">
        <f>D176/(COUNT(B172:C175)*2)</f>
        <v>0.75</v>
      </c>
    </row>
    <row r="178" spans="1:6" s="50" customFormat="1" x14ac:dyDescent="0.3">
      <c r="A178" s="54"/>
      <c r="B178" s="55"/>
      <c r="C178" s="55"/>
      <c r="D178" s="56"/>
    </row>
    <row r="179" spans="1:6" ht="19.5" x14ac:dyDescent="0.4">
      <c r="A179" s="310" t="s">
        <v>87</v>
      </c>
      <c r="B179" s="311"/>
      <c r="C179" s="311"/>
      <c r="D179" s="311"/>
      <c r="E179" s="311"/>
      <c r="F179" s="311"/>
    </row>
    <row r="180" spans="1:6" ht="49.5" x14ac:dyDescent="0.3">
      <c r="A180" s="87" t="s">
        <v>364</v>
      </c>
      <c r="B180" s="221">
        <v>0</v>
      </c>
      <c r="C180" s="221"/>
      <c r="D180" s="257" t="s">
        <v>610</v>
      </c>
      <c r="E180" s="257" t="s">
        <v>611</v>
      </c>
      <c r="F180" s="221"/>
    </row>
    <row r="181" spans="1:6" x14ac:dyDescent="0.3">
      <c r="A181" s="95" t="s">
        <v>247</v>
      </c>
      <c r="B181" s="221">
        <v>2</v>
      </c>
      <c r="C181" s="221"/>
      <c r="D181" s="222"/>
      <c r="E181" s="168"/>
      <c r="F181" s="221"/>
    </row>
    <row r="182" spans="1:6" ht="33" x14ac:dyDescent="0.3">
      <c r="A182" s="41" t="s">
        <v>97</v>
      </c>
      <c r="B182" s="221">
        <v>1</v>
      </c>
      <c r="C182" s="221"/>
      <c r="D182" s="222" t="s">
        <v>632</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2" t="s">
        <v>38</v>
      </c>
      <c r="B185" s="313"/>
      <c r="C185" s="314"/>
      <c r="D185" s="214">
        <f>SUM(B180:C184)</f>
        <v>7</v>
      </c>
    </row>
    <row r="186" spans="1:6" x14ac:dyDescent="0.3">
      <c r="A186" s="312" t="s">
        <v>342</v>
      </c>
      <c r="B186" s="313"/>
      <c r="C186" s="314"/>
      <c r="D186" s="65">
        <f>D185/(COUNT(B180:C184)*2)</f>
        <v>0.7</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0</v>
      </c>
      <c r="C191" s="221"/>
      <c r="D191" s="222" t="s">
        <v>590</v>
      </c>
      <c r="E191" s="263" t="s">
        <v>591</v>
      </c>
      <c r="F191" s="221"/>
    </row>
    <row r="192" spans="1:6" x14ac:dyDescent="0.3">
      <c r="A192" s="96" t="s">
        <v>212</v>
      </c>
      <c r="B192" s="221" t="s">
        <v>34</v>
      </c>
      <c r="C192" s="221"/>
      <c r="D192" s="221"/>
      <c r="E192" s="221"/>
      <c r="F192" s="221"/>
    </row>
    <row r="193" spans="1:4" x14ac:dyDescent="0.3">
      <c r="A193" s="312" t="s">
        <v>38</v>
      </c>
      <c r="B193" s="313"/>
      <c r="C193" s="314"/>
      <c r="D193" s="97">
        <f>SUM(B189:C192)</f>
        <v>2</v>
      </c>
    </row>
    <row r="194" spans="1:4" x14ac:dyDescent="0.3">
      <c r="A194" s="312" t="s">
        <v>342</v>
      </c>
      <c r="B194" s="313"/>
      <c r="C194" s="314"/>
      <c r="D194" s="65">
        <f>D193/(COUNT(B189:C192)*2)</f>
        <v>0.5</v>
      </c>
    </row>
    <row r="196" spans="1:4" ht="18" x14ac:dyDescent="0.35">
      <c r="A196" s="121" t="s">
        <v>284</v>
      </c>
      <c r="B196" s="120"/>
      <c r="C196" s="120"/>
      <c r="D196" s="281">
        <v>0.1</v>
      </c>
    </row>
    <row r="197" spans="1:4" ht="22.5" x14ac:dyDescent="0.3">
      <c r="A197" s="71" t="s">
        <v>377</v>
      </c>
      <c r="B197" s="72"/>
      <c r="C197" s="73"/>
      <c r="D197" s="74">
        <f>SUM(D193,D185,D176,D168,D160,D62,D51,D32,D22,D117,D148,D132,D101,D83,D41)</f>
        <v>162</v>
      </c>
    </row>
    <row r="198" spans="1:4" ht="22.5" x14ac:dyDescent="0.3">
      <c r="A198" s="71" t="s">
        <v>378</v>
      </c>
      <c r="B198" s="72"/>
      <c r="C198" s="73"/>
      <c r="D198" s="75">
        <f>D197/(COUNT(B189:C192,B180:C184,B172:C175,B164:C167,B152:C159,B55:C61,B45:C50,B26:C31,B17:C21,B106:C116,B136:C147,B121:C131,B87:C100,B66:C82,B36:C40)*2)</f>
        <v>0.81818181818181823</v>
      </c>
    </row>
  </sheetData>
  <sheetProtection algorithmName="SHA-512" hashValue="65JEjWdheLe+bwGHiVTLEbKYyADIJM5LWDagXzIJG+nsa9aVWEdUv5zzQ5GecWU6m/ERtmygEHDc6p7h192P6w==" saltValue="pK+GMyYPEIulgsSdqFX2u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64" max="6" man="1"/>
    <brk id="133" max="6" man="1"/>
  </rowBreaks>
  <colBreaks count="1" manualBreakCount="1">
    <brk id="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8</vt:i4>
      </vt:variant>
    </vt:vector>
  </HeadingPairs>
  <TitlesOfParts>
    <vt:vector size="21"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Exploitation'!Zone_d_impression</vt:lpstr>
      <vt:lpstr>'A4 Exploitation'!Zone_d_impression</vt:lpstr>
      <vt:lpstr>'A4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Quali-Consult-HB</cp:lastModifiedBy>
  <cp:lastPrinted>2017-02-17T13:42:57Z</cp:lastPrinted>
  <dcterms:created xsi:type="dcterms:W3CDTF">2015-10-03T07:44:26Z</dcterms:created>
  <dcterms:modified xsi:type="dcterms:W3CDTF">2018-03-12T20:42:21Z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