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CM Ras Jbel\03-mars 2017\"/>
    </mc:Choice>
  </mc:AlternateContent>
  <bookViews>
    <workbookView xWindow="0" yWindow="0" windowWidth="20490" windowHeight="7755" tabRatio="998" activeTab="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7" i="27"/>
  <c r="D176" i="27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D117" i="27" s="1"/>
  <c r="D118" i="27" s="1"/>
  <c r="C111" i="27"/>
  <c r="C99" i="27"/>
  <c r="C98" i="27"/>
  <c r="C93" i="27"/>
  <c r="C92" i="27"/>
  <c r="C81" i="27"/>
  <c r="C79" i="27"/>
  <c r="C76" i="27"/>
  <c r="C75" i="27"/>
  <c r="C74" i="27"/>
  <c r="D83" i="27" s="1"/>
  <c r="D84" i="27" s="1"/>
  <c r="C60" i="27"/>
  <c r="C59" i="27"/>
  <c r="C55" i="27"/>
  <c r="D62" i="27" s="1"/>
  <c r="D63" i="27" s="1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6" i="25"/>
  <c r="D185" i="25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D160" i="23" s="1"/>
  <c r="D161" i="23" s="1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D62" i="21" s="1"/>
  <c r="D63" i="21" s="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5" i="19"/>
  <c r="D186" i="19" s="1"/>
  <c r="D177" i="19"/>
  <c r="D176" i="19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C111" i="19"/>
  <c r="C99" i="19"/>
  <c r="C98" i="19"/>
  <c r="C93" i="19"/>
  <c r="C92" i="19"/>
  <c r="C81" i="19"/>
  <c r="C79" i="19"/>
  <c r="C76" i="19"/>
  <c r="C75" i="19"/>
  <c r="C74" i="19"/>
  <c r="D83" i="19" s="1"/>
  <c r="D84" i="19" s="1"/>
  <c r="C60" i="19"/>
  <c r="C59" i="19"/>
  <c r="C55" i="19"/>
  <c r="D62" i="19" s="1"/>
  <c r="D63" i="19" s="1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D491" i="26"/>
  <c r="D492" i="26" s="1"/>
  <c r="C477" i="26"/>
  <c r="C476" i="26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D285" i="26" s="1"/>
  <c r="C260" i="26"/>
  <c r="D263" i="26" s="1"/>
  <c r="D264" i="26" s="1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D110" i="26" s="1"/>
  <c r="D111" i="26" s="1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D491" i="24"/>
  <c r="D492" i="24" s="1"/>
  <c r="C477" i="24"/>
  <c r="C476" i="24"/>
  <c r="C467" i="24"/>
  <c r="D470" i="24" s="1"/>
  <c r="D471" i="24" s="1"/>
  <c r="D461" i="24"/>
  <c r="D462" i="24" s="1"/>
  <c r="D448" i="24"/>
  <c r="D449" i="24" s="1"/>
  <c r="D442" i="24"/>
  <c r="D451" i="24" s="1"/>
  <c r="D452" i="24" s="1"/>
  <c r="C439" i="24"/>
  <c r="A436" i="24"/>
  <c r="C426" i="24"/>
  <c r="C423" i="24"/>
  <c r="D429" i="24" s="1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D349" i="24" s="1"/>
  <c r="D350" i="24" s="1"/>
  <c r="C333" i="24"/>
  <c r="C331" i="24"/>
  <c r="D336" i="24" s="1"/>
  <c r="D337" i="24" s="1"/>
  <c r="C330" i="24"/>
  <c r="A325" i="24"/>
  <c r="C315" i="24"/>
  <c r="C311" i="24"/>
  <c r="D318" i="24" s="1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D206" i="24" s="1"/>
  <c r="D207" i="24" s="1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D81" i="24" s="1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D491" i="22" s="1"/>
  <c r="D492" i="22" s="1"/>
  <c r="C476" i="22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D206" i="22"/>
  <c r="D207" i="22" s="1"/>
  <c r="C204" i="22"/>
  <c r="C203" i="22"/>
  <c r="C195" i="22"/>
  <c r="A193" i="22"/>
  <c r="C180" i="22"/>
  <c r="C176" i="22"/>
  <c r="C174" i="22"/>
  <c r="C172" i="22"/>
  <c r="D186" i="22" s="1"/>
  <c r="D187" i="22" s="1"/>
  <c r="C160" i="22"/>
  <c r="D163" i="22" s="1"/>
  <c r="A153" i="22"/>
  <c r="C143" i="22"/>
  <c r="C141" i="22"/>
  <c r="C140" i="22"/>
  <c r="D146" i="22" s="1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D336" i="20" s="1"/>
  <c r="D337" i="20" s="1"/>
  <c r="C331" i="20"/>
  <c r="C330" i="20"/>
  <c r="A325" i="20"/>
  <c r="C315" i="20"/>
  <c r="D318" i="20" s="1"/>
  <c r="C311" i="20"/>
  <c r="C309" i="20"/>
  <c r="C300" i="20"/>
  <c r="D302" i="20" s="1"/>
  <c r="D303" i="20" s="1"/>
  <c r="A292" i="20"/>
  <c r="C279" i="20"/>
  <c r="C277" i="20"/>
  <c r="C271" i="20"/>
  <c r="D285" i="20" s="1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D146" i="20" s="1"/>
  <c r="C129" i="20"/>
  <c r="C127" i="20"/>
  <c r="C125" i="20"/>
  <c r="C121" i="20"/>
  <c r="D134" i="20" s="1"/>
  <c r="D135" i="20" s="1"/>
  <c r="D110" i="20"/>
  <c r="D111" i="20" s="1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D54" i="20" s="1"/>
  <c r="D55" i="20" s="1"/>
  <c r="A44" i="20"/>
  <c r="C33" i="20"/>
  <c r="C28" i="20"/>
  <c r="D37" i="20" s="1"/>
  <c r="D38" i="20" s="1"/>
  <c r="D23" i="20"/>
  <c r="D24" i="20" s="1"/>
  <c r="A17" i="20"/>
  <c r="A8" i="20"/>
  <c r="C498" i="18"/>
  <c r="D500" i="18" s="1"/>
  <c r="D491" i="18"/>
  <c r="D492" i="18" s="1"/>
  <c r="C477" i="18"/>
  <c r="C476" i="18"/>
  <c r="D470" i="18"/>
  <c r="D471" i="18" s="1"/>
  <c r="C467" i="18"/>
  <c r="D461" i="18"/>
  <c r="D462" i="18" s="1"/>
  <c r="D448" i="18"/>
  <c r="D443" i="18"/>
  <c r="D442" i="18"/>
  <c r="C439" i="18"/>
  <c r="A436" i="18"/>
  <c r="C426" i="18"/>
  <c r="D429" i="18" s="1"/>
  <c r="C423" i="18"/>
  <c r="C419" i="18"/>
  <c r="C413" i="18"/>
  <c r="D415" i="18" s="1"/>
  <c r="D416" i="18" s="1"/>
  <c r="A406" i="18"/>
  <c r="C396" i="18"/>
  <c r="C395" i="18"/>
  <c r="D399" i="18" s="1"/>
  <c r="C387" i="18"/>
  <c r="C384" i="18"/>
  <c r="C374" i="18"/>
  <c r="C369" i="18"/>
  <c r="D379" i="18" s="1"/>
  <c r="D380" i="18" s="1"/>
  <c r="C359" i="18"/>
  <c r="D363" i="18" s="1"/>
  <c r="D364" i="18" s="1"/>
  <c r="A353" i="18"/>
  <c r="C341" i="18"/>
  <c r="D346" i="18" s="1"/>
  <c r="D349" i="18" s="1"/>
  <c r="D350" i="18" s="1"/>
  <c r="C333" i="18"/>
  <c r="D336" i="18" s="1"/>
  <c r="D337" i="18" s="1"/>
  <c r="C331" i="18"/>
  <c r="C330" i="18"/>
  <c r="A325" i="18"/>
  <c r="C315" i="18"/>
  <c r="D318" i="18" s="1"/>
  <c r="C311" i="18"/>
  <c r="C309" i="18"/>
  <c r="C300" i="18"/>
  <c r="D302" i="18" s="1"/>
  <c r="D303" i="18" s="1"/>
  <c r="A292" i="18"/>
  <c r="C279" i="18"/>
  <c r="C277" i="18"/>
  <c r="C271" i="18"/>
  <c r="D285" i="18" s="1"/>
  <c r="C260" i="18"/>
  <c r="D263" i="18" s="1"/>
  <c r="D264" i="18" s="1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D110" i="18"/>
  <c r="D111" i="18" s="1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D37" i="18"/>
  <c r="C33" i="18"/>
  <c r="C28" i="18"/>
  <c r="D23" i="18"/>
  <c r="D24" i="18" s="1"/>
  <c r="A17" i="18"/>
  <c r="A8" i="18"/>
  <c r="C419" i="16"/>
  <c r="C423" i="16"/>
  <c r="D134" i="18" l="1"/>
  <c r="D135" i="18" s="1"/>
  <c r="D146" i="18"/>
  <c r="D149" i="18" s="1"/>
  <c r="D150" i="18" s="1"/>
  <c r="D451" i="18"/>
  <c r="D452" i="18" s="1"/>
  <c r="D186" i="20"/>
  <c r="D187" i="20" s="1"/>
  <c r="D229" i="20"/>
  <c r="D230" i="20" s="1"/>
  <c r="D134" i="22"/>
  <c r="D135" i="22" s="1"/>
  <c r="D134" i="24"/>
  <c r="D135" i="24" s="1"/>
  <c r="D146" i="24"/>
  <c r="D81" i="26"/>
  <c r="D186" i="18"/>
  <c r="D187" i="18" s="1"/>
  <c r="D229" i="18"/>
  <c r="D230" i="18" s="1"/>
  <c r="D81" i="20"/>
  <c r="D206" i="20"/>
  <c r="D207" i="20" s="1"/>
  <c r="D242" i="20"/>
  <c r="D243" i="20" s="1"/>
  <c r="D263" i="20"/>
  <c r="D264" i="20" s="1"/>
  <c r="D388" i="20"/>
  <c r="D389" i="20" s="1"/>
  <c r="D285" i="22"/>
  <c r="D429" i="22"/>
  <c r="D432" i="22" s="1"/>
  <c r="D433" i="22" s="1"/>
  <c r="D186" i="24"/>
  <c r="D187" i="24" s="1"/>
  <c r="D229" i="24"/>
  <c r="D230" i="24" s="1"/>
  <c r="D242" i="24"/>
  <c r="D263" i="24"/>
  <c r="D264" i="24" s="1"/>
  <c r="D318" i="26"/>
  <c r="D319" i="26" s="1"/>
  <c r="D336" i="26"/>
  <c r="D337" i="26" s="1"/>
  <c r="D429" i="26"/>
  <c r="D101" i="19"/>
  <c r="D102" i="19" s="1"/>
  <c r="D160" i="25"/>
  <c r="D161" i="25" s="1"/>
  <c r="D101" i="27"/>
  <c r="D102" i="27" s="1"/>
  <c r="D81" i="18"/>
  <c r="D206" i="18"/>
  <c r="D207" i="18" s="1"/>
  <c r="D388" i="18"/>
  <c r="D389" i="18" s="1"/>
  <c r="D134" i="26"/>
  <c r="D135" i="26" s="1"/>
  <c r="D146" i="26"/>
  <c r="D451" i="26"/>
  <c r="D452" i="26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379" i="20"/>
  <c r="D380" i="20" s="1"/>
  <c r="D399" i="20"/>
  <c r="D402" i="20" s="1"/>
  <c r="D403" i="20" s="1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7" i="27"/>
  <c r="D198" i="27" s="1"/>
  <c r="B11" i="27" s="1"/>
  <c r="D194" i="27"/>
  <c r="D197" i="25"/>
  <c r="D198" i="25" s="1"/>
  <c r="B11" i="25" s="1"/>
  <c r="D194" i="25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432" i="26"/>
  <c r="D433" i="26" s="1"/>
  <c r="D430" i="26"/>
  <c r="D501" i="26"/>
  <c r="D96" i="26"/>
  <c r="D97" i="26" s="1"/>
  <c r="D82" i="26"/>
  <c r="D147" i="26"/>
  <c r="D149" i="26"/>
  <c r="D150" i="26" s="1"/>
  <c r="D164" i="26"/>
  <c r="D400" i="26"/>
  <c r="D402" i="26"/>
  <c r="D403" i="26" s="1"/>
  <c r="D38" i="26"/>
  <c r="D347" i="26"/>
  <c r="D449" i="26"/>
  <c r="D286" i="24"/>
  <c r="D245" i="24"/>
  <c r="D246" i="24" s="1"/>
  <c r="D243" i="24"/>
  <c r="D147" i="24"/>
  <c r="D164" i="24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82" i="22"/>
  <c r="D96" i="22"/>
  <c r="D97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189" i="20"/>
  <c r="D190" i="20" s="1"/>
  <c r="D164" i="20"/>
  <c r="D400" i="20"/>
  <c r="D96" i="20"/>
  <c r="D97" i="20" s="1"/>
  <c r="D82" i="20"/>
  <c r="D245" i="20"/>
  <c r="D246" i="20" s="1"/>
  <c r="D451" i="20"/>
  <c r="D452" i="20" s="1"/>
  <c r="D347" i="20"/>
  <c r="D40" i="20"/>
  <c r="D41" i="20" s="1"/>
  <c r="D449" i="20"/>
  <c r="D286" i="18"/>
  <c r="D288" i="18"/>
  <c r="D289" i="18" s="1"/>
  <c r="D321" i="18"/>
  <c r="D322" i="18" s="1"/>
  <c r="D319" i="18"/>
  <c r="D432" i="18"/>
  <c r="D433" i="18" s="1"/>
  <c r="D430" i="18"/>
  <c r="D501" i="18"/>
  <c r="D96" i="18"/>
  <c r="D97" i="18" s="1"/>
  <c r="D82" i="18"/>
  <c r="D243" i="18"/>
  <c r="D164" i="18"/>
  <c r="D189" i="18"/>
  <c r="D190" i="18" s="1"/>
  <c r="D400" i="18"/>
  <c r="D38" i="18"/>
  <c r="D347" i="18"/>
  <c r="D449" i="18"/>
  <c r="D189" i="24" l="1"/>
  <c r="D190" i="24" s="1"/>
  <c r="D189" i="26"/>
  <c r="D190" i="26" s="1"/>
  <c r="D197" i="19"/>
  <c r="D198" i="19" s="1"/>
  <c r="B11" i="19" s="1"/>
  <c r="D197" i="23"/>
  <c r="D198" i="23" s="1"/>
  <c r="B11" i="23" s="1"/>
  <c r="D245" i="18"/>
  <c r="D246" i="18" s="1"/>
  <c r="D245" i="22"/>
  <c r="D246" i="22" s="1"/>
  <c r="D402" i="18"/>
  <c r="D403" i="18" s="1"/>
  <c r="D147" i="18"/>
  <c r="D430" i="22"/>
  <c r="D288" i="20"/>
  <c r="D289" i="20" s="1"/>
  <c r="D149" i="22"/>
  <c r="D150" i="22" s="1"/>
  <c r="D149" i="24"/>
  <c r="D150" i="24" s="1"/>
  <c r="B74" i="29" s="1"/>
  <c r="D288" i="24"/>
  <c r="D289" i="24" s="1"/>
  <c r="D349" i="26"/>
  <c r="D350" i="26" s="1"/>
  <c r="D504" i="26"/>
  <c r="D505" i="26" s="1"/>
  <c r="B12" i="26" s="1"/>
  <c r="D504" i="24"/>
  <c r="D505" i="24" s="1"/>
  <c r="B12" i="24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A8" i="16"/>
  <c r="B192" i="29"/>
  <c r="B191" i="29"/>
  <c r="B188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66" i="29"/>
  <c r="B65" i="29"/>
  <c r="B64" i="29"/>
  <c r="B63" i="29"/>
  <c r="B57" i="29"/>
  <c r="B56" i="29"/>
  <c r="B54" i="29"/>
  <c r="D504" i="22" l="1"/>
  <c r="D505" i="22" s="1"/>
  <c r="B12" i="22" s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<sst xmlns="http://schemas.openxmlformats.org/spreadsheetml/2006/main" count="4514" uniqueCount="465">
  <si>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</si>
  <si>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</si>
  <si>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</si>
  <si>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</si>
  <si>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</si>
  <si>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</si>
  <si>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</si>
  <si>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</si>
  <si>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</si>
  <si>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</si>
  <si>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</si>
  <si>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</si>
  <si>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</si>
  <si>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</si>
  <si>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</si>
  <si>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</si>
  <si>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</si>
  <si>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</si>
  <si>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</si>
  <si>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</si>
  <si>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</si>
  <si>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</si>
  <si>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</si>
  <si>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</si>
  <si>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</si>
  <si>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</si>
  <si>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</si>
  <si>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</si>
  <si>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</si>
  <si>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</si>
  <si>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</si>
  <si>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</si>
  <si>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</si>
  <si>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</si>
  <si>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</si>
  <si>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</si>
  <si>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</si>
  <si>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</si>
  <si>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</si>
  <si>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</si>
  <si>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</si>
  <si>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</si>
  <si>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</si>
  <si>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</si>
  <si>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</si>
  <si>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</si>
  <si>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</si>
  <si>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</si>
  <si>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</si>
  <si>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</si>
  <si>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</si>
  <si>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</si>
  <si>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</si>
  <si>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</si>
  <si>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</si>
  <si>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</si>
  <si>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</si>
  <si>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</si>
  <si>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</si>
  <si>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</si>
  <si>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</si>
  <si>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</si>
  <si>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</si>
  <si>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</si>
  <si>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</si>
  <si>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</si>
  <si>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</si>
  <si>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</si>
  <si>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</si>
  <si>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</si>
  <si>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</si>
  <si>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</si>
  <si>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</si>
  <si>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</si>
  <si>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</si>
  <si>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</si>
  <si>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</si>
  <si>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</si>
  <si>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</si>
  <si>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</si>
  <si>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</si>
  <si>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</si>
  <si>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</si>
  <si>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</si>
  <si>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</si>
  <si>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</si>
  <si>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</si>
  <si>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</si>
  <si>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</si>
  <si>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</si>
  <si>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</si>
  <si>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</si>
  <si>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</si>
  <si>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</si>
  <si>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</si>
  <si>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</si>
  <si>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</si>
  <si>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</si>
  <si>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</si>
  <si>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</si>
  <si>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</si>
  <si>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</si>
  <si>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</si>
  <si>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</si>
  <si>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</si>
  <si>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</si>
  <si>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</si>
  <si>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</si>
  <si>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</si>
  <si>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</si>
  <si>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</si>
  <si>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</si>
  <si>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</si>
  <si>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</si>
  <si>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</si>
  <si>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</si>
  <si>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</si>
  <si>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</si>
  <si>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</si>
  <si>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</si>
  <si>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</si>
  <si>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</si>
  <si>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</si>
  <si>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</si>
  <si>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</si>
  <si>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</si>
  <si>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</si>
  <si>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</si>
  <si>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</si>
  <si>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</si>
  <si>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</si>
  <si>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</si>
  <si>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</si>
  <si>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</si>
  <si>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</si>
  <si>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</si>
  <si>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</si>
  <si>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</si>
  <si>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</si>
  <si>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</si>
  <si>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</si>
  <si>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</si>
  <si>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</si>
  <si>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</si>
  <si>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</si>
  <si>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</si>
  <si>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</si>
  <si>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</si>
  <si>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</si>
  <si>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</si>
  <si>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</si>
  <si>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</si>
  <si>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</si>
  <si>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</si>
  <si>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</si>
  <si>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</si>
  <si>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</si>
  <si>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</si>
  <si>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</si>
  <si>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</si>
  <si>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</si>
  <si>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</si>
  <si>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</si>
  <si>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</si>
  <si>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</si>
  <si>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</si>
  <si>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</si>
  <si>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</si>
  <si>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</si>
  <si>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</si>
  <si>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</si>
  <si>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</si>
  <si>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</si>
  <si>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</si>
  <si>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</si>
  <si>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</si>
  <si>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</si>
  <si>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</si>
  <si>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</si>
  <si>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</si>
  <si>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</si>
  <si>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</si>
  <si>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</si>
  <si>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</si>
  <si>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</si>
  <si>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</si>
  <si>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</si>
  <si>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</si>
  <si>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</si>
  <si>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</si>
  <si>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</si>
  <si>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</si>
  <si>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</si>
  <si>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</si>
  <si>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</si>
  <si>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</si>
  <si>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</si>
  <si>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</si>
  <si>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</si>
  <si>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</si>
  <si>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</si>
  <si>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</si>
  <si>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</si>
  <si>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</si>
  <si>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</si>
  <si>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</si>
  <si>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</si>
  <si>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</si>
  <si>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</si>
  <si>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</si>
  <si>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</si>
  <si>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</si>
  <si>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</si>
  <si>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</si>
  <si>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</si>
  <si>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</si>
  <si>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</si>
  <si>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</si>
  <si>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</si>
  <si>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</si>
  <si>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</si>
  <si>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</si>
  <si>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</si>
  <si>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</si>
  <si>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</si>
  <si>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</si>
  <si>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</si>
  <si>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</si>
  <si>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</si>
  <si>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</si>
  <si>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</si>
  <si>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</si>
  <si>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</si>
  <si>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</si>
  <si>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</si>
  <si>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</si>
  <si>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</si>
  <si>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</si>
  <si>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</si>
  <si>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</si>
  <si>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</si>
  <si>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</si>
  <si>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</si>
  <si>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</si>
  <si>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</si>
  <si>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</si>
  <si>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</si>
  <si>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</si>
  <si>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</si>
  <si>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</si>
  <si>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</si>
  <si>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</si>
  <si>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</si>
  <si>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</si>
  <si>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</si>
  <si>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</si>
  <si>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</si>
  <si>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</si>
  <si>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</si>
  <si>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</si>
  <si>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</si>
  <si>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</si>
  <si>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</si>
  <si>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</si>
  <si>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</si>
  <si>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</si>
  <si>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</si>
  <si>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</si>
  <si>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</si>
  <si>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</si>
  <si>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</si>
  <si>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</si>
  <si>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</si>
  <si>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</si>
  <si>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</si>
  <si>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</si>
  <si>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</si>
  <si>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</si>
  <si>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</si>
  <si>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</si>
  <si>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</si>
  <si>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</si>
  <si>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</si>
  <si>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</si>
  <si>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</si>
  <si>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</si>
  <si>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</si>
  <si>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</si>
  <si>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</si>
  <si>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</si>
  <si>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</si>
  <si>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</si>
  <si>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</si>
  <si>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</si>
  <si>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</si>
  <si>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</si>
  <si>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</si>
  <si>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</si>
  <si>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</si>
  <si>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</si>
  <si>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</si>
  <si>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</si>
  <si>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</si>
  <si>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</si>
  <si>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</si>
  <si>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</si>
  <si>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</si>
  <si>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</si>
  <si>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</si>
  <si>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</si>
  <si>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</si>
  <si>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</si>
  <si>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</si>
  <si>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</si>
  <si>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</si>
  <si>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</si>
  <si>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</si>
  <si>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</si>
  <si>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</si>
  <si>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</si>
  <si>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</si>
  <si>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</si>
  <si>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</si>
  <si>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</si>
  <si>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</si>
  <si>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</si>
  <si>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</si>
  <si>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</si>
  <si>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</si>
  <si>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</si>
  <si>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</si>
  <si>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</si>
  <si>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</si>
  <si>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</si>
  <si>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</si>
  <si>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</si>
  <si>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</si>
  <si>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</si>
  <si>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</si>
  <si>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</si>
  <si>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</si>
  <si>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</si>
  <si>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</si>
  <si>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</si>
  <si>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</si>
  <si>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</si>
  <si>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</si>
  <si>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</si>
  <si>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</si>
  <si>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</si>
  <si>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</si>
  <si>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</si>
  <si>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</si>
  <si>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</si>
  <si>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</si>
  <si>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</si>
  <si>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</si>
  <si>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</si>
  <si>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</si>
  <si>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</si>
  <si>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</si>
  <si>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</si>
  <si>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</si>
  <si>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</si>
  <si>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</si>
  <si>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</si>
  <si>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</si>
  <si>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</si>
  <si>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</si>
  <si>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</si>
  <si>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</si>
  <si>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</si>
  <si>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</si>
  <si>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</si>
  <si>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</si>
  <si>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</si>
  <si>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</si>
  <si>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</si>
  <si>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</si>
  <si>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</si>
  <si>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</si>
  <si>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</si>
  <si>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</si>
  <si>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</si>
  <si>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</si>
  <si>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</si>
  <si>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</si>
  <si>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</si>
  <si>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</si>
  <si>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</si>
  <si>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</si>
  <si>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</si>
  <si>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</si>
  <si>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</si>
  <si>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</si>
  <si>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</si>
  <si>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</si>
  <si>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</si>
  <si>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</si>
  <si>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</si>
  <si>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</si>
  <si>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</si>
  <si>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</si>
  <si>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</si>
  <si>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</si>
  <si>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</si>
  <si>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</si>
  <si>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</si>
  <si>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</si>
  <si>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</si>
  <si>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</si>
  <si>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Correct </t>
  </si>
  <si>
    <t xml:space="preserve">Plan en cours </t>
  </si>
  <si>
    <t>Les plaques de cuisson à pain sont usées, la couche antiadhésive est écaillée</t>
  </si>
  <si>
    <t>Mme Samah SLAIMI</t>
  </si>
  <si>
    <t xml:space="preserve">Le produit Carrefour N°1 Viennoiserie : La nouvelle DLC sur l'étiquette balance dépasse la DLC de l'étiquette d'origine. </t>
  </si>
  <si>
    <t>Revoir la durée de vie du produit N°1 viennoiserie</t>
  </si>
  <si>
    <t>Directeur du Magasin &amp; Chef des Rayons</t>
  </si>
  <si>
    <t>Ras El Jbal</t>
  </si>
  <si>
    <t>La zone de réception manquait de propreté</t>
  </si>
  <si>
    <t>Absence de local poubelle</t>
  </si>
  <si>
    <t>Prévoir un local pour les déchets solides</t>
  </si>
  <si>
    <t>Absence de thermomètre pour ce rayon, utilisation celui de la pâtisserie</t>
  </si>
  <si>
    <t>La traçabilité des journées 07, 08, 09, 10, 11/02/2017 et 10/03/2017 n'a pas été enregistrée</t>
  </si>
  <si>
    <t>Température affichée 0°C 
Température mesurée 2,4°C</t>
  </si>
  <si>
    <t>45%, correct</t>
  </si>
  <si>
    <t>Température à cœur escalope de poulet 3,2°C</t>
  </si>
  <si>
    <t>Température du meuble de charcuterie
affichée 1,5°C
mesurée 2,5°C</t>
  </si>
  <si>
    <t>Température de la chambre froide 5,5°C</t>
  </si>
  <si>
    <t>Température du meuble des sandwichs 
affichée 4°C
mesurée 4,9°C</t>
  </si>
  <si>
    <t>Température du meuble des volailles 
affichée 2°C
mesurée 0°C</t>
  </si>
  <si>
    <t>Température de la chambre froide
affichée 3°C
mesurée 3,2°C</t>
  </si>
  <si>
    <t>Le code couleur est appliqué mais l'instruction n'est pas affichée</t>
  </si>
  <si>
    <t xml:space="preserve">Absence de distributeur de papier </t>
  </si>
  <si>
    <t>fixer un distributeur de papier sèche mains au niveau des deux vestiaires</t>
  </si>
  <si>
    <t>Les luminaires suspendus ne sont pas fonctionnels</t>
  </si>
  <si>
    <t>La planche de découpe est usée</t>
  </si>
  <si>
    <t>Présence de cadavres d'insectes volants à l'intérieur des caches des tubes néon</t>
  </si>
  <si>
    <t xml:space="preserve">Présence de rouille sur Le sol du laboratoire du traiteur </t>
  </si>
  <si>
    <t>Voir technique ligne 184</t>
  </si>
  <si>
    <t>Les siphons ne sont pas fonctionnels, le drainage des déchets liquides se fait manuellement</t>
  </si>
  <si>
    <t>Revoir la canalisation des siphons du laboratoire traiteur et rayon fromagerie</t>
  </si>
  <si>
    <t>Les portes-étiquettes sont rouillées</t>
  </si>
  <si>
    <t>Remplacer les portes étiquettes rouillées</t>
  </si>
  <si>
    <t>L'afficheur de la température du présentoir n'est pas fonctionnel</t>
  </si>
  <si>
    <t>La lame de la trancheuse est écaillée</t>
  </si>
  <si>
    <t>Le billot de découpe des volailles n'est pas propre. Un rabotage est nécessaire à ce niveau</t>
  </si>
  <si>
    <t>Les instructions de séparation des traitements des œufs et fruits ne sont pas correctes</t>
  </si>
  <si>
    <t>Séparer dans l'espace ou dans le temps les opérations contaminantes</t>
  </si>
  <si>
    <t>1/ Le plafond du congélateur est rouillé
2/ Le seuil de la porte et le sol de chambre froide négative de stockage sont écaillés</t>
  </si>
  <si>
    <t>1/ Réparer le plafond rouillé
2/ Revetir le sol</t>
  </si>
  <si>
    <t>1/ Le revêtement du sol est crevassé, le revêtement de la zone de la plonge est écaillé
2/ Les lanières sont usées</t>
  </si>
  <si>
    <t>1/ Revetir le sol de la patisserie boulangerie
2/ Remplacer les lanières</t>
  </si>
  <si>
    <t>Le linéaire du meuble d'exposition des dattes n'était pas propre</t>
  </si>
  <si>
    <t>Les produits stockés dans la réserve ne sont pas séparés par catégories</t>
  </si>
  <si>
    <t>séparer les produits alimentaires et les produits non alimentaires</t>
  </si>
  <si>
    <t xml:space="preserve">Les sacs de sucre sont entreposés sur des palettes en bois. Cette pratique est proscrite. </t>
  </si>
  <si>
    <t>Transvaser les sacs sur des palettes en PVC afin de protéger ce produit.</t>
  </si>
  <si>
    <t>Enregistrer systhématiquement les produits exposés</t>
  </si>
  <si>
    <t>Les casiers ne sont pas compartimentés</t>
  </si>
  <si>
    <t>Absence de thermomètre pour ce rayon, utilisation de celui de la pâtisserie.</t>
  </si>
  <si>
    <t xml:space="preserve"> Un theromètre est à fournir</t>
  </si>
  <si>
    <t>Un thermomètre est à fournir</t>
  </si>
  <si>
    <t>1/ L'appareil DEIV du rayon traiteur n'était pas propre
2/ L'appât derrière les rayons des produits laitiers (PLS) n'était pas protégé. La zone n'était pas propre</t>
  </si>
  <si>
    <t>La vitre de la fenêtre du couloir commun est brisée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</si>
</sst>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1" xfId="0" applyFont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55168"/>
        <c:axId val="373954048"/>
      </c:barChart>
      <c:catAx>
        <c:axId val="37395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54048"/>
        <c:crosses val="autoZero"/>
        <c:auto val="1"/>
        <c:lblAlgn val="ctr"/>
        <c:lblOffset val="100"/>
        <c:noMultiLvlLbl val="0"/>
      </c:catAx>
      <c:valAx>
        <c:axId val="37395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5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771984"/>
        <c:axId val="315772544"/>
      </c:barChart>
      <c:catAx>
        <c:axId val="31577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772544"/>
        <c:crosses val="autoZero"/>
        <c:auto val="1"/>
        <c:lblAlgn val="ctr"/>
        <c:lblOffset val="100"/>
        <c:noMultiLvlLbl val="0"/>
      </c:catAx>
      <c:valAx>
        <c:axId val="31577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77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85696"/>
        <c:axId val="206686256"/>
      </c:barChart>
      <c:catAx>
        <c:axId val="20668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86256"/>
        <c:crosses val="autoZero"/>
        <c:auto val="1"/>
        <c:lblAlgn val="ctr"/>
        <c:lblOffset val="100"/>
        <c:noMultiLvlLbl val="0"/>
      </c:catAx>
      <c:valAx>
        <c:axId val="20668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8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689056"/>
        <c:axId val="206689616"/>
      </c:barChart>
      <c:catAx>
        <c:axId val="20668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689616"/>
        <c:crosses val="autoZero"/>
        <c:auto val="1"/>
        <c:lblAlgn val="ctr"/>
        <c:lblOffset val="100"/>
        <c:noMultiLvlLbl val="0"/>
      </c:catAx>
      <c:valAx>
        <c:axId val="20668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68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040016"/>
        <c:axId val="304040576"/>
      </c:barChart>
      <c:catAx>
        <c:axId val="30404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040576"/>
        <c:crosses val="autoZero"/>
        <c:auto val="1"/>
        <c:lblAlgn val="ctr"/>
        <c:lblOffset val="100"/>
        <c:noMultiLvlLbl val="0"/>
      </c:catAx>
      <c:valAx>
        <c:axId val="3040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04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043376"/>
        <c:axId val="304043936"/>
      </c:barChart>
      <c:catAx>
        <c:axId val="30404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043936"/>
        <c:crosses val="autoZero"/>
        <c:auto val="1"/>
        <c:lblAlgn val="ctr"/>
        <c:lblOffset val="100"/>
        <c:noMultiLvlLbl val="0"/>
      </c:catAx>
      <c:valAx>
        <c:axId val="30404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04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046736"/>
        <c:axId val="309169600"/>
      </c:barChart>
      <c:catAx>
        <c:axId val="30404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169600"/>
        <c:crosses val="autoZero"/>
        <c:auto val="1"/>
        <c:lblAlgn val="ctr"/>
        <c:lblOffset val="100"/>
        <c:noMultiLvlLbl val="0"/>
      </c:catAx>
      <c:valAx>
        <c:axId val="30916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04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0.8689320388349514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172400"/>
        <c:axId val="309172960"/>
      </c:barChart>
      <c:catAx>
        <c:axId val="30917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172960"/>
        <c:crosses val="autoZero"/>
        <c:auto val="1"/>
        <c:lblAlgn val="ctr"/>
        <c:lblOffset val="100"/>
        <c:noMultiLvlLbl val="0"/>
      </c:catAx>
      <c:valAx>
        <c:axId val="30917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0.9472573839662447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175760"/>
        <c:axId val="309176320"/>
      </c:barChart>
      <c:catAx>
        <c:axId val="30917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176320"/>
        <c:crosses val="autoZero"/>
        <c:auto val="1"/>
        <c:lblAlgn val="ctr"/>
        <c:lblOffset val="100"/>
        <c:noMultiLvlLbl val="0"/>
      </c:catAx>
      <c:valAx>
        <c:axId val="30917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17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0.90809471140059805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18799680"/>
        <c:axId val="318800240"/>
        <c:extLst/>
      </c:barChart>
      <c:catAx>
        <c:axId val="318799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800240"/>
        <c:crosses val="autoZero"/>
        <c:auto val="1"/>
        <c:lblAlgn val="ctr"/>
        <c:lblOffset val="100"/>
        <c:noMultiLvlLbl val="0"/>
      </c:catAx>
      <c:valAx>
        <c:axId val="3188002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79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18803040"/>
        <c:axId val="318803600"/>
        <c:extLst/>
      </c:barChart>
      <c:catAx>
        <c:axId val="31880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803600"/>
        <c:crosses val="autoZero"/>
        <c:auto val="1"/>
        <c:lblAlgn val="ctr"/>
        <c:lblOffset val="100"/>
        <c:noMultiLvlLbl val="0"/>
      </c:catAx>
      <c:valAx>
        <c:axId val="31880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80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50128"/>
        <c:axId val="373949008"/>
      </c:barChart>
      <c:catAx>
        <c:axId val="37395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49008"/>
        <c:crosses val="autoZero"/>
        <c:auto val="1"/>
        <c:lblAlgn val="ctr"/>
        <c:lblOffset val="100"/>
        <c:noMultiLvlLbl val="0"/>
      </c:catAx>
      <c:valAx>
        <c:axId val="37394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5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3951248"/>
        <c:axId val="373954608"/>
      </c:barChart>
      <c:catAx>
        <c:axId val="37395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3954608"/>
        <c:crosses val="autoZero"/>
        <c:auto val="1"/>
        <c:lblAlgn val="ctr"/>
        <c:lblOffset val="100"/>
        <c:noMultiLvlLbl val="0"/>
      </c:catAx>
      <c:valAx>
        <c:axId val="37395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395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383696"/>
        <c:axId val="315383136"/>
      </c:barChart>
      <c:catAx>
        <c:axId val="31538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383136"/>
        <c:crosses val="autoZero"/>
        <c:auto val="1"/>
        <c:lblAlgn val="ctr"/>
        <c:lblOffset val="100"/>
        <c:noMultiLvlLbl val="0"/>
      </c:catAx>
      <c:valAx>
        <c:axId val="3153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38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386496"/>
        <c:axId val="315380896"/>
      </c:barChart>
      <c:catAx>
        <c:axId val="31538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380896"/>
        <c:crosses val="autoZero"/>
        <c:auto val="1"/>
        <c:lblAlgn val="ctr"/>
        <c:lblOffset val="100"/>
        <c:noMultiLvlLbl val="0"/>
      </c:catAx>
      <c:valAx>
        <c:axId val="31538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38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424528"/>
        <c:axId val="206422288"/>
      </c:barChart>
      <c:catAx>
        <c:axId val="20642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422288"/>
        <c:crosses val="autoZero"/>
        <c:auto val="1"/>
        <c:lblAlgn val="ctr"/>
        <c:lblOffset val="100"/>
        <c:noMultiLvlLbl val="0"/>
      </c:catAx>
      <c:valAx>
        <c:axId val="20642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42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651328"/>
        <c:axId val="315637888"/>
      </c:barChart>
      <c:catAx>
        <c:axId val="31565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637888"/>
        <c:crosses val="autoZero"/>
        <c:auto val="1"/>
        <c:lblAlgn val="ctr"/>
        <c:lblOffset val="100"/>
        <c:noMultiLvlLbl val="0"/>
      </c:catAx>
      <c:valAx>
        <c:axId val="31563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65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533136"/>
        <c:axId val="315765824"/>
      </c:barChart>
      <c:catAx>
        <c:axId val="31153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765824"/>
        <c:crosses val="autoZero"/>
        <c:auto val="1"/>
        <c:lblAlgn val="ctr"/>
        <c:lblOffset val="100"/>
        <c:noMultiLvlLbl val="0"/>
      </c:catAx>
      <c:valAx>
        <c:axId val="31576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53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768624"/>
        <c:axId val="315769184"/>
      </c:barChart>
      <c:catAx>
        <c:axId val="31576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769184"/>
        <c:crosses val="autoZero"/>
        <c:auto val="1"/>
        <c:lblAlgn val="ctr"/>
        <c:lblOffset val="100"/>
        <c:noMultiLvlLbl val="0"/>
      </c:catAx>
      <c:valAx>
        <c:axId val="31576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76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1" t="s">
        <v>379</v>
      </c>
      <c r="B18" s="281"/>
      <c r="C18" s="281"/>
      <c r="D18" s="282" t="s">
        <v>418</v>
      </c>
      <c r="E18" s="282"/>
      <c r="F18" s="282"/>
      <c r="G18" s="282"/>
      <c r="H18" s="282"/>
      <c r="I18" s="282"/>
      <c r="J18" s="282"/>
      <c r="K18" s="282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3" t="s">
        <v>380</v>
      </c>
      <c r="B21" s="283"/>
      <c r="C21" s="283"/>
      <c r="D21" s="283"/>
      <c r="E21" s="283"/>
      <c r="F21" s="283"/>
      <c r="G21" s="283"/>
      <c r="H21" s="283"/>
      <c r="I21" s="283"/>
      <c r="J21" s="283"/>
      <c r="K21" s="283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7" t="s">
        <v>382</v>
      </c>
      <c r="C23" s="277"/>
      <c r="D23" s="199"/>
      <c r="E23" s="199"/>
      <c r="F23" s="199"/>
      <c r="G23" s="199"/>
      <c r="H23" s="199"/>
      <c r="I23" s="199"/>
      <c r="J23" s="198" t="str">
        <f>D18</f>
        <v>Ras El Jbal</v>
      </c>
    </row>
    <row r="24" spans="1:11" ht="33" customHeight="1" x14ac:dyDescent="0.25">
      <c r="A24" s="207" t="s">
        <v>383</v>
      </c>
      <c r="B24" s="276">
        <f>AVERAGE('A1 Exploitation'!D505,'A1 Technique'!D198)</f>
        <v>0.90809471140059805</v>
      </c>
      <c r="C24" s="276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6">
        <f>AVERAGE('A2 Exploitation'!D506,'A2 Technique'!D198)</f>
        <v>0</v>
      </c>
      <c r="C25" s="276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6">
        <f>AVERAGE('A3 Exploitation'!D506,'A3 Technique'!D198)</f>
        <v>0</v>
      </c>
      <c r="C26" s="276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6">
        <f>AVERAGE('A4 Exploitation'!D506,'A4 Technique'!D198)</f>
        <v>0</v>
      </c>
      <c r="C27" s="276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6">
        <f>AVERAGE('A5 Exploitation'!D506,'A5 Technique'!D198)</f>
        <v>0</v>
      </c>
      <c r="C28" s="276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6">
        <f>AVERAGE('A6 Exploitation'!D506,'A6 Technique'!D198)</f>
        <v>0</v>
      </c>
      <c r="C29" s="276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7" t="s">
        <v>389</v>
      </c>
      <c r="C33" s="277"/>
      <c r="D33" s="199"/>
      <c r="E33" s="199"/>
      <c r="F33" s="199"/>
      <c r="G33" s="199"/>
      <c r="H33" s="199"/>
      <c r="I33" s="199"/>
      <c r="J33" s="198" t="str">
        <f>D18</f>
        <v>Ras El Jbal</v>
      </c>
    </row>
    <row r="34" spans="1:10" ht="33" customHeight="1" x14ac:dyDescent="0.25">
      <c r="A34" s="207" t="s">
        <v>383</v>
      </c>
      <c r="B34" s="276">
        <f>'A1 Exploitation'!D505</f>
        <v>0.9472573839662447</v>
      </c>
      <c r="C34" s="276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6">
        <f>'A2 Exploitation'!D506</f>
        <v>0</v>
      </c>
      <c r="C35" s="276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6">
        <f>'A3 Exploitation'!D506</f>
        <v>0</v>
      </c>
      <c r="C36" s="276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6">
        <f>'A4 Exploitation'!D506</f>
        <v>0</v>
      </c>
      <c r="C37" s="276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6">
        <f>'A5 Exploitation'!D506</f>
        <v>0</v>
      </c>
      <c r="C38" s="276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6">
        <f>'A6 Exploitation'!D506</f>
        <v>0</v>
      </c>
      <c r="C39" s="276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0" t="s">
        <v>390</v>
      </c>
      <c r="C42" s="280"/>
      <c r="D42" s="199"/>
      <c r="E42" s="199"/>
      <c r="F42" s="199"/>
      <c r="G42" s="199"/>
      <c r="H42" s="199"/>
      <c r="I42" s="199"/>
      <c r="J42" s="198" t="str">
        <f>D18</f>
        <v>Ras El Jbal</v>
      </c>
    </row>
    <row r="43" spans="1:10" ht="33" customHeight="1" x14ac:dyDescent="0.25">
      <c r="A43" s="207" t="s">
        <v>383</v>
      </c>
      <c r="B43" s="276">
        <f>AVERAGE('A1 Exploitation'!D503, 'A1 Technique'!D196)</f>
        <v>0.375</v>
      </c>
      <c r="C43" s="276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6">
        <f>AVERAGE('A2 Exploitation'!D504, 'A2 Technique'!D196)</f>
        <v>0</v>
      </c>
      <c r="C44" s="276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6">
        <f>AVERAGE('A3 Exploitation'!D504, 'A3 Technique'!D196)</f>
        <v>0</v>
      </c>
      <c r="C45" s="276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6">
        <f>AVERAGE('A4 Exploitation'!D504, 'A4 Technique'!D196)</f>
        <v>0</v>
      </c>
      <c r="C46" s="276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6">
        <f>AVERAGE('A5 Exploitation'!D504, 'A5 Technique'!D196)</f>
        <v>0</v>
      </c>
      <c r="C47" s="276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6">
        <f>AVERAGE('A6 Exploitation'!D504, 'A6 Technique'!D196)</f>
        <v>0</v>
      </c>
      <c r="C48" s="276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7" t="s">
        <v>391</v>
      </c>
      <c r="C51" s="277"/>
      <c r="D51" s="199"/>
      <c r="E51" s="199"/>
      <c r="F51" s="199"/>
      <c r="G51" s="199"/>
      <c r="H51" s="199"/>
      <c r="I51" s="199"/>
      <c r="J51" s="198" t="str">
        <f>D18</f>
        <v>Ras El Jbal</v>
      </c>
    </row>
    <row r="52" spans="1:10" ht="33" customHeight="1" x14ac:dyDescent="0.25">
      <c r="A52" s="207" t="s">
        <v>383</v>
      </c>
      <c r="B52" s="279">
        <f>'A1 Exploitation'!D41</f>
        <v>0.95833333333333337</v>
      </c>
      <c r="C52" s="279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9">
        <f>'A2 Exploitation'!D41</f>
        <v>0</v>
      </c>
      <c r="C53" s="279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9">
        <f>'A3 Exploitation'!D41</f>
        <v>0</v>
      </c>
      <c r="C54" s="279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9">
        <f>'A4 Exploitation'!D41</f>
        <v>0</v>
      </c>
      <c r="C55" s="279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9">
        <f>'A5 Exploitation'!D41</f>
        <v>0</v>
      </c>
      <c r="C56" s="279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9">
        <f>'A6 Exploitation'!D41</f>
        <v>0</v>
      </c>
      <c r="C57" s="279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7" t="s">
        <v>392</v>
      </c>
      <c r="C60" s="277"/>
      <c r="D60" s="199"/>
      <c r="E60" s="199"/>
      <c r="F60" s="199"/>
      <c r="G60" s="199"/>
      <c r="H60" s="199"/>
      <c r="I60" s="199"/>
      <c r="J60" s="198" t="str">
        <f>D18</f>
        <v>Ras El Jbal</v>
      </c>
    </row>
    <row r="61" spans="1:10" ht="33" customHeight="1" x14ac:dyDescent="0.25">
      <c r="A61" s="207" t="s">
        <v>383</v>
      </c>
      <c r="B61" s="276">
        <f>'A1 Exploitation'!D97</f>
        <v>0.82352941176470584</v>
      </c>
      <c r="C61" s="276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6">
        <f>'A2 Exploitation'!D97</f>
        <v>0</v>
      </c>
      <c r="C62" s="276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6">
        <f>'A3 Exploitation'!D97</f>
        <v>0</v>
      </c>
      <c r="C63" s="276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6">
        <f>'A4 Exploitation'!D97</f>
        <v>0</v>
      </c>
      <c r="C64" s="276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6">
        <f>'A5 Exploitation'!D97</f>
        <v>0</v>
      </c>
      <c r="C65" s="276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6">
        <f>'A6 Exploitation'!D97</f>
        <v>0</v>
      </c>
      <c r="C66" s="276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7" t="s">
        <v>393</v>
      </c>
      <c r="C69" s="277"/>
      <c r="D69" s="199"/>
      <c r="E69" s="199"/>
      <c r="F69" s="199"/>
      <c r="G69" s="199"/>
      <c r="H69" s="199"/>
      <c r="I69" s="199"/>
      <c r="J69" s="198" t="str">
        <f>D18</f>
        <v>Ras El Jbal</v>
      </c>
    </row>
    <row r="70" spans="1:10" ht="33" customHeight="1" x14ac:dyDescent="0.25">
      <c r="A70" s="207" t="s">
        <v>383</v>
      </c>
      <c r="B70" s="276">
        <f>'A1 Exploitation'!D150</f>
        <v>0.97142857142857142</v>
      </c>
      <c r="C70" s="276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6">
        <f>'A2 Exploitation'!D150</f>
        <v>0</v>
      </c>
      <c r="C71" s="276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6">
        <f>'A3 Exploitation'!D150</f>
        <v>0</v>
      </c>
      <c r="C72" s="276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6">
        <f>'A4 Exploitation'!D150</f>
        <v>0</v>
      </c>
      <c r="C73" s="276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6">
        <f>'A5 Exploitation'!D150</f>
        <v>0</v>
      </c>
      <c r="C74" s="276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6">
        <f>'A6 Exploitation'!D150</f>
        <v>0</v>
      </c>
      <c r="C75" s="276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7" t="s">
        <v>394</v>
      </c>
      <c r="C78" s="277"/>
      <c r="D78" s="199"/>
      <c r="E78" s="199"/>
      <c r="F78" s="199"/>
      <c r="G78" s="199"/>
      <c r="H78" s="199"/>
      <c r="I78" s="199"/>
      <c r="J78" s="198" t="str">
        <f>D18</f>
        <v>Ras El Jbal</v>
      </c>
    </row>
    <row r="79" spans="1:10" ht="33" customHeight="1" x14ac:dyDescent="0.25">
      <c r="A79" s="207" t="s">
        <v>383</v>
      </c>
      <c r="B79" s="276">
        <f>'A1 Exploitation'!D190</f>
        <v>0.96153846153846156</v>
      </c>
      <c r="C79" s="276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6">
        <f>'A2 Exploitation'!D190</f>
        <v>0</v>
      </c>
      <c r="C80" s="276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6">
        <f>'A3 Exploitation'!D190</f>
        <v>0</v>
      </c>
      <c r="C81" s="276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6">
        <f>'A4 Exploitation'!D190</f>
        <v>0</v>
      </c>
      <c r="C82" s="276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6">
        <f>'A5 Exploitation'!D190</f>
        <v>0</v>
      </c>
      <c r="C83" s="276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6">
        <f>'A6 Exploitation'!D190</f>
        <v>0</v>
      </c>
      <c r="C84" s="276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7" t="s">
        <v>395</v>
      </c>
      <c r="C87" s="277"/>
      <c r="D87" s="199"/>
      <c r="E87" s="199"/>
      <c r="F87" s="199"/>
      <c r="G87" s="199"/>
      <c r="H87" s="199"/>
      <c r="I87" s="199"/>
      <c r="J87" s="198" t="str">
        <f>D18</f>
        <v>Ras El Jbal</v>
      </c>
    </row>
    <row r="88" spans="1:10" ht="33" customHeight="1" x14ac:dyDescent="0.25">
      <c r="A88" s="207" t="s">
        <v>383</v>
      </c>
      <c r="B88" s="276">
        <f>'A1 Exploitation'!D246</f>
        <v>0.95714285714285718</v>
      </c>
      <c r="C88" s="276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6">
        <f>'A2 Exploitation'!D246</f>
        <v>0</v>
      </c>
      <c r="C89" s="276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6">
        <f>'A3 Exploitation'!D246</f>
        <v>0</v>
      </c>
      <c r="C90" s="276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6">
        <f>'A4 Exploitation'!D246</f>
        <v>0</v>
      </c>
      <c r="C91" s="276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6">
        <f>'A5 Exploitation'!D246</f>
        <v>0</v>
      </c>
      <c r="C92" s="276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6">
        <f>'A6 Exploitation'!D246</f>
        <v>0</v>
      </c>
      <c r="C93" s="276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7" t="s">
        <v>396</v>
      </c>
      <c r="C96" s="277"/>
      <c r="D96" s="199"/>
      <c r="E96" s="199"/>
      <c r="F96" s="199"/>
      <c r="G96" s="199"/>
      <c r="H96" s="199"/>
      <c r="I96" s="199"/>
      <c r="J96" s="198" t="str">
        <f>D18</f>
        <v>Ras El Jbal</v>
      </c>
    </row>
    <row r="97" spans="1:10" ht="33" customHeight="1" x14ac:dyDescent="0.25">
      <c r="A97" s="207" t="s">
        <v>383</v>
      </c>
      <c r="B97" s="276" t="e">
        <f>'A1 Exploitation'!D289</f>
        <v>#DIV/0!</v>
      </c>
      <c r="C97" s="276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6">
        <f>'A2 Exploitation'!D289</f>
        <v>0</v>
      </c>
      <c r="C98" s="276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6">
        <f>'A3 Exploitation'!D289</f>
        <v>0</v>
      </c>
      <c r="C99" s="276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6">
        <f>'A4 Exploitation'!D289</f>
        <v>0</v>
      </c>
      <c r="C100" s="276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6">
        <f>'A5 Exploitation'!D289</f>
        <v>0</v>
      </c>
      <c r="C101" s="276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6">
        <f>'A6 Exploitation'!D289</f>
        <v>0</v>
      </c>
      <c r="C102" s="276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7" t="s">
        <v>397</v>
      </c>
      <c r="C105" s="277"/>
      <c r="D105" s="199"/>
      <c r="E105" s="199"/>
      <c r="F105" s="199"/>
      <c r="G105" s="199"/>
      <c r="H105" s="199"/>
      <c r="I105" s="199"/>
      <c r="J105" s="198" t="str">
        <f>D18</f>
        <v>Ras El Jbal</v>
      </c>
    </row>
    <row r="106" spans="1:10" ht="33" customHeight="1" x14ac:dyDescent="0.25">
      <c r="A106" s="207" t="s">
        <v>383</v>
      </c>
      <c r="B106" s="276">
        <f>'A1 Exploitation'!D322</f>
        <v>0.9375</v>
      </c>
      <c r="C106" s="276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6">
        <f>'A2 Exploitation'!D322</f>
        <v>0</v>
      </c>
      <c r="C107" s="276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6">
        <f>'A3 Exploitation'!D322</f>
        <v>0</v>
      </c>
      <c r="C108" s="276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6">
        <f>'A4 Exploitation'!D322</f>
        <v>0</v>
      </c>
      <c r="C109" s="276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6">
        <f>'A5 Exploitation'!D322</f>
        <v>0</v>
      </c>
      <c r="C110" s="276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6">
        <f>'A6 Exploitation'!D322</f>
        <v>0</v>
      </c>
      <c r="C111" s="276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7" t="s">
        <v>398</v>
      </c>
      <c r="C114" s="277"/>
      <c r="D114" s="199"/>
      <c r="E114" s="199"/>
      <c r="F114" s="199"/>
      <c r="G114" s="199"/>
      <c r="H114" s="199"/>
      <c r="I114" s="199"/>
      <c r="J114" s="198" t="str">
        <f>D18</f>
        <v>Ras El Jbal</v>
      </c>
    </row>
    <row r="115" spans="1:10" ht="33" customHeight="1" x14ac:dyDescent="0.25">
      <c r="A115" s="207" t="s">
        <v>383</v>
      </c>
      <c r="B115" s="276">
        <f>'A1 Exploitation'!D350</f>
        <v>0.8571428571428571</v>
      </c>
      <c r="C115" s="276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6">
        <f>'A2 Exploitation'!D350</f>
        <v>0</v>
      </c>
      <c r="C116" s="276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6">
        <f>'A3 Exploitation'!D350</f>
        <v>0</v>
      </c>
      <c r="C117" s="276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6">
        <f>'A4 Exploitation'!D350</f>
        <v>0</v>
      </c>
      <c r="C118" s="276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6">
        <f>'A5 Exploitation'!D350</f>
        <v>0</v>
      </c>
      <c r="C119" s="276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6">
        <f>'A6 Exploitation'!D350</f>
        <v>0</v>
      </c>
      <c r="C120" s="276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7" t="s">
        <v>399</v>
      </c>
      <c r="C123" s="277"/>
      <c r="D123" s="199"/>
      <c r="E123" s="199"/>
      <c r="F123" s="199"/>
      <c r="G123" s="199"/>
      <c r="H123" s="199"/>
      <c r="I123" s="199"/>
      <c r="J123" s="198" t="str">
        <f>D18</f>
        <v>Ras El Jbal</v>
      </c>
    </row>
    <row r="124" spans="1:10" ht="33" customHeight="1" x14ac:dyDescent="0.25">
      <c r="A124" s="207" t="s">
        <v>383</v>
      </c>
      <c r="B124" s="276">
        <f>'A1 Exploitation'!D403</f>
        <v>1</v>
      </c>
      <c r="C124" s="276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6">
        <f>'A2 Exploitation'!D403</f>
        <v>0</v>
      </c>
      <c r="C125" s="276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6">
        <f>'A3 Exploitation'!D403</f>
        <v>0</v>
      </c>
      <c r="C126" s="276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6">
        <f>'A4 Exploitation'!D403</f>
        <v>0</v>
      </c>
      <c r="C127" s="276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6">
        <f>'A5 Exploitation'!D403</f>
        <v>0</v>
      </c>
      <c r="C128" s="276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6">
        <f>'A6 Exploitation'!D403</f>
        <v>0</v>
      </c>
      <c r="C129" s="276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7" t="s">
        <v>400</v>
      </c>
      <c r="C132" s="277"/>
      <c r="D132" s="199"/>
      <c r="E132" s="199"/>
      <c r="F132" s="199"/>
      <c r="G132" s="199"/>
      <c r="H132" s="199"/>
      <c r="I132" s="199"/>
      <c r="J132" s="198" t="str">
        <f>D18</f>
        <v>Ras El Jbal</v>
      </c>
    </row>
    <row r="133" spans="1:10" ht="33" customHeight="1" x14ac:dyDescent="0.25">
      <c r="A133" s="207" t="s">
        <v>383</v>
      </c>
      <c r="B133" s="276">
        <f>'A1 Exploitation'!D433</f>
        <v>1</v>
      </c>
      <c r="C133" s="276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6">
        <f>'A2 Exploitation'!D434</f>
        <v>0</v>
      </c>
      <c r="C134" s="276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6">
        <f>'A3 Exploitation'!D434</f>
        <v>0</v>
      </c>
      <c r="C135" s="276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6">
        <f>'A4 Exploitation'!D434</f>
        <v>0</v>
      </c>
      <c r="C136" s="276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6">
        <f>'A5 Exploitation'!D434</f>
        <v>0</v>
      </c>
      <c r="C137" s="276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6">
        <f>'A6 Exploitation'!D434</f>
        <v>0</v>
      </c>
      <c r="C138" s="276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7" t="s">
        <v>401</v>
      </c>
      <c r="C141" s="277"/>
      <c r="D141" s="199"/>
      <c r="E141" s="199"/>
      <c r="F141" s="199"/>
      <c r="G141" s="199"/>
      <c r="H141" s="199"/>
      <c r="I141" s="199"/>
      <c r="J141" s="198" t="str">
        <f>D18</f>
        <v>Ras El Jbal</v>
      </c>
    </row>
    <row r="142" spans="1:10" ht="33" customHeight="1" x14ac:dyDescent="0.25">
      <c r="A142" s="207" t="s">
        <v>383</v>
      </c>
      <c r="B142" s="276">
        <f>'A1 Exploitation'!D452</f>
        <v>1</v>
      </c>
      <c r="C142" s="276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6">
        <f>'A2 Exploitation'!D453</f>
        <v>0</v>
      </c>
      <c r="C143" s="276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6">
        <f>'A3 Exploitation'!D453</f>
        <v>0</v>
      </c>
      <c r="C144" s="276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6">
        <f>'A4 Exploitation'!D453</f>
        <v>0</v>
      </c>
      <c r="C145" s="276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6">
        <f>'A5 Exploitation'!D453</f>
        <v>0</v>
      </c>
      <c r="C146" s="276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6">
        <f>'A6 Exploitation'!D453</f>
        <v>0</v>
      </c>
      <c r="C147" s="276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7" t="s">
        <v>402</v>
      </c>
      <c r="C150" s="277"/>
      <c r="D150" s="199"/>
      <c r="E150" s="199"/>
      <c r="F150" s="199"/>
      <c r="G150" s="199"/>
      <c r="H150" s="199"/>
      <c r="I150" s="199"/>
      <c r="J150" s="198" t="str">
        <f>D18</f>
        <v>Ras El Jbal</v>
      </c>
    </row>
    <row r="151" spans="1:10" ht="33" customHeight="1" x14ac:dyDescent="0.25">
      <c r="A151" s="207" t="s">
        <v>383</v>
      </c>
      <c r="B151" s="276">
        <f>'A1 Exploitation'!D462</f>
        <v>0.75</v>
      </c>
      <c r="C151" s="276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6">
        <f>'A2 Exploitation'!D463</f>
        <v>0</v>
      </c>
      <c r="C152" s="276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6">
        <f>'A3 Exploitation'!D463</f>
        <v>0</v>
      </c>
      <c r="C153" s="276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6">
        <f>'A4 Exploitation'!D463</f>
        <v>0</v>
      </c>
      <c r="C154" s="276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6">
        <f>'A5 Exploitation'!D463</f>
        <v>0</v>
      </c>
      <c r="C155" s="276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6">
        <f>'A6 Exploitation'!D463</f>
        <v>0</v>
      </c>
      <c r="C156" s="276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7" t="s">
        <v>403</v>
      </c>
      <c r="C159" s="277"/>
      <c r="D159" s="199"/>
      <c r="E159" s="199"/>
      <c r="F159" s="199"/>
      <c r="G159" s="199"/>
      <c r="H159" s="199"/>
      <c r="I159" s="199"/>
      <c r="J159" s="198" t="str">
        <f>D18</f>
        <v>Ras El Jbal</v>
      </c>
    </row>
    <row r="160" spans="1:10" ht="33" customHeight="1" x14ac:dyDescent="0.25">
      <c r="A160" s="207" t="s">
        <v>383</v>
      </c>
      <c r="B160" s="276">
        <f>'A1 Exploitation'!D471</f>
        <v>1</v>
      </c>
      <c r="C160" s="276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6">
        <f>'A2 Exploitation'!D472</f>
        <v>0</v>
      </c>
      <c r="C161" s="276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6">
        <f>'A3 Exploitation'!D472</f>
        <v>0</v>
      </c>
      <c r="C162" s="276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6">
        <f>'A4 Exploitation'!D472</f>
        <v>0</v>
      </c>
      <c r="C163" s="276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6">
        <f>'A5 Exploitation'!D472</f>
        <v>0</v>
      </c>
      <c r="C164" s="276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6">
        <f>'A6 Exploitation'!D472</f>
        <v>0</v>
      </c>
      <c r="C165" s="276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8"/>
      <c r="C166" s="278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8"/>
      <c r="C167" s="278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7" t="s">
        <v>404</v>
      </c>
      <c r="C168" s="277"/>
      <c r="D168" s="199"/>
      <c r="E168" s="199"/>
      <c r="F168" s="199"/>
      <c r="G168" s="199"/>
      <c r="H168" s="199"/>
      <c r="I168" s="199"/>
      <c r="J168" s="198" t="str">
        <f>D18</f>
        <v>Ras El Jbal</v>
      </c>
    </row>
    <row r="169" spans="1:10" ht="33" customHeight="1" x14ac:dyDescent="0.25">
      <c r="A169" s="207" t="s">
        <v>383</v>
      </c>
      <c r="B169" s="276">
        <f>'A1 Exploitation'!D492</f>
        <v>1</v>
      </c>
      <c r="C169" s="276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6">
        <f>'A2 Exploitation'!D493</f>
        <v>0</v>
      </c>
      <c r="C170" s="276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6">
        <f>'A3 Exploitation'!D493</f>
        <v>0</v>
      </c>
      <c r="C171" s="276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6">
        <f>'A4 Exploitation'!D493</f>
        <v>0</v>
      </c>
      <c r="C172" s="276"/>
    </row>
    <row r="173" spans="1:10" ht="33" customHeight="1" x14ac:dyDescent="0.25">
      <c r="A173" s="206" t="s">
        <v>387</v>
      </c>
      <c r="B173" s="276">
        <f>'A5 Exploitation'!D493</f>
        <v>0</v>
      </c>
      <c r="C173" s="276"/>
    </row>
    <row r="174" spans="1:10" ht="33" customHeight="1" x14ac:dyDescent="0.25">
      <c r="A174" s="206" t="s">
        <v>388</v>
      </c>
      <c r="B174" s="276">
        <f>'A6 Exploitation'!D493</f>
        <v>0</v>
      </c>
      <c r="C174" s="276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7" t="s">
        <v>405</v>
      </c>
      <c r="C177" s="277"/>
      <c r="J177" s="198" t="str">
        <f>D18</f>
        <v>Ras El Jbal</v>
      </c>
    </row>
    <row r="178" spans="1:10" ht="33" customHeight="1" x14ac:dyDescent="0.25">
      <c r="A178" s="207" t="s">
        <v>383</v>
      </c>
      <c r="B178" s="276">
        <f>'A1 Exploitation'!D501</f>
        <v>1</v>
      </c>
      <c r="C178" s="276"/>
    </row>
    <row r="179" spans="1:10" ht="33" customHeight="1" x14ac:dyDescent="0.25">
      <c r="A179" s="206" t="s">
        <v>384</v>
      </c>
      <c r="B179" s="276">
        <f>'A2 Exploitation'!D502</f>
        <v>0</v>
      </c>
      <c r="C179" s="276"/>
    </row>
    <row r="180" spans="1:10" ht="33" customHeight="1" x14ac:dyDescent="0.25">
      <c r="A180" s="207" t="s">
        <v>385</v>
      </c>
      <c r="B180" s="276">
        <f>'A3 Exploitation'!D502</f>
        <v>0</v>
      </c>
      <c r="C180" s="276"/>
    </row>
    <row r="181" spans="1:10" ht="33" customHeight="1" x14ac:dyDescent="0.25">
      <c r="A181" s="207" t="s">
        <v>386</v>
      </c>
      <c r="B181" s="276">
        <f>'A4 Exploitation'!D502</f>
        <v>0</v>
      </c>
      <c r="C181" s="276"/>
    </row>
    <row r="182" spans="1:10" ht="33" customHeight="1" x14ac:dyDescent="0.25">
      <c r="A182" s="206" t="s">
        <v>387</v>
      </c>
      <c r="B182" s="276">
        <f>'A5 Exploitation'!D502</f>
        <v>0</v>
      </c>
      <c r="C182" s="276"/>
    </row>
    <row r="183" spans="1:10" ht="33" customHeight="1" x14ac:dyDescent="0.25">
      <c r="A183" s="206" t="s">
        <v>388</v>
      </c>
      <c r="B183" s="276">
        <f>'A6 Exploitation'!D502</f>
        <v>0</v>
      </c>
      <c r="C183" s="276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7" t="s">
        <v>406</v>
      </c>
      <c r="C186" s="277"/>
      <c r="J186" s="198" t="str">
        <f>D18</f>
        <v>Ras El Jbal</v>
      </c>
    </row>
    <row r="187" spans="1:10" ht="33" customHeight="1" x14ac:dyDescent="0.25">
      <c r="A187" s="207" t="s">
        <v>383</v>
      </c>
      <c r="B187" s="276">
        <f>'A1 Technique'!D198</f>
        <v>0.8689320388349514</v>
      </c>
      <c r="C187" s="276"/>
    </row>
    <row r="188" spans="1:10" ht="33" customHeight="1" x14ac:dyDescent="0.25">
      <c r="A188" s="206" t="s">
        <v>384</v>
      </c>
      <c r="B188" s="276">
        <f>'A2 Technique'!D198</f>
        <v>0</v>
      </c>
      <c r="C188" s="276"/>
    </row>
    <row r="189" spans="1:10" ht="33" customHeight="1" x14ac:dyDescent="0.25">
      <c r="A189" s="207" t="s">
        <v>385</v>
      </c>
      <c r="B189" s="276">
        <f>'A3 Technique'!D198</f>
        <v>0</v>
      </c>
      <c r="C189" s="276"/>
    </row>
    <row r="190" spans="1:10" ht="33" customHeight="1" x14ac:dyDescent="0.25">
      <c r="A190" s="207" t="s">
        <v>386</v>
      </c>
      <c r="B190" s="276">
        <f>'A4 Technique'!D198</f>
        <v>0</v>
      </c>
      <c r="C190" s="276"/>
    </row>
    <row r="191" spans="1:10" ht="33" customHeight="1" x14ac:dyDescent="0.25">
      <c r="A191" s="206" t="s">
        <v>387</v>
      </c>
      <c r="B191" s="276">
        <f>'A5 Technique'!D198</f>
        <v>0</v>
      </c>
      <c r="C191" s="276"/>
    </row>
    <row r="192" spans="1:10" ht="33" customHeight="1" x14ac:dyDescent="0.25">
      <c r="A192" s="206" t="s">
        <v>388</v>
      </c>
      <c r="B192" s="276">
        <f>'A6 Technique'!D198</f>
        <v>0</v>
      </c>
      <c r="C192" s="276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Ras El Jbal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Ras El Jbal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'A5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'A5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'A5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Ras El Jbal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Ras El Jbal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'A6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'A6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'A6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F4" sqref="F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124"/>
      <c r="H7" s="124"/>
      <c r="I7" s="124"/>
    </row>
    <row r="8" spans="1:9" ht="29.25" x14ac:dyDescent="0.45">
      <c r="A8" s="299" t="str">
        <f>'Page de garde'!D18</f>
        <v>Ras El Jbal</v>
      </c>
      <c r="B8" s="299"/>
      <c r="C8" s="299"/>
      <c r="D8" s="299"/>
      <c r="E8" s="299"/>
      <c r="F8" s="299"/>
      <c r="G8" s="126"/>
      <c r="H8" s="126"/>
      <c r="I8" s="124"/>
    </row>
    <row r="9" spans="1:9" ht="24" x14ac:dyDescent="0.45">
      <c r="A9" s="38" t="s">
        <v>44</v>
      </c>
      <c r="B9" s="300" t="s">
        <v>414</v>
      </c>
      <c r="C9" s="300"/>
      <c r="D9" s="300"/>
      <c r="E9" s="300"/>
      <c r="F9" s="300"/>
      <c r="G9" s="126"/>
      <c r="H9" s="126"/>
      <c r="I9" s="124"/>
    </row>
    <row r="10" spans="1:9" ht="24.75" x14ac:dyDescent="0.5">
      <c r="A10" s="39" t="s">
        <v>46</v>
      </c>
      <c r="B10" s="301" t="s">
        <v>417</v>
      </c>
      <c r="C10" s="301"/>
      <c r="D10" s="301"/>
      <c r="E10" s="301"/>
      <c r="F10" s="301"/>
      <c r="G10" s="126"/>
      <c r="H10" s="126"/>
      <c r="I10" s="124"/>
    </row>
    <row r="11" spans="1:9" ht="24" x14ac:dyDescent="0.45">
      <c r="A11" s="38" t="s">
        <v>45</v>
      </c>
      <c r="B11" s="296">
        <v>42810</v>
      </c>
      <c r="C11" s="296"/>
      <c r="D11" s="296"/>
      <c r="E11" s="296"/>
      <c r="F11" s="296"/>
      <c r="G11" s="126"/>
      <c r="H11" s="126"/>
      <c r="I11" s="124"/>
    </row>
    <row r="12" spans="1:9" ht="24" x14ac:dyDescent="0.45">
      <c r="A12" s="38" t="s">
        <v>276</v>
      </c>
      <c r="B12" s="289">
        <f>D505</f>
        <v>0.9472573839662447</v>
      </c>
      <c r="C12" s="289"/>
      <c r="D12" s="289"/>
      <c r="E12" s="289"/>
      <c r="F12" s="289"/>
      <c r="G12" s="126"/>
      <c r="H12" s="126"/>
      <c r="I12" s="124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42810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7" t="s">
        <v>10</v>
      </c>
      <c r="B19" s="136">
        <v>1</v>
      </c>
      <c r="C19" s="136"/>
      <c r="D19" s="135" t="s">
        <v>419</v>
      </c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29"/>
      <c r="E21" s="129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411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23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0.95833333333333337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42810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56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45" x14ac:dyDescent="0.25">
      <c r="A63" s="17" t="s">
        <v>277</v>
      </c>
      <c r="B63" s="170">
        <v>0</v>
      </c>
      <c r="C63" s="144"/>
      <c r="D63" s="129" t="s">
        <v>447</v>
      </c>
      <c r="E63" s="129" t="s">
        <v>448</v>
      </c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 t="s">
        <v>34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45" x14ac:dyDescent="0.25">
      <c r="A70" s="107" t="s">
        <v>171</v>
      </c>
      <c r="B70" s="170">
        <v>0</v>
      </c>
      <c r="C70" s="218">
        <f>IF(B70=0, -5, "0")</f>
        <v>-5</v>
      </c>
      <c r="D70" s="163" t="s">
        <v>423</v>
      </c>
      <c r="E70" s="146" t="s">
        <v>458</v>
      </c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29</v>
      </c>
    </row>
    <row r="82" spans="1:6" x14ac:dyDescent="0.25">
      <c r="A82" s="19" t="s">
        <v>37</v>
      </c>
      <c r="B82" s="20"/>
      <c r="C82" s="21"/>
      <c r="D82" s="63">
        <f>D81/(COUNT(B58:C80)*2)</f>
        <v>0.72499999999999998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1</v>
      </c>
      <c r="C87" s="217" t="str">
        <f>IF(B87=0, -5, "0")</f>
        <v>0</v>
      </c>
      <c r="D87" s="157" t="s">
        <v>415</v>
      </c>
      <c r="E87" s="129" t="s">
        <v>416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56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56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0.82352941176470584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42810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29"/>
      <c r="E121" s="270"/>
      <c r="F121" s="147"/>
    </row>
    <row r="122" spans="1:6" ht="30" x14ac:dyDescent="0.25">
      <c r="A122" s="18" t="s">
        <v>188</v>
      </c>
      <c r="B122" s="170">
        <v>0</v>
      </c>
      <c r="C122" s="153"/>
      <c r="D122" s="142" t="s">
        <v>460</v>
      </c>
      <c r="E122" s="147" t="s">
        <v>461</v>
      </c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29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42810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68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29"/>
      <c r="E168" s="129"/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ht="30" x14ac:dyDescent="0.25">
      <c r="A178" s="17" t="s">
        <v>188</v>
      </c>
      <c r="B178" s="170">
        <v>0</v>
      </c>
      <c r="C178" s="153"/>
      <c r="D178" s="168" t="s">
        <v>422</v>
      </c>
      <c r="E178" s="142" t="s">
        <v>462</v>
      </c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42810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ht="30" x14ac:dyDescent="0.25">
      <c r="A212" s="18" t="s">
        <v>192</v>
      </c>
      <c r="B212" s="170">
        <v>1</v>
      </c>
      <c r="C212" s="153"/>
      <c r="D212" s="143" t="s">
        <v>446</v>
      </c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29" t="s">
        <v>432</v>
      </c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ht="30" x14ac:dyDescent="0.25">
      <c r="A218" s="18" t="s">
        <v>188</v>
      </c>
      <c r="B218" s="170">
        <v>0</v>
      </c>
      <c r="C218" s="153"/>
      <c r="D218" s="168" t="s">
        <v>422</v>
      </c>
      <c r="E218" s="147" t="s">
        <v>462</v>
      </c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29</v>
      </c>
    </row>
    <row r="230" spans="1:6" x14ac:dyDescent="0.25">
      <c r="A230" s="19" t="s">
        <v>37</v>
      </c>
      <c r="B230" s="20"/>
      <c r="C230" s="21"/>
      <c r="D230" s="63">
        <f>D229/(COUNT(B210:C228)*2)</f>
        <v>0.90625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6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67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0.95714285714285718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42810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45" t="s">
        <v>34</v>
      </c>
      <c r="C267" s="145"/>
      <c r="D267" s="264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 t="s">
        <v>34</v>
      </c>
      <c r="C284" s="29"/>
      <c r="D284" s="26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42810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ht="20.25" customHeight="1" x14ac:dyDescent="0.25">
      <c r="A294" s="32" t="s">
        <v>62</v>
      </c>
      <c r="B294" s="153" t="s">
        <v>34</v>
      </c>
      <c r="C294" s="153"/>
      <c r="D294" s="142"/>
      <c r="E294" s="66"/>
      <c r="F294" s="66"/>
    </row>
    <row r="295" spans="1:7" x14ac:dyDescent="0.25">
      <c r="A295" s="22" t="s">
        <v>6</v>
      </c>
      <c r="B295" s="170" t="s">
        <v>34</v>
      </c>
      <c r="C295" s="153"/>
      <c r="D295" s="142"/>
      <c r="E295" s="66"/>
      <c r="F295" s="66"/>
    </row>
    <row r="296" spans="1:7" x14ac:dyDescent="0.25">
      <c r="A296" s="161" t="s">
        <v>297</v>
      </c>
      <c r="B296" s="170" t="s">
        <v>34</v>
      </c>
      <c r="C296" s="153"/>
      <c r="D296" s="142"/>
      <c r="E296" s="66"/>
      <c r="F296" s="147"/>
    </row>
    <row r="297" spans="1:7" x14ac:dyDescent="0.25">
      <c r="A297" s="32" t="s">
        <v>20</v>
      </c>
      <c r="B297" s="170" t="s">
        <v>34</v>
      </c>
      <c r="C297" s="153"/>
      <c r="D297" s="149"/>
      <c r="E297" s="66"/>
      <c r="F297" s="66"/>
    </row>
    <row r="298" spans="1:7" x14ac:dyDescent="0.25">
      <c r="A298" s="22" t="s">
        <v>39</v>
      </c>
      <c r="B298" s="170" t="s">
        <v>34</v>
      </c>
      <c r="C298" s="153"/>
      <c r="D298" s="142"/>
      <c r="E298" s="66"/>
      <c r="F298" s="66"/>
    </row>
    <row r="299" spans="1:7" x14ac:dyDescent="0.25">
      <c r="A299" s="32" t="s">
        <v>50</v>
      </c>
      <c r="B299" s="170" t="s">
        <v>34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 t="s">
        <v>34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 t="e">
        <f>D302/(COUNT(B294:C301)*2)</f>
        <v>#DIV/0!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ht="19.5" customHeight="1" x14ac:dyDescent="0.25">
      <c r="A306" s="17" t="s">
        <v>303</v>
      </c>
      <c r="B306" s="145" t="s">
        <v>34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1</v>
      </c>
      <c r="C307" s="153"/>
      <c r="D307" s="142" t="s">
        <v>453</v>
      </c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 t="s">
        <v>34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 t="s">
        <v>34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15</v>
      </c>
    </row>
    <row r="319" spans="1:6" x14ac:dyDescent="0.25">
      <c r="A319" s="19" t="s">
        <v>37</v>
      </c>
      <c r="B319" s="20"/>
      <c r="C319" s="21"/>
      <c r="D319" s="63">
        <f>D318/(COUNT(B306:C316)*2)</f>
        <v>0.9375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15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0.9375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42810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45" x14ac:dyDescent="0.25">
      <c r="A328" s="17" t="s">
        <v>51</v>
      </c>
      <c r="B328" s="170">
        <v>0</v>
      </c>
      <c r="C328" s="153"/>
      <c r="D328" s="9" t="s">
        <v>454</v>
      </c>
      <c r="E328" s="129" t="s">
        <v>455</v>
      </c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45" x14ac:dyDescent="0.25">
      <c r="A334" s="17" t="s">
        <v>304</v>
      </c>
      <c r="B334" s="170">
        <v>0</v>
      </c>
      <c r="C334" s="145"/>
      <c r="D334" s="269" t="s">
        <v>456</v>
      </c>
      <c r="E334" s="146" t="s">
        <v>457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1</v>
      </c>
      <c r="C345" s="154"/>
      <c r="D345" s="258">
        <v>0.5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24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42810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4"/>
      <c r="E369" s="129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129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5" t="s">
        <v>124</v>
      </c>
      <c r="B382" s="286"/>
      <c r="C382" s="286"/>
      <c r="D382" s="286"/>
      <c r="E382" s="286"/>
      <c r="F382" s="286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0</v>
      </c>
      <c r="C398" s="154"/>
      <c r="D398" s="256">
        <v>0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42810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4" t="s">
        <v>374</v>
      </c>
      <c r="B435" s="284"/>
      <c r="C435" s="284"/>
      <c r="D435" s="284"/>
      <c r="E435" s="284"/>
      <c r="F435" s="284"/>
    </row>
    <row r="436" spans="1:7" s="167" customFormat="1" x14ac:dyDescent="0.25">
      <c r="A436" s="195">
        <f>+B11</f>
        <v>42810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1</v>
      </c>
      <c r="C447" s="154"/>
      <c r="D447" s="258">
        <v>0.5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ht="45" x14ac:dyDescent="0.25">
      <c r="A457" s="32" t="s">
        <v>245</v>
      </c>
      <c r="B457" s="170">
        <v>1</v>
      </c>
      <c r="C457" s="153"/>
      <c r="D457" s="275" t="s">
        <v>463</v>
      </c>
      <c r="E457" s="66"/>
      <c r="F457" s="66"/>
    </row>
    <row r="458" spans="1:6" ht="17.25" customHeight="1" x14ac:dyDescent="0.25">
      <c r="A458" s="32" t="s">
        <v>86</v>
      </c>
      <c r="B458" s="170">
        <v>1</v>
      </c>
      <c r="C458" s="145"/>
      <c r="D458" s="162" t="s">
        <v>464</v>
      </c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2</v>
      </c>
      <c r="C466" s="145"/>
      <c r="D466" s="146"/>
      <c r="E466" s="148"/>
      <c r="F466" s="66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 t="s">
        <v>34</v>
      </c>
      <c r="C468" s="145"/>
      <c r="D468" s="269" t="s">
        <v>439</v>
      </c>
      <c r="E468" s="148"/>
      <c r="F468" s="66"/>
    </row>
    <row r="469" spans="1:7" ht="45" x14ac:dyDescent="0.25">
      <c r="A469" s="32" t="s">
        <v>287</v>
      </c>
      <c r="B469" s="171">
        <v>0</v>
      </c>
      <c r="C469" s="154"/>
      <c r="D469" s="258">
        <v>0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412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4" t="s">
        <v>152</v>
      </c>
      <c r="B494" s="284"/>
      <c r="C494" s="284"/>
      <c r="D494" s="284"/>
      <c r="E494" s="284"/>
      <c r="F494" s="284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449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0.9472573839662447</v>
      </c>
    </row>
  </sheetData>
  <sheetProtection algorithmName="SHA-512" hashValue="0PlzjAWj0i78D/xzlID1/AsoH1Y0ox9o+SPqUHVM20NHXqlpnqxLISqydiSrOdCN/gNbNQMoX3ssy9xA+YqzBg==" saltValue="04yNxnj5HjHRGkn9cF79MQ==" spinCount="100000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7" orientation="portrait" horizontalDpi="4294967293" r:id="rId1"/>
  <rowBreaks count="4" manualBreakCount="4">
    <brk id="82" max="6" man="1"/>
    <brk id="155" max="16383" man="1"/>
    <brk id="247" max="6" man="1"/>
    <brk id="35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abSelected="1" view="pageBreakPreview" zoomScale="90" zoomScaleSheetLayoutView="90" workbookViewId="0">
      <selection activeCell="E4" sqref="E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126"/>
      <c r="H6" s="126"/>
      <c r="I6" s="126"/>
    </row>
    <row r="7" spans="1:9" s="36" customFormat="1" ht="21.75" customHeight="1" x14ac:dyDescent="0.5">
      <c r="A7" s="299" t="str">
        <f>'A1 Exploitation'!A8:F8</f>
        <v>Ras El Jbal</v>
      </c>
      <c r="B7" s="299"/>
      <c r="C7" s="299"/>
      <c r="D7" s="299"/>
      <c r="E7" s="299"/>
      <c r="F7" s="299"/>
      <c r="G7" s="126"/>
      <c r="H7" s="126"/>
      <c r="I7" s="126"/>
    </row>
    <row r="8" spans="1:9" s="36" customFormat="1" ht="24.75" x14ac:dyDescent="0.5">
      <c r="A8" s="38" t="s">
        <v>44</v>
      </c>
      <c r="B8" s="315" t="str">
        <f>'A1 Exploitation'!B9:F9</f>
        <v>Mme Samah SLAIMI</v>
      </c>
      <c r="C8" s="315"/>
      <c r="D8" s="315"/>
      <c r="E8" s="315"/>
      <c r="F8" s="315"/>
      <c r="G8" s="126"/>
      <c r="H8" s="126"/>
      <c r="I8" s="126"/>
    </row>
    <row r="9" spans="1:9" s="36" customFormat="1" ht="24.75" x14ac:dyDescent="0.5">
      <c r="A9" s="39" t="s">
        <v>46</v>
      </c>
      <c r="B9" s="316" t="str">
        <f>'A1 Exploitation'!B10:F10</f>
        <v>Directeur du Magasin &amp; Chef des Rayons</v>
      </c>
      <c r="C9" s="316"/>
      <c r="D9" s="316"/>
      <c r="E9" s="316"/>
      <c r="F9" s="316"/>
      <c r="G9" s="126"/>
      <c r="H9" s="126"/>
      <c r="I9" s="126"/>
    </row>
    <row r="10" spans="1:9" s="36" customFormat="1" ht="24.75" x14ac:dyDescent="0.5">
      <c r="A10" s="38" t="s">
        <v>45</v>
      </c>
      <c r="B10" s="313">
        <f>'A1 Exploitation'!B11:F11</f>
        <v>42810</v>
      </c>
      <c r="C10" s="313"/>
      <c r="D10" s="313"/>
      <c r="E10" s="313"/>
      <c r="F10" s="313"/>
      <c r="G10" s="126"/>
      <c r="H10" s="126"/>
      <c r="I10" s="126"/>
    </row>
    <row r="11" spans="1:9" s="36" customFormat="1" ht="24.75" x14ac:dyDescent="0.5">
      <c r="A11" s="38" t="s">
        <v>341</v>
      </c>
      <c r="B11" s="317">
        <f>D198</f>
        <v>0.8689320388349514</v>
      </c>
      <c r="C11" s="317"/>
      <c r="D11" s="317"/>
      <c r="E11" s="317"/>
      <c r="F11" s="317"/>
      <c r="G11" s="126"/>
      <c r="H11" s="126"/>
      <c r="I11" s="12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127">
        <f>SUM(B17:C21)</f>
        <v>10</v>
      </c>
    </row>
    <row r="23" spans="1:6" x14ac:dyDescent="0.3">
      <c r="A23" s="304" t="s">
        <v>342</v>
      </c>
      <c r="B23" s="305"/>
      <c r="C23" s="306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7"/>
      <c r="E30" s="257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125">
        <f>SUM(B26:C31)</f>
        <v>12</v>
      </c>
    </row>
    <row r="33" spans="1:6" x14ac:dyDescent="0.3">
      <c r="A33" s="304" t="s">
        <v>342</v>
      </c>
      <c r="B33" s="305"/>
      <c r="C33" s="306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F38" s="221"/>
    </row>
    <row r="39" spans="1:6" s="50" customFormat="1" ht="33" x14ac:dyDescent="0.3">
      <c r="A39" s="41" t="s">
        <v>91</v>
      </c>
      <c r="B39" s="221">
        <v>1</v>
      </c>
      <c r="C39" s="221"/>
      <c r="D39" s="222" t="s">
        <v>444</v>
      </c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125">
        <f>SUM(B36:C40)</f>
        <v>9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0.9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425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125">
        <f>SUM(B45:C50)</f>
        <v>12</v>
      </c>
    </row>
    <row r="52" spans="1:6" x14ac:dyDescent="0.3">
      <c r="A52" s="304" t="s">
        <v>342</v>
      </c>
      <c r="B52" s="305"/>
      <c r="C52" s="306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125">
        <f>SUM(B55:C61)</f>
        <v>14</v>
      </c>
    </row>
    <row r="63" spans="1:6" x14ac:dyDescent="0.3">
      <c r="A63" s="304" t="s">
        <v>342</v>
      </c>
      <c r="B63" s="305"/>
      <c r="C63" s="306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66" x14ac:dyDescent="0.4">
      <c r="A66" s="41" t="s">
        <v>318</v>
      </c>
      <c r="B66" s="227">
        <v>0</v>
      </c>
      <c r="C66" s="228"/>
      <c r="D66" s="260" t="s">
        <v>449</v>
      </c>
      <c r="E66" s="260" t="s">
        <v>450</v>
      </c>
      <c r="F66" s="221"/>
    </row>
    <row r="67" spans="1:6" ht="82.5" x14ac:dyDescent="0.4">
      <c r="A67" s="41" t="s">
        <v>319</v>
      </c>
      <c r="B67" s="227">
        <v>0</v>
      </c>
      <c r="C67" s="228"/>
      <c r="D67" s="257" t="s">
        <v>451</v>
      </c>
      <c r="E67" s="260" t="s">
        <v>452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">
      <c r="A74" s="272" t="s">
        <v>215</v>
      </c>
      <c r="B74" s="227">
        <v>2</v>
      </c>
      <c r="C74" s="273" t="str">
        <f>IF(B74=0, -5, "0")</f>
        <v>0</v>
      </c>
      <c r="D74" s="257" t="s">
        <v>428</v>
      </c>
      <c r="E74" s="232"/>
      <c r="F74" s="221"/>
    </row>
    <row r="75" spans="1:6" ht="18" x14ac:dyDescent="0.3">
      <c r="A75" s="272" t="s">
        <v>265</v>
      </c>
      <c r="B75" s="227" t="s">
        <v>34</v>
      </c>
      <c r="C75" s="274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413</v>
      </c>
      <c r="E77" s="257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22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7"/>
      <c r="E82" s="235"/>
      <c r="F82" s="221"/>
    </row>
    <row r="83" spans="1:6" x14ac:dyDescent="0.3">
      <c r="A83" s="304" t="s">
        <v>38</v>
      </c>
      <c r="B83" s="305"/>
      <c r="C83" s="306"/>
      <c r="D83" s="125">
        <f>SUM(B66:C82)</f>
        <v>23</v>
      </c>
    </row>
    <row r="84" spans="1:6" x14ac:dyDescent="0.3">
      <c r="A84" s="304" t="s">
        <v>342</v>
      </c>
      <c r="B84" s="305"/>
      <c r="C84" s="306"/>
      <c r="D84" s="65">
        <f>D83/(COUNT(B66:C82)*2)</f>
        <v>0.8214285714285714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49.5" x14ac:dyDescent="0.4">
      <c r="A90" s="51" t="s">
        <v>348</v>
      </c>
      <c r="B90" s="237">
        <v>1</v>
      </c>
      <c r="C90" s="228"/>
      <c r="D90" s="260" t="s">
        <v>437</v>
      </c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1</v>
      </c>
      <c r="C95" s="221"/>
      <c r="D95" s="222" t="s">
        <v>436</v>
      </c>
      <c r="E95" s="221"/>
      <c r="F95" s="221"/>
    </row>
    <row r="96" spans="1:6" x14ac:dyDescent="0.3">
      <c r="A96" s="271" t="s">
        <v>330</v>
      </c>
      <c r="B96" s="260">
        <v>2</v>
      </c>
      <c r="C96" s="221"/>
      <c r="D96" s="257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66" t="s">
        <v>429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125">
        <f>SUM(B87:C100)</f>
        <v>24</v>
      </c>
    </row>
    <row r="102" spans="1:6" x14ac:dyDescent="0.3">
      <c r="A102" s="304" t="s">
        <v>342</v>
      </c>
      <c r="B102" s="305"/>
      <c r="C102" s="306"/>
      <c r="D102" s="65">
        <f>D101/(COUNT(B87:C100)*2)</f>
        <v>0.92307692307692313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427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1</v>
      </c>
      <c r="C116" s="221"/>
      <c r="D116" s="237" t="s">
        <v>445</v>
      </c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125">
        <f>SUM(B106:C116)</f>
        <v>21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33" x14ac:dyDescent="0.4">
      <c r="A123" s="41" t="s">
        <v>340</v>
      </c>
      <c r="B123" s="238">
        <v>1</v>
      </c>
      <c r="C123" s="228"/>
      <c r="D123" s="257" t="s">
        <v>435</v>
      </c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33" x14ac:dyDescent="0.4">
      <c r="A125" s="41" t="s">
        <v>339</v>
      </c>
      <c r="B125" s="238">
        <v>0</v>
      </c>
      <c r="C125" s="228"/>
      <c r="D125" s="257" t="s">
        <v>442</v>
      </c>
      <c r="E125" s="257" t="s">
        <v>443</v>
      </c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66" t="s">
        <v>431</v>
      </c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66" t="s">
        <v>430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33" x14ac:dyDescent="0.35">
      <c r="A131" s="88" t="s">
        <v>366</v>
      </c>
      <c r="B131" s="238">
        <v>2</v>
      </c>
      <c r="C131" s="249" t="str">
        <f>IF(B131=0, -5, "0")</f>
        <v>0</v>
      </c>
      <c r="D131" s="267" t="s">
        <v>426</v>
      </c>
      <c r="E131" s="229"/>
      <c r="F131" s="233"/>
    </row>
    <row r="132" spans="1:6" x14ac:dyDescent="0.3">
      <c r="A132" s="304" t="s">
        <v>38</v>
      </c>
      <c r="B132" s="305"/>
      <c r="C132" s="306"/>
      <c r="D132" s="125">
        <f>SUM(B121:C131)</f>
        <v>17</v>
      </c>
    </row>
    <row r="133" spans="1:6" x14ac:dyDescent="0.3">
      <c r="A133" s="304" t="s">
        <v>342</v>
      </c>
      <c r="B133" s="305"/>
      <c r="C133" s="306"/>
      <c r="D133" s="63">
        <f>D132/(COUNT(B121:C131)*2)</f>
        <v>0.85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59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60" t="s">
        <v>34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57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57"/>
      <c r="E147" s="222"/>
      <c r="F147" s="221"/>
    </row>
    <row r="148" spans="1:6" x14ac:dyDescent="0.3">
      <c r="A148" s="304" t="s">
        <v>38</v>
      </c>
      <c r="B148" s="305"/>
      <c r="C148" s="306"/>
      <c r="D148" s="125">
        <f>SUM(B136:C147)</f>
        <v>2</v>
      </c>
    </row>
    <row r="149" spans="1:6" x14ac:dyDescent="0.3">
      <c r="A149" s="304" t="s">
        <v>342</v>
      </c>
      <c r="B149" s="305"/>
      <c r="C149" s="306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" x14ac:dyDescent="0.35">
      <c r="A155" s="76" t="s">
        <v>354</v>
      </c>
      <c r="B155" s="221">
        <v>0</v>
      </c>
      <c r="C155" s="248">
        <f>IF(B155=0, -5, "0")</f>
        <v>-5</v>
      </c>
      <c r="D155" s="222" t="s">
        <v>433</v>
      </c>
      <c r="E155" s="257" t="s">
        <v>434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1</v>
      </c>
      <c r="C157" s="221"/>
      <c r="D157" s="259" t="s">
        <v>459</v>
      </c>
      <c r="E157" s="257"/>
      <c r="F157" s="221"/>
    </row>
    <row r="158" spans="1:6" x14ac:dyDescent="0.3">
      <c r="A158" s="196" t="s">
        <v>376</v>
      </c>
      <c r="B158" s="221">
        <v>2</v>
      </c>
      <c r="C158" s="221"/>
      <c r="D158" s="259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188">
        <f>SUM(B152:C159)</f>
        <v>8</v>
      </c>
    </row>
    <row r="161" spans="1:6" x14ac:dyDescent="0.3">
      <c r="A161" s="304" t="s">
        <v>342</v>
      </c>
      <c r="B161" s="305"/>
      <c r="C161" s="306"/>
      <c r="D161" s="65">
        <f>D160/(COUNT(B152:C159)*2)</f>
        <v>0.44444444444444442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22" t="s">
        <v>438</v>
      </c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4" t="s">
        <v>38</v>
      </c>
      <c r="B168" s="305"/>
      <c r="C168" s="306"/>
      <c r="D168" s="125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2</v>
      </c>
      <c r="C172" s="221"/>
      <c r="D172" s="257"/>
      <c r="E172" s="257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125">
        <f>SUM(B172:C175)</f>
        <v>8</v>
      </c>
    </row>
    <row r="177" spans="1:6" x14ac:dyDescent="0.3">
      <c r="A177" s="304" t="s">
        <v>342</v>
      </c>
      <c r="B177" s="305"/>
      <c r="C177" s="306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ht="33" x14ac:dyDescent="0.3">
      <c r="A180" s="87" t="s">
        <v>364</v>
      </c>
      <c r="B180" s="221">
        <v>0</v>
      </c>
      <c r="C180" s="221"/>
      <c r="D180" s="222" t="s">
        <v>420</v>
      </c>
      <c r="E180" s="222" t="s">
        <v>421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257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ht="66" x14ac:dyDescent="0.3">
      <c r="A184" s="41" t="s">
        <v>356</v>
      </c>
      <c r="B184" s="221">
        <v>0</v>
      </c>
      <c r="C184" s="221"/>
      <c r="D184" s="257" t="s">
        <v>440</v>
      </c>
      <c r="E184" s="257" t="s">
        <v>441</v>
      </c>
      <c r="F184" s="221"/>
    </row>
    <row r="185" spans="1:6" x14ac:dyDescent="0.3">
      <c r="A185" s="304" t="s">
        <v>38</v>
      </c>
      <c r="B185" s="305"/>
      <c r="C185" s="306"/>
      <c r="D185" s="125">
        <f>SUM(B180:C184)</f>
        <v>6</v>
      </c>
    </row>
    <row r="186" spans="1:6" x14ac:dyDescent="0.3">
      <c r="A186" s="304" t="s">
        <v>342</v>
      </c>
      <c r="B186" s="305"/>
      <c r="C186" s="306"/>
      <c r="D186" s="65">
        <f>D185/(COUNT(B180:C184)*2)</f>
        <v>0.6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6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0.8689320388349514</v>
      </c>
    </row>
  </sheetData>
  <sheetProtection algorithmName="SHA-512" hashValue="ocHkAsfqKBEtzLKy3VbRQ7xpf08yiHFaw4fZv87WlMj3vHuvsUH3Yr4zZvMri0819NW0JjC25Uxb7YBQ/2OqnA==" saltValue="/JG6YrP8EZsjx85w7URulw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B284" sqref="B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Ras El Jbal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Ras El Jbal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'A2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'A2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'A2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Ras El Jbal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Ras El Jbal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'A3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'A3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'A3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7" x14ac:dyDescent="0.3">
      <c r="A33" s="304" t="s">
        <v>342</v>
      </c>
      <c r="B33" s="305"/>
      <c r="C33" s="306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7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1" t="s">
        <v>21</v>
      </c>
      <c r="B44" s="312"/>
      <c r="C44" s="312"/>
      <c r="D44" s="312"/>
      <c r="E44" s="312"/>
      <c r="F44" s="312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Ras El Jbal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Ras El Jbal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'A4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'A4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'A4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21">
        <f>D198</f>
        <v>0</v>
      </c>
      <c r="C11" s="321"/>
      <c r="D11" s="321"/>
      <c r="E11" s="321"/>
      <c r="F11" s="321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2017-04-03T08:53:58Z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