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Raoued\2019\juillet 19\"/>
    </mc:Choice>
  </mc:AlternateContent>
  <bookViews>
    <workbookView xWindow="0" yWindow="0" windowWidth="17880" windowHeight="7020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166" i="45"/>
  <c r="D150" i="45"/>
  <c r="D119" i="45"/>
  <c r="D59" i="45"/>
  <c r="D424" i="44"/>
  <c r="D421" i="44"/>
  <c r="D386" i="44"/>
  <c r="D366" i="44"/>
  <c r="D363" i="44"/>
  <c r="D340" i="44"/>
  <c r="D317" i="44"/>
  <c r="D245" i="44"/>
  <c r="D242" i="44"/>
  <c r="D224" i="44"/>
  <c r="D200" i="44"/>
  <c r="D129" i="44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56" i="44" l="1"/>
  <c r="D557" i="44" s="1"/>
  <c r="D134" i="45"/>
  <c r="D135" i="45" s="1"/>
  <c r="D79" i="45"/>
  <c r="D80" i="45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261" i="44"/>
  <c r="D262" i="44" s="1"/>
  <c r="D165" i="45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616" i="44"/>
  <c r="D617" i="44" s="1"/>
  <c r="D199" i="44"/>
  <c r="D629" i="44"/>
  <c r="D630" i="44" s="1"/>
  <c r="D339" i="44"/>
  <c r="D223" i="44"/>
  <c r="D213" i="47"/>
  <c r="D211" i="47"/>
  <c r="D658" i="44"/>
  <c r="D659" i="44" s="1"/>
  <c r="D240" i="44"/>
  <c r="B240" i="44" s="1"/>
  <c r="D241" i="44" s="1"/>
  <c r="D296" i="44"/>
  <c r="D297" i="44" s="1"/>
  <c r="D419" i="44"/>
  <c r="B419" i="44" s="1"/>
  <c r="D420" i="44" s="1"/>
  <c r="D423" i="44" s="1"/>
  <c r="B70" i="29" s="1"/>
  <c r="D466" i="44"/>
  <c r="B466" i="44" s="1"/>
  <c r="D467" i="44" s="1"/>
  <c r="D468" i="44" s="1"/>
  <c r="D689" i="44"/>
  <c r="B689" i="44" s="1"/>
  <c r="D690" i="44" s="1"/>
  <c r="D710" i="44"/>
  <c r="B710" i="44" s="1"/>
  <c r="D711" i="44" s="1"/>
  <c r="D515" i="44"/>
  <c r="B515" i="44" s="1"/>
  <c r="D516" i="44" s="1"/>
  <c r="D362" i="44"/>
  <c r="D127" i="44"/>
  <c r="B127" i="44" s="1"/>
  <c r="D128" i="44" s="1"/>
  <c r="B45" i="29" s="1"/>
  <c r="D714" i="44" l="1"/>
  <c r="D715" i="44" s="1"/>
  <c r="D712" i="44"/>
  <c r="D517" i="44"/>
  <c r="B80" i="29" s="1"/>
  <c r="D183" i="44"/>
  <c r="B50" i="29" s="1"/>
  <c r="D691" i="44"/>
  <c r="B101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244" i="44"/>
  <c r="B55" i="29" s="1"/>
  <c r="D661" i="44"/>
  <c r="D299" i="44"/>
  <c r="D559" i="44"/>
  <c r="D470" i="44"/>
  <c r="D365" i="44"/>
  <c r="B65" i="29" s="1"/>
  <c r="B106" i="29"/>
  <c r="D662" i="44" l="1"/>
  <c r="B95" i="29" s="1"/>
  <c r="D471" i="44"/>
  <c r="B75" i="29" s="1"/>
  <c r="D300" i="44"/>
  <c r="B60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<sst xmlns="http://schemas.openxmlformats.org/spreadsheetml/2006/main" count="2761" uniqueCount="526">
  <si>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</si>
  <si>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</si>
  <si>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</si>
  <si>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</si>
  <si>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</si>
  <si>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</si>
  <si>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</si>
  <si>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</si>
  <si>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</si>
  <si>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</si>
  <si>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</si>
  <si>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</si>
  <si>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</si>
  <si>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</si>
  <si>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</si>
  <si>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</si>
  <si>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</si>
  <si>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</si>
  <si>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</si>
  <si>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</si>
  <si>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</si>
  <si>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</si>
  <si>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</si>
  <si>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</si>
  <si>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</si>
  <si>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</si>
  <si>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</si>
  <si>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</si>
  <si>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</si>
  <si>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</si>
  <si>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</si>
  <si>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</si>
  <si>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</si>
  <si>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</si>
  <si>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</si>
  <si>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</si>
  <si>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</si>
  <si>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</si>
  <si>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</si>
  <si>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</si>
  <si>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</si>
  <si>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</si>
  <si>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</si>
  <si>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</si>
  <si>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</si>
  <si>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</si>
  <si>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</si>
  <si>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</si>
  <si>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</si>
  <si>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</si>
  <si>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</si>
  <si>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</si>
  <si>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</si>
  <si>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</si>
  <si>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</si>
  <si>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</si>
  <si>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</si>
  <si>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</si>
  <si>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</si>
  <si>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</si>
  <si>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</si>
  <si>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</si>
  <si>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</si>
  <si>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</si>
  <si>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</si>
  <si>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</si>
  <si>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</si>
  <si>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</si>
  <si>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</si>
  <si>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</si>
  <si>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</si>
  <si>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</si>
  <si>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</si>
  <si>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</si>
  <si>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</si>
  <si>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</si>
  <si>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</si>
  <si>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</si>
  <si>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</si>
  <si>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</si>
  <si>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</si>
  <si>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</si>
  <si>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</si>
  <si>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</si>
  <si>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</si>
  <si>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</si>
  <si>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</si>
  <si>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</si>
  <si>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</si>
  <si>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</si>
  <si>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</si>
  <si>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</si>
  <si>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</si>
  <si>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</si>
  <si>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</si>
  <si>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</si>
  <si>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</si>
  <si>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</si>
  <si>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</si>
  <si>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</si>
  <si>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</si>
  <si>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</si>
  <si>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</si>
  <si>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</si>
  <si>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</si>
  <si>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</si>
  <si>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</si>
  <si>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</si>
  <si>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</si>
  <si>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</si>
  <si>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</si>
  <si>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</si>
  <si>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</si>
  <si>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</si>
  <si>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</si>
  <si>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</si>
  <si>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</si>
  <si>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</si>
  <si>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</si>
  <si>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</si>
  <si>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</si>
  <si>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</si>
  <si>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</si>
  <si>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</si>
  <si>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</si>
  <si>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</si>
  <si>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</si>
  <si>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</si>
  <si>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</si>
  <si>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</si>
  <si>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</si>
  <si>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</si>
  <si>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</si>
  <si>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</si>
  <si>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</si>
  <si>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</si>
  <si>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</si>
  <si>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</si>
  <si>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</si>
  <si>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</si>
  <si>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</si>
  <si>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</si>
  <si>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</si>
  <si>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</si>
  <si>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</si>
  <si>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</si>
  <si>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</si>
  <si>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</si>
  <si>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</si>
  <si>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</si>
  <si>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</si>
  <si>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</si>
  <si>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</si>
  <si>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</si>
  <si>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</si>
  <si>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</si>
  <si>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</si>
  <si>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</si>
  <si>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</si>
  <si>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</si>
  <si>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</si>
  <si>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</si>
  <si>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</si>
  <si>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</si>
  <si>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</si>
  <si>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</si>
  <si>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</si>
  <si>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</si>
  <si>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</si>
  <si>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</si>
  <si>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</si>
  <si>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</si>
  <si>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</si>
  <si>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</si>
  <si>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</si>
  <si>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</si>
  <si>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</si>
  <si>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</si>
  <si>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</si>
  <si>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</si>
  <si>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</si>
  <si>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</si>
  <si>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</si>
  <si>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</si>
  <si>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</si>
  <si>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</si>
  <si>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</si>
  <si>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</si>
  <si>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</si>
  <si>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</si>
  <si>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</si>
  <si>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</si>
  <si>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</si>
  <si>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</si>
  <si>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</si>
  <si>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</si>
  <si>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</si>
  <si>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</si>
  <si>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</si>
  <si>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</si>
  <si>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</si>
  <si>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</si>
  <si>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</si>
  <si>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</si>
  <si>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</si>
  <si>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</si>
  <si>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</si>
  <si>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</si>
  <si>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</si>
  <si>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</si>
  <si>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</si>
  <si>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</si>
  <si>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</si>
  <si>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</si>
  <si>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</si>
  <si>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</si>
  <si>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</si>
  <si>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</si>
  <si>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</si>
  <si>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</si>
  <si>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</si>
  <si>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</si>
  <si>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</si>
  <si>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</si>
  <si>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</si>
  <si>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</si>
  <si>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</si>
  <si>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</si>
  <si>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</si>
  <si>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</si>
  <si>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</si>
  <si>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</si>
  <si>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</si>
  <si>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</si>
  <si>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</si>
  <si>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</si>
  <si>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</si>
  <si>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</si>
  <si>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</si>
  <si>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</si>
  <si>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</si>
  <si>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</si>
  <si>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</si>
  <si>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</si>
  <si>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</si>
  <si>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</si>
  <si>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</si>
  <si>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</si>
  <si>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</si>
  <si>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</si>
  <si>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</si>
  <si>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</si>
  <si>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</si>
  <si>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</si>
  <si>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</si>
  <si>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</si>
  <si>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</si>
  <si>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</si>
  <si>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</si>
  <si>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</si>
  <si>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</si>
  <si>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</si>
  <si>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</si>
  <si>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</si>
  <si>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</si>
  <si>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</si>
  <si>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</si>
  <si>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</si>
  <si>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</si>
  <si>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</si>
  <si>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</si>
  <si>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</si>
  <si>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</si>
  <si>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</si>
  <si>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</si>
  <si>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</si>
  <si>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</si>
  <si>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</si>
  <si>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</si>
  <si>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</si>
  <si>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</si>
  <si>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</si>
  <si>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</si>
  <si>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</si>
  <si>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</si>
  <si>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</si>
  <si>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</si>
  <si>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</si>
  <si>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</si>
  <si>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</si>
  <si>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</si>
  <si>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</si>
  <si>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</si>
  <si>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</si>
  <si>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</si>
  <si>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</si>
  <si>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</si>
  <si>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</si>
  <si>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</si>
  <si>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</si>
  <si>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</si>
  <si>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</si>
  <si>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</si>
  <si>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</si>
  <si>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</si>
  <si>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</si>
  <si>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</si>
  <si>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</si>
  <si>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</si>
  <si>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</si>
  <si>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</si>
  <si>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</si>
  <si>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</si>
  <si>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</si>
  <si>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</si>
  <si>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</si>
  <si>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</si>
  <si>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</si>
  <si>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</si>
  <si>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</si>
  <si>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</si>
  <si>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</si>
  <si>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</si>
  <si>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</si>
  <si>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</si>
  <si>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</si>
  <si>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</si>
  <si>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</si>
  <si>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</si>
  <si>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</si>
  <si>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</si>
  <si>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</si>
  <si>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</si>
  <si>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</si>
  <si>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</si>
  <si>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</si>
  <si>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</si>
  <si>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</si>
  <si>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</si>
  <si>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</si>
  <si>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</si>
  <si>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</si>
  <si>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</si>
  <si>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</si>
  <si>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</si>
  <si>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</si>
  <si>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</si>
  <si>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</si>
  <si>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</si>
  <si>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</si>
  <si>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</si>
  <si>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</si>
  <si>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</si>
  <si>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</si>
  <si>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</si>
  <si>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</si>
  <si>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</si>
  <si>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</si>
  <si>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</si>
  <si>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</si>
  <si>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</si>
  <si>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</si>
  <si>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</si>
  <si>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</si>
  <si>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</si>
  <si>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</si>
  <si>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</si>
  <si>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</si>
  <si>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</si>
  <si>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</si>
  <si>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</si>
  <si>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</si>
  <si>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</si>
  <si>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</si>
  <si>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</si>
  <si>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</si>
  <si>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</si>
  <si>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</si>
  <si>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</si>
  <si>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</si>
  <si>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</si>
  <si>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</si>
  <si>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</si>
  <si>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</si>
  <si>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</si>
  <si>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</si>
  <si>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</si>
  <si>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</si>
  <si>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</si>
  <si>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</si>
  <si>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</si>
  <si>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</si>
  <si>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</si>
  <si>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</si>
  <si>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</si>
  <si>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</si>
  <si>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</si>
  <si>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</si>
  <si>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</si>
  <si>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</si>
  <si>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</si>
  <si>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</si>
  <si>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</si>
  <si>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</si>
  <si>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</si>
  <si>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</si>
  <si>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</si>
  <si>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</si>
  <si>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</si>
  <si>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</si>
  <si>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</si>
  <si>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</si>
  <si>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</si>
  <si>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</si>
  <si>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</si>
  <si>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</si>
  <si>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</si>
  <si>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</si>
  <si>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</si>
  <si>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</si>
  <si>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</si>
  <si>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</si>
  <si>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</si>
  <si>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</si>
  <si>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</si>
  <si>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</si>
  <si>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</si>
  <si>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</si>
  <si>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</si>
  <si>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</si>
  <si>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</si>
  <si>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</si>
  <si>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</si>
  <si>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</si>
  <si>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</si>
  <si>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</si>
  <si>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</si>
  <si>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</si>
  <si>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</si>
  <si>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</si>
  <si>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</si>
  <si>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</si>
  <si>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</si>
  <si>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</si>
  <si>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</si>
  <si>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</si>
  <si>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</si>
  <si>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</si>
  <si>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</si>
  <si>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</si>
  <si>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</si>
  <si>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</si>
  <si>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</si>
  <si>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</si>
  <si>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</si>
  <si>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</si>
  <si>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</si>
  <si>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</si>
  <si>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</si>
  <si>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</si>
  <si>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</si>
  <si>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</si>
  <si>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</si>
  <si>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</si>
  <si>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</si>
  <si>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</si>
  <si>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RAOUED</t>
  </si>
  <si>
    <t>Dr hend KAMOUN</t>
  </si>
  <si>
    <t>Chefs rayons</t>
  </si>
  <si>
    <t>eviter la pesée des produits au niveau du rayon fromages charcuteries</t>
  </si>
  <si>
    <t>A cause de la balance déréglée, la verification du poids se fait au niveau de la balance du rayon fromage charcuterie risque de contamination croisée de prduits fromages charcuteries</t>
  </si>
  <si>
    <t>contacter le fournisseur</t>
  </si>
  <si>
    <t>Le quai de la réception n’était pas muni d’une protection</t>
  </si>
  <si>
    <t>Prévoir l'installation d'un préau.</t>
  </si>
  <si>
    <t>Le revêtement du meuble était endommagé.</t>
  </si>
  <si>
    <t>Procéder à la réparation du meuble.</t>
  </si>
  <si>
    <t>Certaines gondoles étaient rouillées.</t>
  </si>
  <si>
    <t>Entretenir ces éléments.</t>
  </si>
  <si>
    <t>Développement de givre au niveau du meuble négatif des glaces.</t>
  </si>
  <si>
    <t>Dégivrer le meuble.</t>
  </si>
  <si>
    <t>Meuble d'exposition des gâteaux: le revêtement des étagères du meuble était écaillé.</t>
  </si>
  <si>
    <t>Un traitement d'entretien est nécessaire .</t>
  </si>
  <si>
    <t>température vérifiée 6,2°C et celle affichée 3,4°C</t>
  </si>
  <si>
    <t>température vérifiée 4,7°C et celle affichée 4,4°C</t>
  </si>
  <si>
    <t>La trancheuse était usée.</t>
  </si>
  <si>
    <t>Procéder à la réparation de la trancheuse.</t>
  </si>
  <si>
    <t>Le revêtement du meuble d’exposition était décollé et rouillé.</t>
  </si>
  <si>
    <t>Réparer le revêtement du meuble.</t>
  </si>
  <si>
    <t>Réparer la fuite.</t>
  </si>
  <si>
    <t>Terminal de cuisson: présence d'une fuite au niveau du système 3 bacs et au niveau du mur.</t>
  </si>
  <si>
    <t>Absence d'un local poubelle.</t>
  </si>
  <si>
    <t>Aménager un local pour les déchets</t>
  </si>
  <si>
    <t>Respecter l'hygiène corporelle.</t>
  </si>
  <si>
    <t>La barbe de l'employé n'était pas protégée</t>
  </si>
  <si>
    <t>absence de gobelet pour le dosge de l'eau de javel</t>
  </si>
  <si>
    <t>prévoir un gobelet</t>
  </si>
  <si>
    <t>l'auto contrôle de nettoyage est enregistré a l'avance ex: bac plonge nettoyage prévu 2x/j alors que l'autocontrole est enregitré 2 x SOK à 9h30</t>
  </si>
  <si>
    <t>revoir l'enregistrement de l'autocontrole</t>
  </si>
  <si>
    <t>l'auto contrôle de nettoyage est enregistré a l'avance ex: trancheuse  nettoyage prévu 2x/j alors que l'autocontrole est déjà enregitré 2 fois ok  à 10h30</t>
  </si>
  <si>
    <t>revoir l'enregistrement des autocontroles</t>
  </si>
  <si>
    <t>meuble de stockage des fromages est sale</t>
  </si>
  <si>
    <t>renforcer le nettoyage du meuble de fromages</t>
  </si>
  <si>
    <t>présence d'un torchon au niveau du bac de la plonge</t>
  </si>
  <si>
    <t>L'employé manipulait les produits des deux rayons: terminal de cuisson et charcuterie fromage, malgré le port des gants, le risque des contaminations croisées est accru à ce niveau.</t>
  </si>
  <si>
    <t>Affecter des opérateurs distincts pour chaque rayon.</t>
  </si>
  <si>
    <t>nom du produit illisible sur l’étiquette balance</t>
  </si>
  <si>
    <t>revoir les étiquettes balance</t>
  </si>
  <si>
    <t>pasteque découpée portant étiquette balance sans DLC</t>
  </si>
  <si>
    <t>revoir l'etiquetage de pasteque decoupé</t>
  </si>
  <si>
    <t>caisses sales</t>
  </si>
  <si>
    <t>présence de 3 boites de champignons frais qui présentaient des traces de moisissures</t>
  </si>
  <si>
    <t xml:space="preserve">renforcer le tri </t>
  </si>
  <si>
    <t>decoupe de pasteque sans desinfection préalable : nettoyage à l'eau seulement</t>
  </si>
  <si>
    <t>assurer la desinfection des pasteques et l'enregistrement de desinfection</t>
  </si>
  <si>
    <t>manque de balisage de la pate d'ail et de l'harissa</t>
  </si>
  <si>
    <t xml:space="preserve">asurer le balisage </t>
  </si>
  <si>
    <t>Le meuble était souillé par les liquides de salaisons.</t>
  </si>
  <si>
    <t>Nettoyer le meuble.</t>
  </si>
  <si>
    <t>présence de 3 paquets de pancake dont la DLC 21/07/19 non retirés</t>
  </si>
  <si>
    <t>renforcer la verification de DLC</t>
  </si>
  <si>
    <t>température vérifiée 6,4°C et celle affichée 5,7°C
température vérifiée -17,4°C et celle affichée -23°C</t>
  </si>
  <si>
    <t>la balance de la réception n'est pas utilisée vu le problème de réglage malgré le poinconnage réalisé par les autorités. Plusieurs mails envoyés a l'equipe de maintenance et informatique.
La verification du poids des produits livrés est réalisé au rayon fromages charcuterie</t>
  </si>
  <si>
    <t>renforcer le nettoyage de caisses</t>
  </si>
  <si>
    <t>la balance est déréglée et non utilisée, la verification du poids se fait au niveau de la balance du rayon fromage charcuterie risque de contamination croisée de prduits fromages charcuteries</t>
  </si>
  <si>
    <t>assurer le reglage de la balance</t>
  </si>
  <si>
    <t>les Certificats de salubrité de captain sindbad livrées le 15/07/19 et le 16/06/19 sont datées du 28/05/19 ce qui ne permet pa de retrouver les certificats de chaque livraison en plus les certificats comportent des produits livrés et d'autres produit non livrés au magasin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</si>
</sst>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46" fillId="0" borderId="1" xfId="0" applyFont="1" applyBorder="1" applyAlignment="1" applyProtection="1">
      <alignment wrapText="1"/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41" fillId="0" borderId="7" xfId="0" applyFont="1" applyBorder="1" applyAlignment="1" applyProtection="1">
      <alignment horizontal="left" vertical="top" wrapText="1"/>
      <protection locked="0"/>
    </xf>
    <xf numFmtId="0" fontId="41" fillId="0" borderId="4" xfId="0" applyFont="1" applyBorder="1" applyAlignment="1" applyProtection="1">
      <alignment vertical="top"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0" fontId="35" fillId="0" borderId="1" xfId="1" applyFont="1" applyBorder="1" applyAlignment="1">
      <alignment vertical="center" wrapText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0.91176470588235292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0.89583333333333337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0.97297297297297303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0.96153846153846156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0.8628691983122363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0.87222407284032866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0.55166666666666664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0.82051282051282048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0.82758620689655171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5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1" t="s">
        <v>275</v>
      </c>
      <c r="B18" s="361"/>
      <c r="C18" s="361"/>
      <c r="D18" s="362" t="s">
        <v>466</v>
      </c>
      <c r="E18" s="362"/>
      <c r="F18" s="362"/>
      <c r="G18" s="362"/>
      <c r="H18" s="362"/>
      <c r="I18" s="362"/>
      <c r="J18" s="362"/>
      <c r="K18" s="362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3" t="s">
        <v>276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4" t="s">
        <v>278</v>
      </c>
      <c r="C23" s="364"/>
      <c r="D23" s="42"/>
      <c r="E23" s="42"/>
      <c r="F23" s="42"/>
      <c r="G23" s="42"/>
      <c r="H23" s="42"/>
      <c r="I23" s="42"/>
      <c r="J23" t="str">
        <f>D18</f>
        <v>RAOUED</v>
      </c>
    </row>
    <row r="24" spans="1:11" ht="33" customHeight="1" x14ac:dyDescent="0.25">
      <c r="A24" s="50" t="s">
        <v>279</v>
      </c>
      <c r="B24" s="365">
        <f>AVERAGE('A3 Exploitation'!D719,'A3 Technique'!D215)</f>
        <v>0.87222407284032866</v>
      </c>
      <c r="C24" s="365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5" t="e">
        <f>AVERAGE('A4 Exploitation'!D719,'A4 Technique'!D215)</f>
        <v>#DIV/0!</v>
      </c>
      <c r="C25" s="365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4" t="s">
        <v>281</v>
      </c>
      <c r="C29" s="364"/>
      <c r="D29" s="42"/>
      <c r="E29" s="42"/>
      <c r="F29" s="42"/>
      <c r="G29" s="42"/>
      <c r="H29" s="42"/>
      <c r="I29" s="42"/>
      <c r="J29" t="str">
        <f>D18</f>
        <v>RAOUED</v>
      </c>
    </row>
    <row r="30" spans="1:11" ht="33" customHeight="1" x14ac:dyDescent="0.25">
      <c r="A30" s="50" t="s">
        <v>279</v>
      </c>
      <c r="B30" s="365">
        <f>'A3 Exploitation'!D719</f>
        <v>0.8628691983122363</v>
      </c>
      <c r="C30" s="365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5" t="e">
        <f>'A4 Exploitation'!D719</f>
        <v>#DIV/0!</v>
      </c>
      <c r="C31" s="365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6" t="s">
        <v>282</v>
      </c>
      <c r="C34" s="366"/>
      <c r="D34" s="42"/>
      <c r="E34" s="42"/>
      <c r="F34" s="42"/>
      <c r="G34" s="42"/>
      <c r="H34" s="42"/>
      <c r="I34" s="42"/>
      <c r="J34" t="str">
        <f>D18</f>
        <v>RAOUED</v>
      </c>
    </row>
    <row r="35" spans="1:10" ht="33" customHeight="1" x14ac:dyDescent="0.25">
      <c r="A35" s="50" t="s">
        <v>279</v>
      </c>
      <c r="B35" s="365">
        <f>AVERAGE('A3 Exploitation'!D717, 'A3 Technique'!D213)</f>
        <v>0.55166666666666664</v>
      </c>
      <c r="C35" s="365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5" t="e">
        <f>AVERAGE('A4 Exploitation'!D717, 'A4 Technique'!D213)</f>
        <v>#DIV/0!</v>
      </c>
      <c r="C36" s="365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4" t="s">
        <v>283</v>
      </c>
      <c r="C39" s="364"/>
      <c r="D39" s="42"/>
      <c r="E39" s="42"/>
      <c r="F39" s="42"/>
      <c r="G39" s="42"/>
      <c r="H39" s="42"/>
      <c r="I39" s="42"/>
      <c r="J39" t="str">
        <f>D18</f>
        <v>RAOUED</v>
      </c>
    </row>
    <row r="40" spans="1:10" ht="33" customHeight="1" x14ac:dyDescent="0.25">
      <c r="A40" s="50" t="s">
        <v>279</v>
      </c>
      <c r="B40" s="367">
        <f>'A3 Exploitation'!D48</f>
        <v>0.91176470588235292</v>
      </c>
      <c r="C40" s="36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7" t="e">
        <f>'A4 Exploitation'!D48</f>
        <v>#DIV/0!</v>
      </c>
      <c r="C41" s="36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4" t="s">
        <v>284</v>
      </c>
      <c r="C44" s="364"/>
      <c r="D44" s="42"/>
      <c r="E44" s="42"/>
      <c r="F44" s="42"/>
      <c r="G44" s="42"/>
      <c r="H44" s="42"/>
      <c r="I44" s="42"/>
      <c r="J44" t="str">
        <f>D18</f>
        <v>RAOUED</v>
      </c>
    </row>
    <row r="45" spans="1:10" ht="33" customHeight="1" x14ac:dyDescent="0.25">
      <c r="A45" s="50" t="s">
        <v>279</v>
      </c>
      <c r="B45" s="367" t="e">
        <f>'A3 Exploitation'!D129</f>
        <v>#DIV/0!</v>
      </c>
      <c r="C45" s="36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7" t="e">
        <f>'A4 Exploitation'!D129</f>
        <v>#DIV/0!</v>
      </c>
      <c r="C46" s="36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4" t="s">
        <v>444</v>
      </c>
      <c r="C49" s="364"/>
      <c r="D49" s="42"/>
      <c r="E49" s="42"/>
      <c r="F49" s="42"/>
      <c r="G49" s="42"/>
      <c r="H49" s="42"/>
      <c r="I49" s="42"/>
      <c r="J49" t="str">
        <f>D18</f>
        <v>RAOUED</v>
      </c>
    </row>
    <row r="50" spans="1:10" ht="33" customHeight="1" x14ac:dyDescent="0.25">
      <c r="A50" s="50" t="s">
        <v>279</v>
      </c>
      <c r="B50" s="367">
        <f>'A3 Exploitation'!D183</f>
        <v>0.82051282051282048</v>
      </c>
      <c r="C50" s="36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7" t="e">
        <f>'A4 Exploitation'!D183</f>
        <v>#DIV/0!</v>
      </c>
      <c r="C51" s="36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4" t="s">
        <v>445</v>
      </c>
      <c r="C54" s="364"/>
      <c r="D54" s="42"/>
      <c r="E54" s="42"/>
      <c r="F54" s="42"/>
      <c r="G54" s="42"/>
      <c r="H54" s="42"/>
      <c r="I54" s="42"/>
      <c r="J54" t="str">
        <f>D18</f>
        <v>RAOUED</v>
      </c>
    </row>
    <row r="55" spans="1:10" ht="33" customHeight="1" x14ac:dyDescent="0.25">
      <c r="A55" s="50" t="s">
        <v>279</v>
      </c>
      <c r="B55" s="367" t="e">
        <f>'A3 Exploitation'!D245</f>
        <v>#DIV/0!</v>
      </c>
      <c r="C55" s="36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7" t="e">
        <f>'A4 Exploitation'!D245</f>
        <v>#DIV/0!</v>
      </c>
      <c r="C56" s="36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4" t="s">
        <v>446</v>
      </c>
      <c r="C59" s="364"/>
      <c r="D59" s="42"/>
      <c r="E59" s="42"/>
      <c r="F59" s="42"/>
      <c r="G59" s="42"/>
      <c r="H59" s="42"/>
      <c r="I59" s="42"/>
      <c r="J59" t="str">
        <f>D18</f>
        <v>RAOUED</v>
      </c>
    </row>
    <row r="60" spans="1:10" ht="33" customHeight="1" x14ac:dyDescent="0.25">
      <c r="A60" s="50" t="s">
        <v>279</v>
      </c>
      <c r="B60" s="367">
        <f>'A3 Exploitation'!D300</f>
        <v>0.75</v>
      </c>
      <c r="C60" s="36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7" t="e">
        <f>'A4 Exploitation'!D300</f>
        <v>#DIV/0!</v>
      </c>
      <c r="C61" s="36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4" t="s">
        <v>447</v>
      </c>
      <c r="C64" s="364"/>
      <c r="D64" s="42"/>
      <c r="E64" s="42"/>
      <c r="F64" s="42"/>
      <c r="G64" s="42"/>
      <c r="H64" s="42"/>
      <c r="I64" s="42"/>
      <c r="J64" t="str">
        <f>D18</f>
        <v>RAOUED</v>
      </c>
    </row>
    <row r="65" spans="1:10" ht="33" customHeight="1" x14ac:dyDescent="0.25">
      <c r="A65" s="50" t="s">
        <v>279</v>
      </c>
      <c r="B65" s="367" t="e">
        <f>'A3 Exploitation'!D366</f>
        <v>#DIV/0!</v>
      </c>
      <c r="C65" s="36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7" t="e">
        <f>'A4 Exploitation'!D366</f>
        <v>#DIV/0!</v>
      </c>
      <c r="C66" s="36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4" t="s">
        <v>448</v>
      </c>
      <c r="C69" s="364"/>
      <c r="D69" s="42"/>
      <c r="E69" s="42"/>
      <c r="F69" s="42"/>
      <c r="G69" s="42"/>
      <c r="H69" s="42"/>
      <c r="I69" s="42"/>
      <c r="J69" t="str">
        <f>D18</f>
        <v>RAOUED</v>
      </c>
    </row>
    <row r="70" spans="1:10" ht="33" customHeight="1" x14ac:dyDescent="0.25">
      <c r="A70" s="50" t="s">
        <v>279</v>
      </c>
      <c r="B70" s="367" t="e">
        <f>'A3 Exploitation'!D424</f>
        <v>#DIV/0!</v>
      </c>
      <c r="C70" s="36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7" t="e">
        <f>'A4 Exploitation'!D424</f>
        <v>#DIV/0!</v>
      </c>
      <c r="C71" s="36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4" t="s">
        <v>449</v>
      </c>
      <c r="C74" s="364"/>
      <c r="D74" s="42"/>
      <c r="E74" s="42"/>
      <c r="F74" s="42"/>
      <c r="G74" s="42"/>
      <c r="H74" s="42"/>
      <c r="I74" s="42"/>
      <c r="J74" t="str">
        <f>D18</f>
        <v>RAOUED</v>
      </c>
    </row>
    <row r="75" spans="1:10" ht="33" customHeight="1" x14ac:dyDescent="0.25">
      <c r="A75" s="50" t="s">
        <v>279</v>
      </c>
      <c r="B75" s="367">
        <f>'A3 Exploitation'!D471</f>
        <v>0.82758620689655171</v>
      </c>
      <c r="C75" s="36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7" t="e">
        <f>'A4 Exploitation'!D471</f>
        <v>#DIV/0!</v>
      </c>
      <c r="C76" s="36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4" t="s">
        <v>450</v>
      </c>
      <c r="C79" s="364"/>
      <c r="D79" s="42"/>
      <c r="E79" s="42"/>
      <c r="F79" s="42"/>
      <c r="G79" s="42"/>
      <c r="H79" s="42"/>
      <c r="I79" s="42"/>
      <c r="J79" t="str">
        <f>D18</f>
        <v>RAOUED</v>
      </c>
    </row>
    <row r="80" spans="1:10" ht="33" customHeight="1" x14ac:dyDescent="0.25">
      <c r="A80" s="50" t="s">
        <v>279</v>
      </c>
      <c r="B80" s="367">
        <f>'A3 Exploitation'!D517</f>
        <v>0.5</v>
      </c>
      <c r="C80" s="36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7" t="e">
        <f>'A4 Exploitation'!D517</f>
        <v>#DIV/0!</v>
      </c>
      <c r="C81" s="36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4" t="s">
        <v>451</v>
      </c>
      <c r="C84" s="364"/>
      <c r="D84" s="42"/>
      <c r="E84" s="42"/>
      <c r="F84" s="42"/>
      <c r="G84" s="42"/>
      <c r="H84" s="42"/>
      <c r="I84" s="42"/>
      <c r="J84" t="str">
        <f>D18</f>
        <v>RAOUED</v>
      </c>
    </row>
    <row r="85" spans="1:10" ht="33" customHeight="1" x14ac:dyDescent="0.25">
      <c r="A85" s="50" t="s">
        <v>279</v>
      </c>
      <c r="B85" s="367">
        <f>'A3 Exploitation'!D560</f>
        <v>0.89583333333333337</v>
      </c>
      <c r="C85" s="36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7" t="e">
        <f>'A4 Exploitation'!D560</f>
        <v>#DIV/0!</v>
      </c>
      <c r="C86" s="36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4" t="s">
        <v>285</v>
      </c>
      <c r="C89" s="364"/>
      <c r="D89" s="42"/>
      <c r="E89" s="42"/>
      <c r="F89" s="42"/>
      <c r="G89" s="42"/>
      <c r="H89" s="42"/>
      <c r="I89" s="42"/>
      <c r="J89" t="str">
        <f>D18</f>
        <v>RAOUED</v>
      </c>
    </row>
    <row r="90" spans="1:10" ht="33" customHeight="1" x14ac:dyDescent="0.25">
      <c r="A90" s="50" t="s">
        <v>279</v>
      </c>
      <c r="B90" s="367">
        <f>'A3 Exploitation'!D600</f>
        <v>1</v>
      </c>
      <c r="C90" s="36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7" t="e">
        <f>'A4 Exploitation'!D600</f>
        <v>#DIV/0!</v>
      </c>
      <c r="C91" s="36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4" t="s">
        <v>286</v>
      </c>
      <c r="C94" s="364"/>
      <c r="D94" s="42"/>
      <c r="E94" s="42"/>
      <c r="F94" s="42"/>
      <c r="G94" s="42"/>
      <c r="H94" s="42"/>
      <c r="I94" s="42"/>
      <c r="J94" t="str">
        <f>D18</f>
        <v>RAOUED</v>
      </c>
    </row>
    <row r="95" spans="1:10" ht="33" customHeight="1" x14ac:dyDescent="0.25">
      <c r="A95" s="50" t="s">
        <v>279</v>
      </c>
      <c r="B95" s="367">
        <f>'A3 Exploitation'!D662</f>
        <v>0.97297297297297303</v>
      </c>
      <c r="C95" s="36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7" t="e">
        <f>'A4 Exploitation'!D662</f>
        <v>#DIV/0!</v>
      </c>
      <c r="C96" s="36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8"/>
      <c r="C99" s="368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4" t="s">
        <v>452</v>
      </c>
      <c r="C100" s="364"/>
      <c r="D100" s="42"/>
      <c r="E100" s="42"/>
      <c r="F100" s="42"/>
      <c r="G100" s="42"/>
      <c r="H100" s="42"/>
      <c r="I100" s="42"/>
      <c r="J100" t="str">
        <f>D18</f>
        <v>RAOUED</v>
      </c>
    </row>
    <row r="101" spans="1:10" ht="33" customHeight="1" x14ac:dyDescent="0.25">
      <c r="A101" s="50" t="s">
        <v>279</v>
      </c>
      <c r="B101" s="367">
        <f>'A3 Exploitation'!D691</f>
        <v>0.96153846153846156</v>
      </c>
      <c r="C101" s="36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7" t="e">
        <f>'A4 Exploitation'!D691</f>
        <v>#DIV/0!</v>
      </c>
      <c r="C102" s="36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4" t="s">
        <v>453</v>
      </c>
      <c r="C105" s="364"/>
      <c r="J105" t="str">
        <f>D18</f>
        <v>RAOUED</v>
      </c>
    </row>
    <row r="106" spans="1:10" ht="33" customHeight="1" x14ac:dyDescent="0.25">
      <c r="A106" s="50" t="s">
        <v>279</v>
      </c>
      <c r="B106" s="367">
        <f>'A3 Exploitation'!D715</f>
        <v>1</v>
      </c>
      <c r="C106" s="367"/>
    </row>
    <row r="107" spans="1:10" ht="33" customHeight="1" x14ac:dyDescent="0.25">
      <c r="A107" s="50" t="s">
        <v>280</v>
      </c>
      <c r="B107" s="367" t="e">
        <f>'A4 Exploitation'!D715</f>
        <v>#DIV/0!</v>
      </c>
      <c r="C107" s="36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4" t="s">
        <v>287</v>
      </c>
      <c r="C110" s="364"/>
      <c r="J110" t="str">
        <f>D18</f>
        <v>RAOUED</v>
      </c>
    </row>
    <row r="111" spans="1:10" ht="33" customHeight="1" x14ac:dyDescent="0.25">
      <c r="A111" s="50" t="s">
        <v>279</v>
      </c>
      <c r="B111" s="367">
        <f>'A3 Exploitation'!D215</f>
        <v>0</v>
      </c>
      <c r="C111" s="367"/>
    </row>
    <row r="112" spans="1:10" ht="33" customHeight="1" x14ac:dyDescent="0.25">
      <c r="A112" s="50" t="s">
        <v>280</v>
      </c>
      <c r="B112" s="367">
        <f>'A4 Exploitation'!D215</f>
        <v>0</v>
      </c>
      <c r="C112" s="36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30" zoomScale="71" zoomScaleNormal="100" zoomScaleSheetLayoutView="71" workbookViewId="0">
      <selection activeCell="E34" sqref="E3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9"/>
      <c r="E1" s="369"/>
      <c r="F1" s="369"/>
      <c r="G1" s="369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70" t="s">
        <v>149</v>
      </c>
      <c r="B7" s="370"/>
      <c r="C7" s="370"/>
      <c r="D7" s="370"/>
      <c r="E7" s="370"/>
      <c r="F7" s="370"/>
      <c r="G7" s="93"/>
    </row>
    <row r="8" spans="1:7" ht="22.5" x14ac:dyDescent="0.45">
      <c r="A8" s="371" t="str">
        <f>'Page de garde'!D18</f>
        <v>RAOUED</v>
      </c>
      <c r="B8" s="371"/>
      <c r="C8" s="371"/>
      <c r="D8" s="371"/>
      <c r="E8" s="371"/>
      <c r="F8" s="371"/>
      <c r="G8" s="93"/>
    </row>
    <row r="9" spans="1:7" ht="22.5" x14ac:dyDescent="0.45">
      <c r="A9" s="94" t="s">
        <v>39</v>
      </c>
      <c r="B9" s="372" t="s">
        <v>467</v>
      </c>
      <c r="C9" s="372"/>
      <c r="D9" s="372"/>
      <c r="E9" s="372"/>
      <c r="F9" s="372"/>
      <c r="G9" s="93"/>
    </row>
    <row r="10" spans="1:7" ht="22.5" x14ac:dyDescent="0.45">
      <c r="A10" s="95" t="s">
        <v>41</v>
      </c>
      <c r="B10" s="373" t="s">
        <v>468</v>
      </c>
      <c r="C10" s="373"/>
      <c r="D10" s="373"/>
      <c r="E10" s="373"/>
      <c r="F10" s="373"/>
      <c r="G10" s="93"/>
    </row>
    <row r="11" spans="1:7" ht="22.5" x14ac:dyDescent="0.45">
      <c r="A11" s="94" t="s">
        <v>40</v>
      </c>
      <c r="B11" s="374">
        <v>43665</v>
      </c>
      <c r="C11" s="374"/>
      <c r="D11" s="374"/>
      <c r="E11" s="374"/>
      <c r="F11" s="374"/>
      <c r="G11" s="93"/>
    </row>
    <row r="12" spans="1:7" ht="22.5" x14ac:dyDescent="0.45">
      <c r="A12" s="94" t="s">
        <v>198</v>
      </c>
      <c r="B12" s="379">
        <f>D719</f>
        <v>0.8628691983122363</v>
      </c>
      <c r="C12" s="379"/>
      <c r="D12" s="379"/>
      <c r="E12" s="379"/>
      <c r="F12" s="379"/>
      <c r="G12" s="93"/>
    </row>
    <row r="13" spans="1:7" ht="22.5" x14ac:dyDescent="0.45">
      <c r="A13" s="92"/>
      <c r="B13" s="90"/>
      <c r="C13" s="90"/>
      <c r="D13" s="369"/>
      <c r="E13" s="369"/>
      <c r="F13" s="369"/>
      <c r="G13" s="36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43665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6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126" x14ac:dyDescent="0.4">
      <c r="A31" s="103" t="s">
        <v>316</v>
      </c>
      <c r="B31" s="104">
        <v>0</v>
      </c>
      <c r="C31" s="104"/>
      <c r="D31" s="105" t="s">
        <v>470</v>
      </c>
      <c r="E31" s="105" t="s">
        <v>469</v>
      </c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68" x14ac:dyDescent="0.4">
      <c r="A34" s="116" t="s">
        <v>412</v>
      </c>
      <c r="B34" s="104">
        <v>1</v>
      </c>
      <c r="C34" s="117" t="str">
        <f>IF(B34=0, -5, "0")</f>
        <v>0</v>
      </c>
      <c r="D34" s="115" t="s">
        <v>525</v>
      </c>
      <c r="E34" s="106" t="s">
        <v>471</v>
      </c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23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0.88461538461538458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31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0.91176470588235292</v>
      </c>
      <c r="E48" s="90"/>
      <c r="F48" s="96"/>
      <c r="G48" s="96"/>
    </row>
    <row r="49" spans="1:7" ht="21" x14ac:dyDescent="0.3">
      <c r="A49" s="375"/>
      <c r="B49" s="375"/>
      <c r="C49" s="375"/>
      <c r="D49" s="375"/>
      <c r="E49" s="375"/>
      <c r="F49" s="375"/>
      <c r="G49" s="37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43665</v>
      </c>
      <c r="B51" s="96"/>
      <c r="C51" s="96"/>
      <c r="D51" s="96"/>
      <c r="E51" s="90"/>
      <c r="F51" s="96"/>
      <c r="G51" s="96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6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7"/>
      <c r="B64" s="388"/>
      <c r="C64" s="388"/>
      <c r="D64" s="388"/>
      <c r="E64" s="388"/>
      <c r="F64" s="388"/>
      <c r="G64" s="388"/>
    </row>
    <row r="65" spans="1:7" ht="43.5" customHeight="1" x14ac:dyDescent="0.4">
      <c r="A65" s="383" t="s">
        <v>341</v>
      </c>
      <c r="B65" s="383"/>
      <c r="C65" s="383"/>
      <c r="D65" s="383"/>
      <c r="E65" s="383"/>
      <c r="F65" s="38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9"/>
      <c r="B83" s="389"/>
      <c r="C83" s="389"/>
      <c r="D83" s="389"/>
      <c r="E83" s="389"/>
      <c r="F83" s="389"/>
      <c r="G83" s="389"/>
    </row>
    <row r="84" spans="1:7" ht="45" customHeight="1" x14ac:dyDescent="0.45">
      <c r="A84" s="390" t="s">
        <v>342</v>
      </c>
      <c r="B84" s="390"/>
      <c r="C84" s="390"/>
      <c r="D84" s="390"/>
      <c r="E84" s="390"/>
      <c r="F84" s="39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80"/>
      <c r="B101" s="381"/>
      <c r="C101" s="381"/>
      <c r="D101" s="381"/>
      <c r="E101" s="381"/>
      <c r="F101" s="382"/>
      <c r="G101" s="96"/>
    </row>
    <row r="102" spans="1:7" ht="46.5" customHeight="1" x14ac:dyDescent="0.4">
      <c r="A102" s="383" t="s">
        <v>343</v>
      </c>
      <c r="B102" s="383"/>
      <c r="C102" s="383"/>
      <c r="D102" s="383"/>
      <c r="E102" s="383"/>
      <c r="F102" s="38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80"/>
      <c r="B109" s="381"/>
      <c r="C109" s="381"/>
      <c r="D109" s="381"/>
      <c r="E109" s="381"/>
      <c r="F109" s="382"/>
      <c r="G109" s="96"/>
    </row>
    <row r="110" spans="1:7" ht="39.75" customHeight="1" x14ac:dyDescent="0.4">
      <c r="A110" s="383" t="s">
        <v>375</v>
      </c>
      <c r="B110" s="383"/>
      <c r="C110" s="383"/>
      <c r="D110" s="383"/>
      <c r="E110" s="383"/>
      <c r="F110" s="38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81"/>
      <c r="B118" s="381"/>
      <c r="C118" s="381"/>
      <c r="D118" s="381"/>
      <c r="E118" s="381"/>
      <c r="F118" s="381"/>
      <c r="G118" s="96"/>
    </row>
    <row r="119" spans="1:7" ht="22.5" x14ac:dyDescent="0.4">
      <c r="A119" s="383" t="s">
        <v>304</v>
      </c>
      <c r="B119" s="383"/>
      <c r="C119" s="383"/>
      <c r="D119" s="383"/>
      <c r="E119" s="383"/>
      <c r="F119" s="38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4"/>
      <c r="B130" s="384"/>
      <c r="C130" s="384"/>
      <c r="D130" s="384"/>
      <c r="E130" s="384"/>
      <c r="F130" s="384"/>
      <c r="G130" s="96"/>
    </row>
    <row r="131" spans="1:16384" ht="22.5" customHeight="1" x14ac:dyDescent="0.4">
      <c r="A131" s="385" t="s">
        <v>404</v>
      </c>
      <c r="B131" s="385"/>
      <c r="C131" s="385"/>
      <c r="D131" s="385"/>
      <c r="E131" s="385"/>
      <c r="F131" s="385"/>
      <c r="G131" s="96"/>
    </row>
    <row r="132" spans="1:16384" ht="22.5" customHeight="1" x14ac:dyDescent="0.4">
      <c r="A132" s="386"/>
      <c r="B132" s="386"/>
      <c r="C132" s="386"/>
      <c r="D132" s="386"/>
      <c r="E132" s="386"/>
      <c r="F132" s="386"/>
      <c r="G132" s="96"/>
    </row>
    <row r="133" spans="1:16384" s="258" customFormat="1" ht="22.5" customHeight="1" x14ac:dyDescent="0.25">
      <c r="A133" s="376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6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2" t="s">
        <v>441</v>
      </c>
      <c r="B137" s="392"/>
      <c r="C137" s="392"/>
      <c r="D137" s="392"/>
      <c r="E137" s="392"/>
      <c r="F137" s="39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91" t="s">
        <v>340</v>
      </c>
      <c r="B144" s="391"/>
      <c r="C144" s="391"/>
      <c r="D144" s="391"/>
      <c r="E144" s="391"/>
      <c r="F144" s="391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1</v>
      </c>
      <c r="C150" s="140" t="str">
        <f>IF(B150=0, -5, "0")</f>
        <v>0</v>
      </c>
      <c r="D150" s="107" t="s">
        <v>494</v>
      </c>
      <c r="E150" s="107" t="s">
        <v>495</v>
      </c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0</v>
      </c>
      <c r="C155" s="140">
        <f>IF(B155=0, -5, "0")</f>
        <v>-5</v>
      </c>
      <c r="D155" s="107" t="s">
        <v>493</v>
      </c>
      <c r="E155" s="107" t="s">
        <v>492</v>
      </c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80"/>
      <c r="B161" s="381"/>
      <c r="C161" s="381"/>
      <c r="D161" s="381"/>
      <c r="E161" s="381"/>
      <c r="F161" s="381"/>
      <c r="G161" s="96"/>
    </row>
    <row r="162" spans="1:7" ht="32.25" customHeight="1" x14ac:dyDescent="0.4">
      <c r="A162" s="392" t="s">
        <v>442</v>
      </c>
      <c r="B162" s="392"/>
      <c r="C162" s="392"/>
      <c r="D162" s="392"/>
      <c r="E162" s="392"/>
      <c r="F162" s="39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42" x14ac:dyDescent="0.4">
      <c r="A168" s="107" t="s">
        <v>390</v>
      </c>
      <c r="B168" s="104">
        <v>1</v>
      </c>
      <c r="C168" s="107"/>
      <c r="D168" s="107" t="s">
        <v>505</v>
      </c>
      <c r="E168" s="107" t="s">
        <v>506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93"/>
      <c r="B172" s="394"/>
      <c r="C172" s="394"/>
      <c r="D172" s="394"/>
      <c r="E172" s="394"/>
      <c r="F172" s="394"/>
      <c r="G172" s="96"/>
    </row>
    <row r="173" spans="1:7" ht="32.25" customHeight="1" x14ac:dyDescent="0.4">
      <c r="A173" s="392" t="s">
        <v>304</v>
      </c>
      <c r="B173" s="392"/>
      <c r="C173" s="392"/>
      <c r="D173" s="392"/>
      <c r="E173" s="392"/>
      <c r="F173" s="39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105" x14ac:dyDescent="0.4">
      <c r="A175" s="107" t="s">
        <v>356</v>
      </c>
      <c r="B175" s="104">
        <v>0</v>
      </c>
      <c r="C175" s="107"/>
      <c r="D175" s="107" t="s">
        <v>496</v>
      </c>
      <c r="E175" s="107" t="s">
        <v>497</v>
      </c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0.66</v>
      </c>
      <c r="E181" s="353"/>
      <c r="F181" s="353"/>
      <c r="G181" s="96"/>
    </row>
    <row r="182" spans="1:7" ht="22.5" x14ac:dyDescent="0.4">
      <c r="A182" s="231" t="s">
        <v>418</v>
      </c>
      <c r="B182" s="395"/>
      <c r="C182" s="396"/>
      <c r="D182" s="243">
        <f>SUM(B145:C160,B174:C181,B163:C171,B138:C142)</f>
        <v>64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0.82051282051282048</v>
      </c>
      <c r="E183" s="90"/>
      <c r="F183" s="96"/>
      <c r="G183" s="96"/>
    </row>
    <row r="184" spans="1:7" ht="21" x14ac:dyDescent="0.4">
      <c r="A184" s="403"/>
      <c r="B184" s="403"/>
      <c r="C184" s="403"/>
      <c r="D184" s="403"/>
      <c r="E184" s="403"/>
      <c r="F184" s="40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43665</v>
      </c>
      <c r="B186" s="96"/>
      <c r="C186" s="96"/>
      <c r="D186" s="96"/>
      <c r="E186" s="90"/>
      <c r="F186" s="96"/>
      <c r="G186" s="96"/>
    </row>
    <row r="187" spans="1:7" ht="21" x14ac:dyDescent="0.4">
      <c r="A187" s="376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6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5"/>
      <c r="B201" s="375"/>
      <c r="C201" s="375"/>
      <c r="D201" s="375"/>
      <c r="E201" s="375"/>
      <c r="F201" s="37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5"/>
      <c r="B225" s="375"/>
      <c r="C225" s="375"/>
      <c r="D225" s="375"/>
      <c r="E225" s="375"/>
      <c r="F225" s="37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00" t="s">
        <v>304</v>
      </c>
      <c r="B232" s="401"/>
      <c r="C232" s="401"/>
      <c r="D232" s="402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53"/>
      <c r="F240" s="353"/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5"/>
      <c r="B246" s="375"/>
      <c r="C246" s="375"/>
      <c r="D246" s="375"/>
      <c r="E246" s="375"/>
      <c r="F246" s="37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43665</v>
      </c>
      <c r="B248" s="96"/>
      <c r="C248" s="96"/>
      <c r="D248" s="96"/>
      <c r="E248" s="90"/>
      <c r="F248" s="96"/>
      <c r="G248" s="96"/>
    </row>
    <row r="249" spans="1:7" ht="21" x14ac:dyDescent="0.4">
      <c r="A249" s="376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6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7" t="s">
        <v>34</v>
      </c>
      <c r="B261" s="398"/>
      <c r="C261" s="399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84" x14ac:dyDescent="0.4">
      <c r="A266" s="103" t="s">
        <v>106</v>
      </c>
      <c r="B266" s="104">
        <v>1</v>
      </c>
      <c r="C266" s="104"/>
      <c r="D266" s="141" t="s">
        <v>500</v>
      </c>
      <c r="E266" s="141" t="s">
        <v>501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26" x14ac:dyDescent="0.4">
      <c r="A272" s="230" t="s">
        <v>420</v>
      </c>
      <c r="B272" s="104">
        <v>0</v>
      </c>
      <c r="C272" s="118">
        <f>IF(B272=0, -10, "0")</f>
        <v>-10</v>
      </c>
      <c r="D272" s="356" t="s">
        <v>503</v>
      </c>
      <c r="E272" s="357" t="s">
        <v>504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1</v>
      </c>
      <c r="C283" s="104"/>
      <c r="D283" s="105" t="s">
        <v>502</v>
      </c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05" t="s">
        <v>304</v>
      </c>
      <c r="B287" s="405"/>
      <c r="C287" s="405"/>
      <c r="D287" s="405"/>
      <c r="E287" s="405"/>
      <c r="F287" s="40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82.5" customHeight="1" x14ac:dyDescent="0.4">
      <c r="A291" s="130" t="s">
        <v>363</v>
      </c>
      <c r="B291" s="104">
        <v>0</v>
      </c>
      <c r="C291" s="104"/>
      <c r="D291" s="107" t="s">
        <v>498</v>
      </c>
      <c r="E291" s="107" t="s">
        <v>499</v>
      </c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0.8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41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0.68333333333333335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57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43665</v>
      </c>
      <c r="B303" s="96"/>
      <c r="C303" s="96"/>
      <c r="D303" s="96"/>
      <c r="E303" s="90"/>
      <c r="F303" s="96"/>
      <c r="G303" s="96"/>
    </row>
    <row r="304" spans="1:7" ht="21" x14ac:dyDescent="0.4">
      <c r="A304" s="376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6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09" t="s">
        <v>304</v>
      </c>
      <c r="B353" s="409"/>
      <c r="C353" s="409"/>
      <c r="D353" s="409"/>
      <c r="E353" s="409"/>
      <c r="F353" s="409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43665</v>
      </c>
      <c r="B369" s="96"/>
      <c r="C369" s="96"/>
      <c r="D369" s="96"/>
      <c r="E369" s="90"/>
      <c r="F369" s="96"/>
      <c r="G369" s="96"/>
    </row>
    <row r="370" spans="1:7" ht="21" x14ac:dyDescent="0.4">
      <c r="A370" s="376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6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6"/>
      <c r="B410" s="389"/>
      <c r="C410" s="389"/>
      <c r="D410" s="389"/>
      <c r="E410" s="389"/>
      <c r="F410" s="389"/>
      <c r="G410" s="389"/>
    </row>
    <row r="411" spans="1:7" ht="24.75" x14ac:dyDescent="0.4">
      <c r="A411" s="407" t="s">
        <v>313</v>
      </c>
      <c r="B411" s="407"/>
      <c r="C411" s="407"/>
      <c r="D411" s="407"/>
      <c r="E411" s="407"/>
      <c r="F411" s="407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43665</v>
      </c>
      <c r="B427" s="96"/>
      <c r="C427" s="96"/>
      <c r="D427" s="96"/>
      <c r="E427" s="90"/>
      <c r="F427" s="96"/>
      <c r="G427" s="96"/>
    </row>
    <row r="428" spans="1:7" ht="21" x14ac:dyDescent="0.4">
      <c r="A428" s="376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6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63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509</v>
      </c>
      <c r="E445" s="105" t="s">
        <v>522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63" x14ac:dyDescent="0.4">
      <c r="A448" s="174" t="s">
        <v>352</v>
      </c>
      <c r="B448" s="104">
        <v>0</v>
      </c>
      <c r="C448" s="140">
        <f>IF(B448=0, -5, "0")</f>
        <v>-5</v>
      </c>
      <c r="D448" s="135" t="s">
        <v>510</v>
      </c>
      <c r="E448" s="106" t="s">
        <v>511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5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7" t="s">
        <v>304</v>
      </c>
      <c r="B459" s="407"/>
      <c r="C459" s="407"/>
      <c r="D459" s="407"/>
      <c r="E459" s="407"/>
      <c r="F459" s="40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32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0.76190476190476186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48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0.82758620689655171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3" t="s">
        <v>405</v>
      </c>
      <c r="B473" s="413"/>
      <c r="C473" s="413"/>
      <c r="D473" s="413"/>
      <c r="E473" s="413"/>
      <c r="F473" s="413"/>
      <c r="G473" s="96"/>
    </row>
    <row r="474" spans="1:7" ht="21" customHeight="1" x14ac:dyDescent="0.4">
      <c r="A474" s="191">
        <f>B11</f>
        <v>43665</v>
      </c>
      <c r="F474" s="2"/>
      <c r="G474" s="96"/>
    </row>
    <row r="475" spans="1:7" ht="21" x14ac:dyDescent="0.4">
      <c r="A475" s="414" t="s">
        <v>28</v>
      </c>
      <c r="B475" s="415" t="s">
        <v>29</v>
      </c>
      <c r="C475" s="415"/>
      <c r="D475" s="415" t="s">
        <v>42</v>
      </c>
      <c r="E475" s="416" t="s">
        <v>264</v>
      </c>
      <c r="F475" s="416" t="s">
        <v>295</v>
      </c>
      <c r="G475" s="96"/>
    </row>
    <row r="476" spans="1:7" ht="21" x14ac:dyDescent="0.4">
      <c r="A476" s="414"/>
      <c r="B476" s="254" t="s">
        <v>32</v>
      </c>
      <c r="C476" s="254" t="s">
        <v>31</v>
      </c>
      <c r="D476" s="415"/>
      <c r="E476" s="416"/>
      <c r="F476" s="416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105" x14ac:dyDescent="0.4">
      <c r="A488" s="337" t="s">
        <v>458</v>
      </c>
      <c r="B488" s="104">
        <v>0</v>
      </c>
      <c r="C488" s="118">
        <f>IF(B488=0, -5, "0")</f>
        <v>-5</v>
      </c>
      <c r="D488" s="359" t="s">
        <v>512</v>
      </c>
      <c r="E488" s="359" t="s">
        <v>513</v>
      </c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>
        <v>2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>
        <v>2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>
        <v>2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>
        <v>2</v>
      </c>
      <c r="C500" s="118" t="str">
        <f>IF(B500=0, -10, "0")</f>
        <v>0</v>
      </c>
      <c r="D500" s="225"/>
      <c r="E500" s="225"/>
      <c r="F500" s="105"/>
      <c r="G500" s="96"/>
    </row>
    <row r="501" spans="1:7" ht="50.25" customHeight="1" x14ac:dyDescent="0.4">
      <c r="A501" s="164" t="s">
        <v>335</v>
      </c>
      <c r="B501" s="104">
        <v>0</v>
      </c>
      <c r="C501" s="225"/>
      <c r="D501" s="135" t="s">
        <v>507</v>
      </c>
      <c r="E501" s="358" t="s">
        <v>508</v>
      </c>
      <c r="F501" s="105"/>
      <c r="G501" s="96"/>
    </row>
    <row r="502" spans="1:7" ht="42" x14ac:dyDescent="0.4">
      <c r="A502" s="139" t="s">
        <v>344</v>
      </c>
      <c r="B502" s="104">
        <v>2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>
        <v>2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>
        <v>2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>
        <v>2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10"/>
      <c r="B507" s="410"/>
      <c r="C507" s="410"/>
      <c r="D507" s="410"/>
      <c r="E507" s="410"/>
      <c r="F507" s="410"/>
      <c r="G507" s="410"/>
    </row>
    <row r="508" spans="1:7" ht="26.25" customHeight="1" x14ac:dyDescent="0.5">
      <c r="A508" s="288" t="s">
        <v>304</v>
      </c>
      <c r="B508" s="411"/>
      <c r="C508" s="411"/>
      <c r="D508" s="411"/>
      <c r="E508" s="411"/>
      <c r="F508" s="41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11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>
        <f>D516/(COUNT(B496:C506,B485:C493,B509:C515,B479:C482)*2)</f>
        <v>0.5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2" t="s">
        <v>97</v>
      </c>
      <c r="B520" s="412"/>
      <c r="C520" s="412"/>
      <c r="D520" s="412"/>
      <c r="E520" s="412"/>
      <c r="F520" s="412"/>
      <c r="G520" s="96"/>
    </row>
    <row r="521" spans="1:7" ht="22.5" customHeight="1" x14ac:dyDescent="0.4">
      <c r="A521" s="191">
        <f>B11</f>
        <v>43665</v>
      </c>
      <c r="B521" s="96"/>
      <c r="C521" s="96"/>
      <c r="D521" s="114"/>
      <c r="E521" s="114"/>
      <c r="F521" s="114"/>
      <c r="G521" s="96"/>
    </row>
    <row r="522" spans="1:7" ht="21" x14ac:dyDescent="0.4">
      <c r="A522" s="422" t="s">
        <v>28</v>
      </c>
      <c r="B522" s="424" t="s">
        <v>29</v>
      </c>
      <c r="C522" s="425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23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6"/>
      <c r="D525" s="426"/>
      <c r="E525" s="426"/>
      <c r="F525" s="427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7" t="s">
        <v>33</v>
      </c>
      <c r="B533" s="398"/>
      <c r="C533" s="399"/>
      <c r="D533" s="298">
        <f>D532/(COUNT(B526:C531)*2)</f>
        <v>1</v>
      </c>
      <c r="E533" s="202"/>
      <c r="F533" s="202"/>
      <c r="G533" s="96"/>
    </row>
    <row r="534" spans="1:7" ht="21" x14ac:dyDescent="0.4">
      <c r="A534" s="375"/>
      <c r="B534" s="375"/>
      <c r="C534" s="375"/>
      <c r="D534" s="375"/>
      <c r="E534" s="375"/>
      <c r="F534" s="375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42" x14ac:dyDescent="0.4">
      <c r="A536" s="103" t="s">
        <v>99</v>
      </c>
      <c r="B536" s="104">
        <v>1</v>
      </c>
      <c r="C536" s="166"/>
      <c r="D536" s="360" t="s">
        <v>516</v>
      </c>
      <c r="E536" s="106" t="s">
        <v>517</v>
      </c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42" x14ac:dyDescent="0.4">
      <c r="A539" s="103" t="s">
        <v>113</v>
      </c>
      <c r="B539" s="104">
        <v>0</v>
      </c>
      <c r="C539" s="104"/>
      <c r="D539" s="161" t="s">
        <v>514</v>
      </c>
      <c r="E539" s="106" t="s">
        <v>515</v>
      </c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90" t="s">
        <v>304</v>
      </c>
      <c r="B547" s="265"/>
      <c r="C547" s="418"/>
      <c r="D547" s="418"/>
      <c r="E547" s="418"/>
      <c r="F547" s="41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0</v>
      </c>
      <c r="C555" s="104"/>
      <c r="D555" s="319">
        <v>0</v>
      </c>
      <c r="E555" s="353"/>
      <c r="F555" s="353"/>
      <c r="G555" s="96"/>
    </row>
    <row r="556" spans="1:7" ht="21" x14ac:dyDescent="0.4">
      <c r="A556" s="420" t="s">
        <v>34</v>
      </c>
      <c r="B556" s="420"/>
      <c r="C556" s="421"/>
      <c r="D556" s="327">
        <f>SUM(B548:C555,B536:C545)</f>
        <v>31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8">
        <f>D556/(COUNT(B548:C555,B536:C545)*2)</f>
        <v>0.86111111111111116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43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0.89583333333333337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5"/>
      <c r="B562" s="375"/>
      <c r="C562" s="375"/>
      <c r="D562" s="375"/>
      <c r="E562" s="375"/>
      <c r="F562" s="375"/>
      <c r="G562" s="96"/>
    </row>
    <row r="563" spans="1:7" ht="22.5" x14ac:dyDescent="0.45">
      <c r="A563" s="436" t="s">
        <v>19</v>
      </c>
      <c r="B563" s="436"/>
      <c r="C563" s="436"/>
      <c r="D563" s="436"/>
      <c r="E563" s="436"/>
      <c r="F563" s="436"/>
      <c r="G563" s="96"/>
    </row>
    <row r="564" spans="1:7" ht="22.5" x14ac:dyDescent="0.4">
      <c r="A564" s="198">
        <f>B11</f>
        <v>43665</v>
      </c>
      <c r="B564" s="96"/>
      <c r="C564" s="96"/>
      <c r="D564" s="280"/>
      <c r="E564" s="280"/>
      <c r="F564" s="280"/>
      <c r="G564" s="96"/>
    </row>
    <row r="565" spans="1:7" ht="21" x14ac:dyDescent="0.4">
      <c r="A565" s="414" t="s">
        <v>28</v>
      </c>
      <c r="B565" s="415" t="s">
        <v>29</v>
      </c>
      <c r="C565" s="415"/>
      <c r="D565" s="415" t="s">
        <v>42</v>
      </c>
      <c r="E565" s="416" t="s">
        <v>264</v>
      </c>
      <c r="F565" s="416" t="s">
        <v>295</v>
      </c>
      <c r="G565" s="96"/>
    </row>
    <row r="566" spans="1:7" ht="21" x14ac:dyDescent="0.4">
      <c r="A566" s="414"/>
      <c r="B566" s="254" t="s">
        <v>32</v>
      </c>
      <c r="C566" s="254" t="s">
        <v>31</v>
      </c>
      <c r="D566" s="415"/>
      <c r="E566" s="416"/>
      <c r="F566" s="41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8" t="s">
        <v>10</v>
      </c>
      <c r="B568" s="429"/>
      <c r="C568" s="429"/>
      <c r="D568" s="429"/>
      <c r="E568" s="429"/>
      <c r="F568" s="430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20" t="s">
        <v>34</v>
      </c>
      <c r="B578" s="420"/>
      <c r="C578" s="421"/>
      <c r="D578" s="327">
        <f>SUM(B569:C577)</f>
        <v>18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1" t="s">
        <v>23</v>
      </c>
      <c r="B581" s="432"/>
      <c r="C581" s="432"/>
      <c r="D581" s="432"/>
      <c r="E581" s="432"/>
      <c r="F581" s="433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4" t="s">
        <v>370</v>
      </c>
      <c r="B588" s="435"/>
      <c r="C588" s="435"/>
      <c r="D588" s="435"/>
      <c r="E588" s="435"/>
      <c r="F588" s="435"/>
      <c r="G588" s="43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20" t="s">
        <v>34</v>
      </c>
      <c r="B596" s="420"/>
      <c r="C596" s="421"/>
      <c r="D596" s="327">
        <f>SUM(B589:C595,B582:C587)</f>
        <v>26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44</v>
      </c>
      <c r="E599" s="239"/>
      <c r="F599" s="239"/>
      <c r="G599" s="96"/>
    </row>
    <row r="600" spans="1:7" ht="22.5" x14ac:dyDescent="0.45">
      <c r="A600" s="442" t="s">
        <v>168</v>
      </c>
      <c r="B600" s="443"/>
      <c r="C600" s="444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6" t="s">
        <v>8</v>
      </c>
      <c r="B602" s="436"/>
      <c r="C602" s="436"/>
      <c r="D602" s="436"/>
      <c r="E602" s="436"/>
      <c r="F602" s="436"/>
      <c r="G602" s="96"/>
    </row>
    <row r="603" spans="1:7" ht="22.5" x14ac:dyDescent="0.4">
      <c r="A603" s="129">
        <f>B11</f>
        <v>43665</v>
      </c>
      <c r="B603" s="96"/>
      <c r="C603" s="96"/>
      <c r="D603" s="114"/>
      <c r="E603" s="114"/>
      <c r="F603" s="114"/>
      <c r="G603" s="96"/>
    </row>
    <row r="604" spans="1:7" ht="21" x14ac:dyDescent="0.4">
      <c r="A604" s="376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6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7"/>
      <c r="D607" s="437"/>
      <c r="E607" s="437"/>
      <c r="F607" s="438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27">
        <f>SUM(B608:C615)</f>
        <v>16</v>
      </c>
      <c r="E616" s="439"/>
      <c r="F616" s="404"/>
      <c r="G616" s="96"/>
    </row>
    <row r="617" spans="1:7" ht="21" x14ac:dyDescent="0.4">
      <c r="A617" s="420" t="s">
        <v>33</v>
      </c>
      <c r="B617" s="420"/>
      <c r="C617" s="420"/>
      <c r="D617" s="298">
        <f>D616/(COUNT(B608:C615)*2)</f>
        <v>1</v>
      </c>
      <c r="E617" s="440"/>
      <c r="F617" s="410"/>
      <c r="G617" s="96"/>
    </row>
    <row r="618" spans="1:7" ht="21" x14ac:dyDescent="0.4">
      <c r="A618" s="128"/>
      <c r="B618" s="96"/>
      <c r="C618" s="441"/>
      <c r="D618" s="441"/>
      <c r="E618" s="441"/>
      <c r="F618" s="44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7" t="s">
        <v>34</v>
      </c>
      <c r="B629" s="398"/>
      <c r="C629" s="399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7"/>
      <c r="D632" s="437"/>
      <c r="E632" s="437"/>
      <c r="F632" s="43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34.5" x14ac:dyDescent="0.4">
      <c r="A635" s="103" t="s">
        <v>186</v>
      </c>
      <c r="B635" s="104">
        <v>0</v>
      </c>
      <c r="C635" s="104"/>
      <c r="D635" s="56" t="s">
        <v>518</v>
      </c>
      <c r="E635" s="56" t="s">
        <v>519</v>
      </c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10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0.83333333333333337</v>
      </c>
      <c r="E640" s="96"/>
      <c r="F640" s="96"/>
      <c r="G640" s="96"/>
    </row>
    <row r="641" spans="1:7" ht="22.5" x14ac:dyDescent="0.3">
      <c r="A641" s="446"/>
      <c r="B641" s="446"/>
      <c r="C641" s="446"/>
      <c r="D641" s="446"/>
      <c r="E641" s="446"/>
      <c r="F641" s="446"/>
      <c r="G641" s="446"/>
    </row>
    <row r="642" spans="1:7" ht="24.75" x14ac:dyDescent="0.4">
      <c r="A642" s="284" t="s">
        <v>26</v>
      </c>
      <c r="B642" s="437"/>
      <c r="C642" s="437"/>
      <c r="D642" s="437"/>
      <c r="E642" s="437"/>
      <c r="F642" s="438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7" t="s">
        <v>304</v>
      </c>
      <c r="B650" s="448"/>
      <c r="C650" s="448"/>
      <c r="D650" s="448"/>
      <c r="E650" s="448"/>
      <c r="F650" s="449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72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0.97297297297297303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6" t="s">
        <v>346</v>
      </c>
      <c r="B665" s="436"/>
      <c r="C665" s="436"/>
      <c r="D665" s="436"/>
      <c r="E665" s="436"/>
      <c r="F665" s="436"/>
      <c r="G665" s="96"/>
    </row>
    <row r="666" spans="1:7" ht="21" x14ac:dyDescent="0.4">
      <c r="A666" s="198">
        <f>B11</f>
        <v>43665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6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6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189" x14ac:dyDescent="0.4">
      <c r="A671" s="103" t="s">
        <v>348</v>
      </c>
      <c r="B671" s="104">
        <v>1</v>
      </c>
      <c r="C671" s="104"/>
      <c r="D671" s="105" t="s">
        <v>521</v>
      </c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25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0.96153846153846156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5" t="s">
        <v>439</v>
      </c>
      <c r="B693" s="445"/>
      <c r="C693" s="445"/>
      <c r="D693" s="445"/>
      <c r="E693" s="445"/>
      <c r="F693" s="445"/>
      <c r="G693" s="215"/>
    </row>
    <row r="694" spans="1:7" ht="21" customHeight="1" x14ac:dyDescent="0.4">
      <c r="A694" s="198">
        <f>B11</f>
        <v>43665</v>
      </c>
      <c r="B694" s="96"/>
      <c r="C694" s="96"/>
      <c r="D694" s="214"/>
      <c r="E694" s="214"/>
      <c r="F694" s="214"/>
      <c r="G694" s="215"/>
    </row>
    <row r="695" spans="1:7" ht="21" x14ac:dyDescent="0.4">
      <c r="A695" s="455" t="s">
        <v>28</v>
      </c>
      <c r="B695" s="424" t="s">
        <v>29</v>
      </c>
      <c r="C695" s="424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6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52" t="s">
        <v>299</v>
      </c>
      <c r="B698" s="453"/>
      <c r="C698" s="453"/>
      <c r="D698" s="453"/>
      <c r="E698" s="453"/>
      <c r="F698" s="454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50"/>
      <c r="C704" s="451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50"/>
      <c r="C705" s="451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2" t="s">
        <v>300</v>
      </c>
      <c r="B707" s="453"/>
      <c r="C707" s="453"/>
      <c r="D707" s="453"/>
      <c r="E707" s="453"/>
      <c r="F707" s="454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0.74333333333333329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409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0.8628691983122363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89:B595 B21:B25 B163:B171 B203:B222 B105:B108 B383:B384 B354:B361 B85:B100 B39:B42 B536:B545 B548:B555 B643:B645 B120:B126 B582:B587 B531 B308:B315 B345:B351 B444:B458 B509:B515 B412:B419 B288:B295 B708:B710 B651:B657 B395:B409 B66:B82 B230:B231 B272:B285 B620 B500:B506 B635:B638 B260 B198 B699:B703 B63 B233:B240 B432:B439 B518:B519 B30:B37 B569:B577 B633 B113:B117 B143 B320:B338 B479:B483 B485:B494 B608:B615 B622:B628 B56:B61 B103 B111 B145:B160 B191:B196 B227:B228 B253:B258 B265:B270 B343 B374:B381 B389:B393 B174:B181 B460:B466 B496:B498 B526:B529 B647:B649 B670:B68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197 B229 B259 B271 B344 B382 B394 B646 B634 B499 B530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7" zoomScale="80" zoomScaleNormal="90" zoomScaleSheetLayoutView="80" workbookViewId="0">
      <selection activeCell="E18" sqref="E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7"/>
      <c r="E1" s="457"/>
      <c r="F1" s="457"/>
      <c r="G1" s="457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8" t="s">
        <v>46</v>
      </c>
      <c r="B6" s="458"/>
      <c r="C6" s="458"/>
      <c r="D6" s="458"/>
      <c r="E6" s="458"/>
      <c r="F6" s="458"/>
      <c r="G6" s="79"/>
    </row>
    <row r="7" spans="1:7" s="2" customFormat="1" ht="21.75" customHeight="1" x14ac:dyDescent="0.45">
      <c r="A7" s="459" t="str">
        <f>'Page de garde'!D18</f>
        <v>RAOUED</v>
      </c>
      <c r="B7" s="459"/>
      <c r="C7" s="459"/>
      <c r="D7" s="459"/>
      <c r="E7" s="459"/>
      <c r="F7" s="459"/>
      <c r="G7" s="79"/>
    </row>
    <row r="8" spans="1:7" s="2" customFormat="1" ht="24" x14ac:dyDescent="0.45">
      <c r="A8" s="4" t="s">
        <v>39</v>
      </c>
      <c r="B8" s="460" t="str">
        <f>'A3 Exploitation'!B9:F9</f>
        <v>Dr hend KAMOUN</v>
      </c>
      <c r="C8" s="460"/>
      <c r="D8" s="460"/>
      <c r="E8" s="460"/>
      <c r="F8" s="460"/>
      <c r="G8" s="79"/>
    </row>
    <row r="9" spans="1:7" s="2" customFormat="1" ht="24" x14ac:dyDescent="0.45">
      <c r="A9" s="5" t="s">
        <v>41</v>
      </c>
      <c r="B9" s="461" t="str">
        <f>'A3 Exploitation'!B10:F10</f>
        <v>Chefs rayons</v>
      </c>
      <c r="C9" s="461"/>
      <c r="D9" s="461"/>
      <c r="E9" s="461"/>
      <c r="F9" s="461"/>
      <c r="G9" s="79"/>
    </row>
    <row r="10" spans="1:7" s="2" customFormat="1" ht="24" x14ac:dyDescent="0.45">
      <c r="A10" s="4" t="s">
        <v>40</v>
      </c>
      <c r="B10" s="456">
        <f>'A3 Exploitation'!B11:F11</f>
        <v>43665</v>
      </c>
      <c r="C10" s="456"/>
      <c r="D10" s="456"/>
      <c r="E10" s="456"/>
      <c r="F10" s="456"/>
      <c r="G10" s="79"/>
    </row>
    <row r="11" spans="1:7" s="2" customFormat="1" ht="24" x14ac:dyDescent="0.45">
      <c r="A11" s="4" t="s">
        <v>248</v>
      </c>
      <c r="B11" s="465">
        <f>D215</f>
        <v>0.88157894736842102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369"/>
      <c r="E12" s="369"/>
      <c r="F12" s="369"/>
      <c r="G12" s="369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ht="33" x14ac:dyDescent="0.3">
      <c r="A17" s="6" t="s">
        <v>223</v>
      </c>
      <c r="B17" s="55">
        <v>0</v>
      </c>
      <c r="C17" s="55"/>
      <c r="D17" s="56" t="s">
        <v>472</v>
      </c>
      <c r="E17" s="56" t="s">
        <v>473</v>
      </c>
      <c r="F17" s="55"/>
      <c r="G17" s="80" t="s">
        <v>293</v>
      </c>
    </row>
    <row r="18" spans="1:7" ht="99" x14ac:dyDescent="0.3">
      <c r="A18" s="6" t="s">
        <v>67</v>
      </c>
      <c r="B18" s="55">
        <v>0</v>
      </c>
      <c r="C18" s="55"/>
      <c r="D18" s="56" t="s">
        <v>523</v>
      </c>
      <c r="E18" s="56" t="s">
        <v>524</v>
      </c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2" t="s">
        <v>34</v>
      </c>
      <c r="B22" s="473"/>
      <c r="C22" s="474"/>
      <c r="D22" s="330">
        <f>SUM(B17:C21)</f>
        <v>6</v>
      </c>
    </row>
    <row r="23" spans="1:7" x14ac:dyDescent="0.3">
      <c r="A23" s="462" t="s">
        <v>249</v>
      </c>
      <c r="B23" s="463"/>
      <c r="C23" s="464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2" t="s">
        <v>34</v>
      </c>
      <c r="B33" s="463"/>
      <c r="C33" s="464"/>
      <c r="D33" s="329">
        <f>SUM(B26:C32)</f>
        <v>14</v>
      </c>
    </row>
    <row r="34" spans="1:6" x14ac:dyDescent="0.3">
      <c r="A34" s="462" t="s">
        <v>249</v>
      </c>
      <c r="B34" s="463"/>
      <c r="C34" s="46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5" t="s">
        <v>178</v>
      </c>
      <c r="B36" s="476"/>
      <c r="C36" s="476"/>
      <c r="D36" s="476"/>
      <c r="E36" s="476"/>
      <c r="F36" s="47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0</v>
      </c>
      <c r="C39" s="55"/>
      <c r="D39" s="56" t="s">
        <v>474</v>
      </c>
      <c r="E39" s="56" t="s">
        <v>475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2" t="s">
        <v>34</v>
      </c>
      <c r="B42" s="463"/>
      <c r="C42" s="464"/>
      <c r="D42" s="329">
        <f>SUM(B37:C41)</f>
        <v>8</v>
      </c>
    </row>
    <row r="43" spans="1:6" x14ac:dyDescent="0.3">
      <c r="A43" s="462" t="s">
        <v>249</v>
      </c>
      <c r="B43" s="463"/>
      <c r="C43" s="464"/>
      <c r="D43" s="17">
        <f>D42/(COUNT(B37:C41)*2)</f>
        <v>0.8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2" t="s">
        <v>34</v>
      </c>
      <c r="B58" s="463"/>
      <c r="C58" s="464"/>
      <c r="D58" s="341">
        <f>SUM(B46:C57)</f>
        <v>0</v>
      </c>
    </row>
    <row r="59" spans="1:6" x14ac:dyDescent="0.3">
      <c r="A59" s="462" t="s">
        <v>249</v>
      </c>
      <c r="B59" s="463"/>
      <c r="C59" s="46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ht="33" x14ac:dyDescent="0.3">
      <c r="A64" s="6" t="s">
        <v>190</v>
      </c>
      <c r="B64" s="55">
        <v>0</v>
      </c>
      <c r="C64" s="55"/>
      <c r="D64" s="56" t="s">
        <v>476</v>
      </c>
      <c r="E64" s="56" t="s">
        <v>477</v>
      </c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2" t="s">
        <v>34</v>
      </c>
      <c r="B68" s="463"/>
      <c r="C68" s="464"/>
      <c r="D68" s="329">
        <f>SUM(B62:C67)</f>
        <v>8</v>
      </c>
    </row>
    <row r="69" spans="1:6" x14ac:dyDescent="0.3">
      <c r="A69" s="462" t="s">
        <v>249</v>
      </c>
      <c r="B69" s="463"/>
      <c r="C69" s="464"/>
      <c r="D69" s="17">
        <f>D68/(COUNT(B62:C67)*2)</f>
        <v>0.8</v>
      </c>
    </row>
    <row r="70" spans="1:6" x14ac:dyDescent="0.3">
      <c r="A70" s="10"/>
      <c r="B70" s="11"/>
      <c r="C70" s="11"/>
      <c r="D70" s="12"/>
    </row>
    <row r="71" spans="1:6" ht="19.5" x14ac:dyDescent="0.4">
      <c r="A71" s="475" t="s">
        <v>8</v>
      </c>
      <c r="B71" s="476"/>
      <c r="C71" s="476"/>
      <c r="D71" s="476"/>
      <c r="E71" s="476"/>
      <c r="F71" s="47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33" x14ac:dyDescent="0.3">
      <c r="A75" s="7" t="s">
        <v>79</v>
      </c>
      <c r="B75" s="55">
        <v>0</v>
      </c>
      <c r="C75" s="55"/>
      <c r="D75" s="56" t="s">
        <v>478</v>
      </c>
      <c r="E75" s="55" t="s">
        <v>479</v>
      </c>
      <c r="F75" s="55"/>
    </row>
    <row r="76" spans="1:6" ht="66.75" x14ac:dyDescent="0.35">
      <c r="A76" s="25" t="s">
        <v>180</v>
      </c>
      <c r="B76" s="55">
        <v>2</v>
      </c>
      <c r="C76" s="6" t="str">
        <f>IF(B76=0, -5, "0")</f>
        <v>0</v>
      </c>
      <c r="D76" s="56" t="s">
        <v>520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2" t="s">
        <v>34</v>
      </c>
      <c r="B79" s="463"/>
      <c r="C79" s="464"/>
      <c r="D79" s="329">
        <f>SUM(B72:C78)</f>
        <v>12</v>
      </c>
    </row>
    <row r="80" spans="1:6" x14ac:dyDescent="0.3">
      <c r="A80" s="462" t="s">
        <v>249</v>
      </c>
      <c r="B80" s="463"/>
      <c r="C80" s="464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5" t="s">
        <v>463</v>
      </c>
      <c r="B82" s="476"/>
      <c r="C82" s="476"/>
      <c r="D82" s="476"/>
      <c r="E82" s="476"/>
      <c r="F82" s="47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ht="49.5" x14ac:dyDescent="0.3">
      <c r="A95" s="6" t="s">
        <v>147</v>
      </c>
      <c r="B95" s="61">
        <v>0</v>
      </c>
      <c r="C95" s="55"/>
      <c r="D95" s="56" t="s">
        <v>480</v>
      </c>
      <c r="E95" s="56" t="s">
        <v>481</v>
      </c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56" t="s">
        <v>482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2" t="s">
        <v>34</v>
      </c>
      <c r="B100" s="463"/>
      <c r="C100" s="464"/>
      <c r="D100" s="329">
        <f>SUM(B83:C99)</f>
        <v>26</v>
      </c>
    </row>
    <row r="101" spans="1:6" x14ac:dyDescent="0.3">
      <c r="A101" s="462" t="s">
        <v>249</v>
      </c>
      <c r="B101" s="463"/>
      <c r="C101" s="464"/>
      <c r="D101" s="17">
        <f>D100/(COUNT(B83:C99)*2)</f>
        <v>0.9285714285714286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5" t="s">
        <v>170</v>
      </c>
      <c r="B103" s="476"/>
      <c r="C103" s="476"/>
      <c r="D103" s="476"/>
      <c r="E103" s="476"/>
      <c r="F103" s="476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62" t="s">
        <v>34</v>
      </c>
      <c r="B118" s="463"/>
      <c r="C118" s="464"/>
      <c r="D118" s="329">
        <f>SUM(B104:C117)</f>
        <v>0</v>
      </c>
    </row>
    <row r="119" spans="1:6" x14ac:dyDescent="0.3">
      <c r="A119" s="462" t="s">
        <v>249</v>
      </c>
      <c r="B119" s="463"/>
      <c r="C119" s="464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5" t="s">
        <v>171</v>
      </c>
      <c r="B122" s="476"/>
      <c r="C122" s="476"/>
      <c r="D122" s="476"/>
      <c r="E122" s="476"/>
      <c r="F122" s="47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49.5" x14ac:dyDescent="0.3">
      <c r="A129" s="7" t="s">
        <v>136</v>
      </c>
      <c r="B129" s="69">
        <v>1</v>
      </c>
      <c r="C129" s="55"/>
      <c r="D129" s="56" t="s">
        <v>486</v>
      </c>
      <c r="E129" s="56" t="s">
        <v>487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354" t="s">
        <v>483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ht="49.5" x14ac:dyDescent="0.3">
      <c r="A133" s="32" t="s">
        <v>191</v>
      </c>
      <c r="B133" s="69">
        <v>0</v>
      </c>
      <c r="C133" s="55"/>
      <c r="D133" s="355" t="s">
        <v>484</v>
      </c>
      <c r="E133" s="56" t="s">
        <v>485</v>
      </c>
      <c r="F133" s="55"/>
    </row>
    <row r="134" spans="1:6" x14ac:dyDescent="0.3">
      <c r="A134" s="462" t="s">
        <v>34</v>
      </c>
      <c r="B134" s="463"/>
      <c r="C134" s="464"/>
      <c r="D134" s="329">
        <f>SUM(B123:C133)</f>
        <v>19</v>
      </c>
    </row>
    <row r="135" spans="1:6" x14ac:dyDescent="0.3">
      <c r="A135" s="462" t="s">
        <v>249</v>
      </c>
      <c r="B135" s="463"/>
      <c r="C135" s="464"/>
      <c r="D135" s="17">
        <f>D134/(COUNT(B123:C133)*2)</f>
        <v>0.86363636363636365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5" t="s">
        <v>154</v>
      </c>
      <c r="B137" s="476"/>
      <c r="C137" s="476"/>
      <c r="D137" s="476"/>
      <c r="E137" s="476"/>
      <c r="F137" s="47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2" t="s">
        <v>34</v>
      </c>
      <c r="B149" s="463"/>
      <c r="C149" s="464"/>
      <c r="D149" s="329">
        <f>SUM(B138:C148)</f>
        <v>0</v>
      </c>
    </row>
    <row r="150" spans="1:6" x14ac:dyDescent="0.3">
      <c r="A150" s="462" t="s">
        <v>249</v>
      </c>
      <c r="B150" s="463"/>
      <c r="C150" s="46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5" t="s">
        <v>61</v>
      </c>
      <c r="B152" s="476"/>
      <c r="C152" s="476"/>
      <c r="D152" s="476"/>
      <c r="E152" s="476"/>
      <c r="F152" s="47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2" t="s">
        <v>34</v>
      </c>
      <c r="B165" s="463"/>
      <c r="C165" s="464"/>
      <c r="D165" s="329">
        <f>SUM(B153:C164)</f>
        <v>0</v>
      </c>
    </row>
    <row r="166" spans="1:6" x14ac:dyDescent="0.3">
      <c r="A166" s="462" t="s">
        <v>249</v>
      </c>
      <c r="B166" s="463"/>
      <c r="C166" s="46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5" t="s">
        <v>176</v>
      </c>
      <c r="B168" s="476"/>
      <c r="C168" s="476"/>
      <c r="D168" s="476"/>
      <c r="E168" s="476"/>
      <c r="F168" s="47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2" t="s">
        <v>34</v>
      </c>
      <c r="B177" s="473"/>
      <c r="C177" s="474"/>
      <c r="D177" s="330">
        <f>SUM(B169:C176)</f>
        <v>16</v>
      </c>
    </row>
    <row r="178" spans="1:6" x14ac:dyDescent="0.3">
      <c r="A178" s="462" t="s">
        <v>249</v>
      </c>
      <c r="B178" s="463"/>
      <c r="C178" s="464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5" t="s">
        <v>64</v>
      </c>
      <c r="B180" s="476"/>
      <c r="C180" s="476"/>
      <c r="D180" s="476"/>
      <c r="E180" s="476"/>
      <c r="F180" s="47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49.5" x14ac:dyDescent="0.3">
      <c r="A182" s="6" t="s">
        <v>241</v>
      </c>
      <c r="B182" s="55">
        <v>1</v>
      </c>
      <c r="C182" s="55"/>
      <c r="D182" s="56" t="s">
        <v>489</v>
      </c>
      <c r="E182" s="55" t="s">
        <v>488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62" t="s">
        <v>34</v>
      </c>
      <c r="B185" s="463"/>
      <c r="C185" s="464"/>
      <c r="D185" s="329">
        <f>SUM(B181:C184)</f>
        <v>5</v>
      </c>
    </row>
    <row r="186" spans="1:6" x14ac:dyDescent="0.3">
      <c r="A186" s="462" t="s">
        <v>249</v>
      </c>
      <c r="B186" s="463"/>
      <c r="C186" s="464"/>
      <c r="D186" s="17">
        <f>D185/(COUNT(B181:C184)*2)</f>
        <v>0.83333333333333337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2" t="s">
        <v>15</v>
      </c>
      <c r="B188" s="483"/>
      <c r="C188" s="483"/>
      <c r="D188" s="483"/>
      <c r="E188" s="483"/>
      <c r="F188" s="483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2" t="s">
        <v>34</v>
      </c>
      <c r="B193" s="463"/>
      <c r="C193" s="464"/>
      <c r="D193" s="329">
        <f>SUM(B189:C192)</f>
        <v>8</v>
      </c>
    </row>
    <row r="194" spans="1:7" x14ac:dyDescent="0.3">
      <c r="A194" s="462" t="s">
        <v>249</v>
      </c>
      <c r="B194" s="463"/>
      <c r="C194" s="464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5" t="s">
        <v>65</v>
      </c>
      <c r="B196" s="476"/>
      <c r="C196" s="476"/>
      <c r="D196" s="476"/>
      <c r="E196" s="476"/>
      <c r="F196" s="476"/>
    </row>
    <row r="197" spans="1:7" ht="33" x14ac:dyDescent="0.3">
      <c r="A197" s="26" t="s">
        <v>268</v>
      </c>
      <c r="B197" s="55">
        <v>0</v>
      </c>
      <c r="C197" s="55"/>
      <c r="D197" s="56" t="s">
        <v>490</v>
      </c>
      <c r="E197" s="56" t="s">
        <v>491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2" t="s">
        <v>34</v>
      </c>
      <c r="B202" s="463"/>
      <c r="C202" s="464"/>
      <c r="D202" s="329">
        <f>SUM(B197:C201)</f>
        <v>8</v>
      </c>
    </row>
    <row r="203" spans="1:7" x14ac:dyDescent="0.3">
      <c r="A203" s="462" t="s">
        <v>249</v>
      </c>
      <c r="B203" s="463"/>
      <c r="C203" s="464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5" t="s">
        <v>175</v>
      </c>
      <c r="B205" s="476"/>
      <c r="C205" s="476"/>
      <c r="D205" s="476"/>
      <c r="E205" s="476"/>
      <c r="F205" s="476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2" t="s">
        <v>34</v>
      </c>
      <c r="B210" s="463"/>
      <c r="C210" s="464"/>
      <c r="D210" s="34">
        <f>SUM(B206:C209)</f>
        <v>4</v>
      </c>
    </row>
    <row r="211" spans="1:6" x14ac:dyDescent="0.3">
      <c r="A211" s="462" t="s">
        <v>249</v>
      </c>
      <c r="B211" s="463"/>
      <c r="C211" s="464"/>
      <c r="D211" s="17">
        <f>D210/(COUNT(B206:C209)*2)</f>
        <v>1</v>
      </c>
    </row>
    <row r="213" spans="1:6" ht="18" x14ac:dyDescent="0.35">
      <c r="A213" s="37" t="s">
        <v>402</v>
      </c>
      <c r="B213" s="36"/>
      <c r="C213" s="36"/>
      <c r="D213" s="87">
        <v>0.36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134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0.88157894736842102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9"/>
      <c r="E1" s="369"/>
      <c r="F1" s="369"/>
      <c r="G1" s="369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70" t="s">
        <v>149</v>
      </c>
      <c r="B7" s="370"/>
      <c r="C7" s="370"/>
      <c r="D7" s="370"/>
      <c r="E7" s="370"/>
      <c r="F7" s="370"/>
      <c r="G7" s="93"/>
    </row>
    <row r="8" spans="1:7" ht="22.5" x14ac:dyDescent="0.45">
      <c r="A8" s="371" t="str">
        <f>'Page de garde'!D18</f>
        <v>RAOUED</v>
      </c>
      <c r="B8" s="371"/>
      <c r="C8" s="371"/>
      <c r="D8" s="371"/>
      <c r="E8" s="371"/>
      <c r="F8" s="371"/>
      <c r="G8" s="93"/>
    </row>
    <row r="9" spans="1:7" ht="22.5" x14ac:dyDescent="0.45">
      <c r="A9" s="94" t="s">
        <v>39</v>
      </c>
      <c r="B9" s="372"/>
      <c r="C9" s="372"/>
      <c r="D9" s="372"/>
      <c r="E9" s="372"/>
      <c r="F9" s="372"/>
      <c r="G9" s="93"/>
    </row>
    <row r="10" spans="1:7" ht="22.5" x14ac:dyDescent="0.45">
      <c r="A10" s="95" t="s">
        <v>41</v>
      </c>
      <c r="B10" s="373"/>
      <c r="C10" s="373"/>
      <c r="D10" s="373"/>
      <c r="E10" s="373"/>
      <c r="F10" s="373"/>
      <c r="G10" s="93"/>
    </row>
    <row r="11" spans="1:7" ht="22.5" x14ac:dyDescent="0.45">
      <c r="A11" s="94" t="s">
        <v>40</v>
      </c>
      <c r="B11" s="374"/>
      <c r="C11" s="374"/>
      <c r="D11" s="374"/>
      <c r="E11" s="374"/>
      <c r="F11" s="374"/>
      <c r="G11" s="93"/>
    </row>
    <row r="12" spans="1:7" ht="22.5" x14ac:dyDescent="0.45">
      <c r="A12" s="94" t="s">
        <v>198</v>
      </c>
      <c r="B12" s="379" t="e">
        <f>D719</f>
        <v>#DIV/0!</v>
      </c>
      <c r="C12" s="379"/>
      <c r="D12" s="379"/>
      <c r="E12" s="379"/>
      <c r="F12" s="379"/>
      <c r="G12" s="93"/>
    </row>
    <row r="13" spans="1:7" ht="22.5" x14ac:dyDescent="0.45">
      <c r="A13" s="92"/>
      <c r="B13" s="90"/>
      <c r="C13" s="90"/>
      <c r="D13" s="369"/>
      <c r="E13" s="369"/>
      <c r="F13" s="369"/>
      <c r="G13" s="36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6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75"/>
      <c r="B49" s="375"/>
      <c r="C49" s="375"/>
      <c r="D49" s="375"/>
      <c r="E49" s="375"/>
      <c r="F49" s="375"/>
      <c r="G49" s="37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6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7"/>
      <c r="B64" s="388"/>
      <c r="C64" s="388"/>
      <c r="D64" s="388"/>
      <c r="E64" s="388"/>
      <c r="F64" s="388"/>
      <c r="G64" s="388"/>
    </row>
    <row r="65" spans="1:7" ht="43.5" customHeight="1" x14ac:dyDescent="0.4">
      <c r="A65" s="383" t="s">
        <v>341</v>
      </c>
      <c r="B65" s="383"/>
      <c r="C65" s="383"/>
      <c r="D65" s="383"/>
      <c r="E65" s="383"/>
      <c r="F65" s="38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9"/>
      <c r="B83" s="389"/>
      <c r="C83" s="389"/>
      <c r="D83" s="389"/>
      <c r="E83" s="389"/>
      <c r="F83" s="389"/>
      <c r="G83" s="389"/>
    </row>
    <row r="84" spans="1:7" ht="45" customHeight="1" x14ac:dyDescent="0.45">
      <c r="A84" s="390" t="s">
        <v>342</v>
      </c>
      <c r="B84" s="390"/>
      <c r="C84" s="390"/>
      <c r="D84" s="390"/>
      <c r="E84" s="390"/>
      <c r="F84" s="39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80"/>
      <c r="B101" s="381"/>
      <c r="C101" s="381"/>
      <c r="D101" s="381"/>
      <c r="E101" s="381"/>
      <c r="F101" s="382"/>
      <c r="G101" s="96"/>
    </row>
    <row r="102" spans="1:7" ht="46.5" customHeight="1" x14ac:dyDescent="0.4">
      <c r="A102" s="383" t="s">
        <v>343</v>
      </c>
      <c r="B102" s="383"/>
      <c r="C102" s="383"/>
      <c r="D102" s="383"/>
      <c r="E102" s="383"/>
      <c r="F102" s="38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80"/>
      <c r="B109" s="381"/>
      <c r="C109" s="381"/>
      <c r="D109" s="381"/>
      <c r="E109" s="381"/>
      <c r="F109" s="382"/>
      <c r="G109" s="96"/>
    </row>
    <row r="110" spans="1:7" ht="39.75" customHeight="1" x14ac:dyDescent="0.4">
      <c r="A110" s="383" t="s">
        <v>375</v>
      </c>
      <c r="B110" s="383"/>
      <c r="C110" s="383"/>
      <c r="D110" s="383"/>
      <c r="E110" s="383"/>
      <c r="F110" s="38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81"/>
      <c r="B118" s="381"/>
      <c r="C118" s="381"/>
      <c r="D118" s="381"/>
      <c r="E118" s="381"/>
      <c r="F118" s="381"/>
      <c r="G118" s="96"/>
    </row>
    <row r="119" spans="1:7" ht="22.5" x14ac:dyDescent="0.4">
      <c r="A119" s="383" t="s">
        <v>304</v>
      </c>
      <c r="B119" s="383"/>
      <c r="C119" s="383"/>
      <c r="D119" s="383"/>
      <c r="E119" s="383"/>
      <c r="F119" s="38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4"/>
      <c r="B130" s="384"/>
      <c r="C130" s="384"/>
      <c r="D130" s="384"/>
      <c r="E130" s="384"/>
      <c r="F130" s="384"/>
      <c r="G130" s="96"/>
    </row>
    <row r="131" spans="1:16384" ht="22.5" customHeight="1" x14ac:dyDescent="0.4">
      <c r="A131" s="385" t="s">
        <v>404</v>
      </c>
      <c r="B131" s="385"/>
      <c r="C131" s="385"/>
      <c r="D131" s="385"/>
      <c r="E131" s="385"/>
      <c r="F131" s="385"/>
      <c r="G131" s="96"/>
    </row>
    <row r="132" spans="1:16384" ht="22.5" customHeight="1" x14ac:dyDescent="0.4">
      <c r="A132" s="386"/>
      <c r="B132" s="386"/>
      <c r="C132" s="386"/>
      <c r="D132" s="386"/>
      <c r="E132" s="386"/>
      <c r="F132" s="386"/>
      <c r="G132" s="96"/>
    </row>
    <row r="133" spans="1:16384" s="258" customFormat="1" ht="22.5" customHeight="1" x14ac:dyDescent="0.25">
      <c r="A133" s="376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6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2" t="s">
        <v>441</v>
      </c>
      <c r="B137" s="392"/>
      <c r="C137" s="392"/>
      <c r="D137" s="392"/>
      <c r="E137" s="392"/>
      <c r="F137" s="392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91" t="s">
        <v>340</v>
      </c>
      <c r="B144" s="391"/>
      <c r="C144" s="391"/>
      <c r="D144" s="391"/>
      <c r="E144" s="391"/>
      <c r="F144" s="391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80"/>
      <c r="B161" s="381"/>
      <c r="C161" s="381"/>
      <c r="D161" s="381"/>
      <c r="E161" s="381"/>
      <c r="F161" s="381"/>
      <c r="G161" s="96"/>
    </row>
    <row r="162" spans="1:7" ht="32.25" customHeight="1" x14ac:dyDescent="0.4">
      <c r="A162" s="392" t="s">
        <v>442</v>
      </c>
      <c r="B162" s="392"/>
      <c r="C162" s="392"/>
      <c r="D162" s="392"/>
      <c r="E162" s="392"/>
      <c r="F162" s="392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93"/>
      <c r="B172" s="394"/>
      <c r="C172" s="394"/>
      <c r="D172" s="394"/>
      <c r="E172" s="394"/>
      <c r="F172" s="394"/>
      <c r="G172" s="96"/>
    </row>
    <row r="173" spans="1:7" ht="32.25" customHeight="1" x14ac:dyDescent="0.4">
      <c r="A173" s="392" t="s">
        <v>304</v>
      </c>
      <c r="B173" s="392"/>
      <c r="C173" s="392"/>
      <c r="D173" s="392"/>
      <c r="E173" s="392"/>
      <c r="F173" s="392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95"/>
      <c r="C182" s="396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03"/>
      <c r="B184" s="403"/>
      <c r="C184" s="403"/>
      <c r="D184" s="403"/>
      <c r="E184" s="403"/>
      <c r="F184" s="40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6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6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5"/>
      <c r="B201" s="375"/>
      <c r="C201" s="375"/>
      <c r="D201" s="375"/>
      <c r="E201" s="375"/>
      <c r="F201" s="37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5"/>
      <c r="B225" s="375"/>
      <c r="C225" s="375"/>
      <c r="D225" s="375"/>
      <c r="E225" s="375"/>
      <c r="F225" s="37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00" t="s">
        <v>304</v>
      </c>
      <c r="B232" s="401"/>
      <c r="C232" s="401"/>
      <c r="D232" s="402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5"/>
      <c r="B246" s="375"/>
      <c r="C246" s="375"/>
      <c r="D246" s="375"/>
      <c r="E246" s="375"/>
      <c r="F246" s="37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6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6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7" t="s">
        <v>34</v>
      </c>
      <c r="B261" s="398"/>
      <c r="C261" s="399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05" t="s">
        <v>304</v>
      </c>
      <c r="B287" s="405"/>
      <c r="C287" s="405"/>
      <c r="D287" s="405"/>
      <c r="E287" s="405"/>
      <c r="F287" s="405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6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6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09" t="s">
        <v>304</v>
      </c>
      <c r="B353" s="409"/>
      <c r="C353" s="409"/>
      <c r="D353" s="409"/>
      <c r="E353" s="409"/>
      <c r="F353" s="409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6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6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6"/>
      <c r="B410" s="389"/>
      <c r="C410" s="389"/>
      <c r="D410" s="389"/>
      <c r="E410" s="389"/>
      <c r="F410" s="389"/>
      <c r="G410" s="389"/>
    </row>
    <row r="411" spans="1:7" ht="24.75" x14ac:dyDescent="0.4">
      <c r="A411" s="407" t="s">
        <v>313</v>
      </c>
      <c r="B411" s="407"/>
      <c r="C411" s="407"/>
      <c r="D411" s="407"/>
      <c r="E411" s="407"/>
      <c r="F411" s="407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6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6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7" t="s">
        <v>304</v>
      </c>
      <c r="B459" s="407"/>
      <c r="C459" s="407"/>
      <c r="D459" s="407"/>
      <c r="E459" s="407"/>
      <c r="F459" s="407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3" t="s">
        <v>405</v>
      </c>
      <c r="B473" s="413"/>
      <c r="C473" s="413"/>
      <c r="D473" s="413"/>
      <c r="E473" s="413"/>
      <c r="F473" s="413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4" t="s">
        <v>28</v>
      </c>
      <c r="B475" s="415" t="s">
        <v>29</v>
      </c>
      <c r="C475" s="415"/>
      <c r="D475" s="415" t="s">
        <v>42</v>
      </c>
      <c r="E475" s="416" t="s">
        <v>264</v>
      </c>
      <c r="F475" s="416" t="s">
        <v>295</v>
      </c>
      <c r="G475" s="96"/>
    </row>
    <row r="476" spans="1:7" ht="21" x14ac:dyDescent="0.4">
      <c r="A476" s="414"/>
      <c r="B476" s="254" t="s">
        <v>32</v>
      </c>
      <c r="C476" s="254" t="s">
        <v>31</v>
      </c>
      <c r="D476" s="415"/>
      <c r="E476" s="416"/>
      <c r="F476" s="416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4" t="s">
        <v>52</v>
      </c>
      <c r="B478" s="484"/>
      <c r="C478" s="484"/>
      <c r="D478" s="484"/>
      <c r="E478" s="484"/>
      <c r="F478" s="484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5" t="s">
        <v>443</v>
      </c>
      <c r="B484" s="486"/>
      <c r="C484" s="486"/>
      <c r="D484" s="486"/>
      <c r="E484" s="486"/>
      <c r="F484" s="486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7" t="s">
        <v>23</v>
      </c>
      <c r="B495" s="488"/>
      <c r="C495" s="488"/>
      <c r="D495" s="488"/>
      <c r="E495" s="488"/>
      <c r="F495" s="48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10"/>
      <c r="B507" s="410"/>
      <c r="C507" s="410"/>
      <c r="D507" s="410"/>
      <c r="E507" s="410"/>
      <c r="F507" s="410"/>
      <c r="G507" s="410"/>
    </row>
    <row r="508" spans="1:7" ht="26.25" customHeight="1" x14ac:dyDescent="0.5">
      <c r="A508" s="288" t="s">
        <v>304</v>
      </c>
      <c r="B508" s="411"/>
      <c r="C508" s="411"/>
      <c r="D508" s="411"/>
      <c r="E508" s="411"/>
      <c r="F508" s="41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2" t="s">
        <v>97</v>
      </c>
      <c r="B520" s="412"/>
      <c r="C520" s="412"/>
      <c r="D520" s="412"/>
      <c r="E520" s="412"/>
      <c r="F520" s="412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22" t="s">
        <v>28</v>
      </c>
      <c r="B522" s="424" t="s">
        <v>29</v>
      </c>
      <c r="C522" s="425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23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6"/>
      <c r="D525" s="426"/>
      <c r="E525" s="426"/>
      <c r="F525" s="427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7" t="s">
        <v>33</v>
      </c>
      <c r="B533" s="398"/>
      <c r="C533" s="399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75"/>
      <c r="B534" s="375"/>
      <c r="C534" s="375"/>
      <c r="D534" s="375"/>
      <c r="E534" s="375"/>
      <c r="F534" s="375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90" t="s">
        <v>304</v>
      </c>
      <c r="B547" s="265"/>
      <c r="C547" s="418"/>
      <c r="D547" s="418"/>
      <c r="E547" s="418"/>
      <c r="F547" s="419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20" t="s">
        <v>34</v>
      </c>
      <c r="B556" s="420"/>
      <c r="C556" s="421"/>
      <c r="D556" s="345">
        <f>SUM(B548:C555,B536:C545)</f>
        <v>0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5"/>
      <c r="B562" s="375"/>
      <c r="C562" s="375"/>
      <c r="D562" s="375"/>
      <c r="E562" s="375"/>
      <c r="F562" s="375"/>
      <c r="G562" s="96"/>
    </row>
    <row r="563" spans="1:7" ht="22.5" x14ac:dyDescent="0.45">
      <c r="A563" s="436" t="s">
        <v>19</v>
      </c>
      <c r="B563" s="436"/>
      <c r="C563" s="436"/>
      <c r="D563" s="436"/>
      <c r="E563" s="436"/>
      <c r="F563" s="436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4" t="s">
        <v>28</v>
      </c>
      <c r="B565" s="415" t="s">
        <v>29</v>
      </c>
      <c r="C565" s="415"/>
      <c r="D565" s="415" t="s">
        <v>42</v>
      </c>
      <c r="E565" s="416" t="s">
        <v>264</v>
      </c>
      <c r="F565" s="416" t="s">
        <v>295</v>
      </c>
      <c r="G565" s="96"/>
    </row>
    <row r="566" spans="1:7" ht="21" x14ac:dyDescent="0.4">
      <c r="A566" s="414"/>
      <c r="B566" s="254" t="s">
        <v>32</v>
      </c>
      <c r="C566" s="254" t="s">
        <v>31</v>
      </c>
      <c r="D566" s="415"/>
      <c r="E566" s="416"/>
      <c r="F566" s="41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8" t="s">
        <v>10</v>
      </c>
      <c r="B568" s="429"/>
      <c r="C568" s="429"/>
      <c r="D568" s="429"/>
      <c r="E568" s="429"/>
      <c r="F568" s="430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20" t="s">
        <v>34</v>
      </c>
      <c r="B578" s="420"/>
      <c r="C578" s="421"/>
      <c r="D578" s="345">
        <f>SUM(B569:C577)</f>
        <v>0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1" t="s">
        <v>23</v>
      </c>
      <c r="B581" s="432"/>
      <c r="C581" s="432"/>
      <c r="D581" s="432"/>
      <c r="E581" s="432"/>
      <c r="F581" s="433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4" t="s">
        <v>370</v>
      </c>
      <c r="B588" s="435"/>
      <c r="C588" s="435"/>
      <c r="D588" s="435"/>
      <c r="E588" s="435"/>
      <c r="F588" s="435"/>
      <c r="G588" s="435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20" t="s">
        <v>34</v>
      </c>
      <c r="B596" s="420"/>
      <c r="C596" s="421"/>
      <c r="D596" s="345">
        <f>SUM(B589:C595,B582:C587)</f>
        <v>0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42" t="s">
        <v>168</v>
      </c>
      <c r="B600" s="443"/>
      <c r="C600" s="444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6" t="s">
        <v>8</v>
      </c>
      <c r="B602" s="436"/>
      <c r="C602" s="436"/>
      <c r="D602" s="436"/>
      <c r="E602" s="436"/>
      <c r="F602" s="436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6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6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7"/>
      <c r="D607" s="437"/>
      <c r="E607" s="437"/>
      <c r="F607" s="438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45">
        <f>SUM(B608:C615)</f>
        <v>0</v>
      </c>
      <c r="E616" s="439"/>
      <c r="F616" s="404"/>
      <c r="G616" s="96"/>
    </row>
    <row r="617" spans="1:7" ht="21" x14ac:dyDescent="0.4">
      <c r="A617" s="420" t="s">
        <v>33</v>
      </c>
      <c r="B617" s="420"/>
      <c r="C617" s="420"/>
      <c r="D617" s="298" t="e">
        <f>D616/(COUNT(B608:C615)*2)</f>
        <v>#DIV/0!</v>
      </c>
      <c r="E617" s="440"/>
      <c r="F617" s="410"/>
      <c r="G617" s="96"/>
    </row>
    <row r="618" spans="1:7" ht="21" x14ac:dyDescent="0.4">
      <c r="A618" s="128"/>
      <c r="B618" s="96"/>
      <c r="C618" s="441"/>
      <c r="D618" s="441"/>
      <c r="E618" s="441"/>
      <c r="F618" s="44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7" t="s">
        <v>34</v>
      </c>
      <c r="B629" s="398"/>
      <c r="C629" s="399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7"/>
      <c r="D632" s="437"/>
      <c r="E632" s="437"/>
      <c r="F632" s="438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6"/>
      <c r="B641" s="446"/>
      <c r="C641" s="446"/>
      <c r="D641" s="446"/>
      <c r="E641" s="446"/>
      <c r="F641" s="446"/>
      <c r="G641" s="446"/>
    </row>
    <row r="642" spans="1:7" ht="24.75" x14ac:dyDescent="0.4">
      <c r="A642" s="284" t="s">
        <v>26</v>
      </c>
      <c r="B642" s="437"/>
      <c r="C642" s="437"/>
      <c r="D642" s="437"/>
      <c r="E642" s="437"/>
      <c r="F642" s="438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7" t="s">
        <v>304</v>
      </c>
      <c r="B650" s="448"/>
      <c r="C650" s="448"/>
      <c r="D650" s="448"/>
      <c r="E650" s="448"/>
      <c r="F650" s="449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6" t="s">
        <v>346</v>
      </c>
      <c r="B665" s="436"/>
      <c r="C665" s="436"/>
      <c r="D665" s="436"/>
      <c r="E665" s="436"/>
      <c r="F665" s="436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6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6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5" t="s">
        <v>439</v>
      </c>
      <c r="B693" s="445"/>
      <c r="C693" s="445"/>
      <c r="D693" s="445"/>
      <c r="E693" s="445"/>
      <c r="F693" s="445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55" t="s">
        <v>28</v>
      </c>
      <c r="B695" s="424" t="s">
        <v>29</v>
      </c>
      <c r="C695" s="424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6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52" t="s">
        <v>299</v>
      </c>
      <c r="B698" s="453"/>
      <c r="C698" s="453"/>
      <c r="D698" s="453"/>
      <c r="E698" s="453"/>
      <c r="F698" s="454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50"/>
      <c r="C704" s="451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50"/>
      <c r="C705" s="451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2" t="s">
        <v>300</v>
      </c>
      <c r="B707" s="453"/>
      <c r="C707" s="453"/>
      <c r="D707" s="453"/>
      <c r="E707" s="453"/>
      <c r="F707" s="454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7"/>
      <c r="E1" s="457"/>
      <c r="F1" s="457"/>
      <c r="G1" s="457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8" t="s">
        <v>46</v>
      </c>
      <c r="B6" s="458"/>
      <c r="C6" s="458"/>
      <c r="D6" s="458"/>
      <c r="E6" s="458"/>
      <c r="F6" s="458"/>
      <c r="G6" s="79"/>
    </row>
    <row r="7" spans="1:7" s="2" customFormat="1" ht="21.75" customHeight="1" x14ac:dyDescent="0.45">
      <c r="A7" s="459" t="str">
        <f>'Page de garde'!D18</f>
        <v>RAOUED</v>
      </c>
      <c r="B7" s="459"/>
      <c r="C7" s="459"/>
      <c r="D7" s="459"/>
      <c r="E7" s="459"/>
      <c r="F7" s="459"/>
      <c r="G7" s="79"/>
    </row>
    <row r="8" spans="1:7" s="2" customFormat="1" ht="24" x14ac:dyDescent="0.45">
      <c r="A8" s="4" t="s">
        <v>39</v>
      </c>
      <c r="B8" s="460">
        <f>'A4 Exploitation'!B9:F9</f>
        <v>0</v>
      </c>
      <c r="C8" s="460"/>
      <c r="D8" s="460"/>
      <c r="E8" s="460"/>
      <c r="F8" s="460"/>
      <c r="G8" s="79"/>
    </row>
    <row r="9" spans="1:7" s="2" customFormat="1" ht="24" x14ac:dyDescent="0.45">
      <c r="A9" s="5" t="s">
        <v>41</v>
      </c>
      <c r="B9" s="461">
        <f>'A4 Exploitation'!B10:F10</f>
        <v>0</v>
      </c>
      <c r="C9" s="461"/>
      <c r="D9" s="461"/>
      <c r="E9" s="461"/>
      <c r="F9" s="461"/>
      <c r="G9" s="79"/>
    </row>
    <row r="10" spans="1:7" s="2" customFormat="1" ht="24" x14ac:dyDescent="0.45">
      <c r="A10" s="4" t="s">
        <v>40</v>
      </c>
      <c r="B10" s="456">
        <f>'A4 Exploitation'!B11:F11</f>
        <v>0</v>
      </c>
      <c r="C10" s="456"/>
      <c r="D10" s="456"/>
      <c r="E10" s="456"/>
      <c r="F10" s="456"/>
      <c r="G10" s="79"/>
    </row>
    <row r="11" spans="1:7" s="2" customFormat="1" ht="24" x14ac:dyDescent="0.45">
      <c r="A11" s="4" t="s">
        <v>248</v>
      </c>
      <c r="B11" s="465" t="e">
        <f>D215</f>
        <v>#DIV/0!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369"/>
      <c r="E12" s="369"/>
      <c r="F12" s="369"/>
      <c r="G12" s="369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2" t="s">
        <v>34</v>
      </c>
      <c r="B22" s="473"/>
      <c r="C22" s="474"/>
      <c r="D22" s="330">
        <f>SUM(B17:C21)</f>
        <v>0</v>
      </c>
    </row>
    <row r="23" spans="1:7" x14ac:dyDescent="0.3">
      <c r="A23" s="462" t="s">
        <v>249</v>
      </c>
      <c r="B23" s="463"/>
      <c r="C23" s="464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62" t="s">
        <v>34</v>
      </c>
      <c r="B33" s="463"/>
      <c r="C33" s="464"/>
      <c r="D33" s="329">
        <f>SUM(B26:C32)</f>
        <v>0</v>
      </c>
    </row>
    <row r="34" spans="1:6" x14ac:dyDescent="0.3">
      <c r="A34" s="462" t="s">
        <v>249</v>
      </c>
      <c r="B34" s="463"/>
      <c r="C34" s="464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5" t="s">
        <v>178</v>
      </c>
      <c r="B36" s="476"/>
      <c r="C36" s="476"/>
      <c r="D36" s="476"/>
      <c r="E36" s="476"/>
      <c r="F36" s="476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62" t="s">
        <v>34</v>
      </c>
      <c r="B42" s="463"/>
      <c r="C42" s="464"/>
      <c r="D42" s="329">
        <f>SUM(B37:C41)</f>
        <v>0</v>
      </c>
    </row>
    <row r="43" spans="1:6" x14ac:dyDescent="0.3">
      <c r="A43" s="462" t="s">
        <v>249</v>
      </c>
      <c r="B43" s="463"/>
      <c r="C43" s="464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2" t="s">
        <v>34</v>
      </c>
      <c r="B58" s="463"/>
      <c r="C58" s="464"/>
      <c r="D58" s="341">
        <f>SUM(B46:C57)</f>
        <v>0</v>
      </c>
    </row>
    <row r="59" spans="1:6" x14ac:dyDescent="0.3">
      <c r="A59" s="462" t="s">
        <v>249</v>
      </c>
      <c r="B59" s="463"/>
      <c r="C59" s="46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2" t="s">
        <v>34</v>
      </c>
      <c r="B68" s="463"/>
      <c r="C68" s="464"/>
      <c r="D68" s="329">
        <f>SUM(B62:C67)</f>
        <v>0</v>
      </c>
    </row>
    <row r="69" spans="1:6" x14ac:dyDescent="0.3">
      <c r="A69" s="462" t="s">
        <v>249</v>
      </c>
      <c r="B69" s="463"/>
      <c r="C69" s="464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5" t="s">
        <v>8</v>
      </c>
      <c r="B71" s="476"/>
      <c r="C71" s="476"/>
      <c r="D71" s="476"/>
      <c r="E71" s="476"/>
      <c r="F71" s="476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62" t="s">
        <v>34</v>
      </c>
      <c r="B79" s="463"/>
      <c r="C79" s="464"/>
      <c r="D79" s="329">
        <f>SUM(B72:C78)</f>
        <v>0</v>
      </c>
    </row>
    <row r="80" spans="1:6" x14ac:dyDescent="0.3">
      <c r="A80" s="462" t="s">
        <v>249</v>
      </c>
      <c r="B80" s="463"/>
      <c r="C80" s="464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5" t="s">
        <v>463</v>
      </c>
      <c r="B82" s="476"/>
      <c r="C82" s="476"/>
      <c r="D82" s="476"/>
      <c r="E82" s="476"/>
      <c r="F82" s="476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62" t="s">
        <v>34</v>
      </c>
      <c r="B100" s="463"/>
      <c r="C100" s="464"/>
      <c r="D100" s="329">
        <f>SUM(B83:C99)</f>
        <v>0</v>
      </c>
    </row>
    <row r="101" spans="1:6" x14ac:dyDescent="0.3">
      <c r="A101" s="462" t="s">
        <v>249</v>
      </c>
      <c r="B101" s="463"/>
      <c r="C101" s="464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5" t="s">
        <v>170</v>
      </c>
      <c r="B103" s="476"/>
      <c r="C103" s="476"/>
      <c r="D103" s="476"/>
      <c r="E103" s="476"/>
      <c r="F103" s="476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62" t="s">
        <v>34</v>
      </c>
      <c r="B118" s="463"/>
      <c r="C118" s="464"/>
      <c r="D118" s="329">
        <f>SUM(B104:C117)</f>
        <v>0</v>
      </c>
    </row>
    <row r="119" spans="1:6" x14ac:dyDescent="0.3">
      <c r="A119" s="462" t="s">
        <v>249</v>
      </c>
      <c r="B119" s="463"/>
      <c r="C119" s="464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5" t="s">
        <v>171</v>
      </c>
      <c r="B122" s="476"/>
      <c r="C122" s="476"/>
      <c r="D122" s="476"/>
      <c r="E122" s="476"/>
      <c r="F122" s="476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62" t="s">
        <v>34</v>
      </c>
      <c r="B134" s="463"/>
      <c r="C134" s="464"/>
      <c r="D134" s="329">
        <f>SUM(B123:C133)</f>
        <v>0</v>
      </c>
    </row>
    <row r="135" spans="1:6" x14ac:dyDescent="0.3">
      <c r="A135" s="462" t="s">
        <v>249</v>
      </c>
      <c r="B135" s="463"/>
      <c r="C135" s="464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5" t="s">
        <v>154</v>
      </c>
      <c r="B137" s="476"/>
      <c r="C137" s="476"/>
      <c r="D137" s="476"/>
      <c r="E137" s="476"/>
      <c r="F137" s="47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2" t="s">
        <v>34</v>
      </c>
      <c r="B149" s="463"/>
      <c r="C149" s="464"/>
      <c r="D149" s="329">
        <f>SUM(B138:C148)</f>
        <v>0</v>
      </c>
    </row>
    <row r="150" spans="1:6" x14ac:dyDescent="0.3">
      <c r="A150" s="462" t="s">
        <v>249</v>
      </c>
      <c r="B150" s="463"/>
      <c r="C150" s="46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5" t="s">
        <v>61</v>
      </c>
      <c r="B152" s="476"/>
      <c r="C152" s="476"/>
      <c r="D152" s="476"/>
      <c r="E152" s="476"/>
      <c r="F152" s="47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2" t="s">
        <v>34</v>
      </c>
      <c r="B165" s="463"/>
      <c r="C165" s="464"/>
      <c r="D165" s="329">
        <f>SUM(B153:C164)</f>
        <v>0</v>
      </c>
    </row>
    <row r="166" spans="1:6" x14ac:dyDescent="0.3">
      <c r="A166" s="462" t="s">
        <v>249</v>
      </c>
      <c r="B166" s="463"/>
      <c r="C166" s="46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5" t="s">
        <v>176</v>
      </c>
      <c r="B168" s="476"/>
      <c r="C168" s="476"/>
      <c r="D168" s="476"/>
      <c r="E168" s="476"/>
      <c r="F168" s="476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62" t="s">
        <v>34</v>
      </c>
      <c r="B177" s="473"/>
      <c r="C177" s="474"/>
      <c r="D177" s="330">
        <f>SUM(B169:C176)</f>
        <v>0</v>
      </c>
    </row>
    <row r="178" spans="1:6" x14ac:dyDescent="0.3">
      <c r="A178" s="462" t="s">
        <v>249</v>
      </c>
      <c r="B178" s="463"/>
      <c r="C178" s="464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5" t="s">
        <v>64</v>
      </c>
      <c r="B180" s="476"/>
      <c r="C180" s="476"/>
      <c r="D180" s="476"/>
      <c r="E180" s="476"/>
      <c r="F180" s="476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62" t="s">
        <v>34</v>
      </c>
      <c r="B185" s="463"/>
      <c r="C185" s="464"/>
      <c r="D185" s="329">
        <f>SUM(B181:C184)</f>
        <v>0</v>
      </c>
    </row>
    <row r="186" spans="1:6" x14ac:dyDescent="0.3">
      <c r="A186" s="462" t="s">
        <v>249</v>
      </c>
      <c r="B186" s="463"/>
      <c r="C186" s="464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2" t="s">
        <v>15</v>
      </c>
      <c r="B188" s="483"/>
      <c r="C188" s="483"/>
      <c r="D188" s="483"/>
      <c r="E188" s="483"/>
      <c r="F188" s="483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62" t="s">
        <v>34</v>
      </c>
      <c r="B193" s="463"/>
      <c r="C193" s="464"/>
      <c r="D193" s="329">
        <f>SUM(B189:C192)</f>
        <v>0</v>
      </c>
    </row>
    <row r="194" spans="1:7" x14ac:dyDescent="0.3">
      <c r="A194" s="462" t="s">
        <v>249</v>
      </c>
      <c r="B194" s="463"/>
      <c r="C194" s="464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5" t="s">
        <v>65</v>
      </c>
      <c r="B196" s="476"/>
      <c r="C196" s="476"/>
      <c r="D196" s="476"/>
      <c r="E196" s="476"/>
      <c r="F196" s="476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62" t="s">
        <v>34</v>
      </c>
      <c r="B202" s="463"/>
      <c r="C202" s="464"/>
      <c r="D202" s="329">
        <f>SUM(B197:C201)</f>
        <v>0</v>
      </c>
    </row>
    <row r="203" spans="1:7" x14ac:dyDescent="0.3">
      <c r="A203" s="462" t="s">
        <v>249</v>
      </c>
      <c r="B203" s="463"/>
      <c r="C203" s="464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5" t="s">
        <v>175</v>
      </c>
      <c r="B205" s="476"/>
      <c r="C205" s="476"/>
      <c r="D205" s="476"/>
      <c r="E205" s="476"/>
      <c r="F205" s="476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2" t="s">
        <v>34</v>
      </c>
      <c r="B210" s="463"/>
      <c r="C210" s="464"/>
      <c r="D210" s="34">
        <f>SUM(B206:C209)</f>
        <v>0</v>
      </c>
    </row>
    <row r="211" spans="1:6" x14ac:dyDescent="0.3">
      <c r="A211" s="462" t="s">
        <v>249</v>
      </c>
      <c r="B211" s="463"/>
      <c r="C211" s="464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2019-07-29T23:16:13Z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