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Raoued\2018\7\"/>
    </mc:Choice>
  </mc:AlternateContent>
  <bookViews>
    <workbookView xWindow="0" yWindow="0" windowWidth="20490" windowHeight="7755" tabRatio="916" activeTab="5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31" l="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D476" i="31"/>
  <c r="D476" i="33"/>
  <c r="D444" i="33"/>
  <c r="D197" i="25"/>
  <c r="E197" i="35" l="1"/>
  <c r="E386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F543" i="40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A517" i="40"/>
  <c r="F512" i="40"/>
  <c r="E512" i="40"/>
  <c r="A506" i="40"/>
  <c r="F498" i="40"/>
  <c r="E498" i="40"/>
  <c r="D498" i="40" s="1"/>
  <c r="B498" i="40" s="1"/>
  <c r="D499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C438" i="40"/>
  <c r="C432" i="40"/>
  <c r="C431" i="40"/>
  <c r="C425" i="40"/>
  <c r="C422" i="40"/>
  <c r="C415" i="40"/>
  <c r="C411" i="40"/>
  <c r="C405" i="40"/>
  <c r="C402" i="40"/>
  <c r="A394" i="40"/>
  <c r="F386" i="40"/>
  <c r="D386" i="40" s="1"/>
  <c r="B386" i="40" s="1"/>
  <c r="E386" i="40"/>
  <c r="C381" i="40"/>
  <c r="C378" i="40"/>
  <c r="C371" i="40"/>
  <c r="C369" i="40"/>
  <c r="C368" i="40"/>
  <c r="A361" i="40"/>
  <c r="F353" i="40"/>
  <c r="E353" i="40"/>
  <c r="C348" i="40"/>
  <c r="C344" i="40"/>
  <c r="C342" i="40"/>
  <c r="C340" i="40"/>
  <c r="C331" i="40"/>
  <c r="D333" i="40" s="1"/>
  <c r="D334" i="40" s="1"/>
  <c r="A321" i="40"/>
  <c r="F313" i="40"/>
  <c r="E313" i="40"/>
  <c r="C304" i="40"/>
  <c r="C302" i="40"/>
  <c r="C297" i="40"/>
  <c r="C295" i="40"/>
  <c r="C294" i="40"/>
  <c r="C291" i="40"/>
  <c r="C282" i="40"/>
  <c r="D285" i="40" s="1"/>
  <c r="D286" i="40" s="1"/>
  <c r="C278" i="40"/>
  <c r="A269" i="40"/>
  <c r="F261" i="40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C194" i="40"/>
  <c r="C190" i="40"/>
  <c r="C186" i="40"/>
  <c r="C184" i="40"/>
  <c r="C182" i="40"/>
  <c r="C181" i="40"/>
  <c r="C170" i="40"/>
  <c r="D172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C35" i="40"/>
  <c r="C34" i="40"/>
  <c r="C30" i="40"/>
  <c r="D25" i="40"/>
  <c r="D26" i="40" s="1"/>
  <c r="A16" i="40"/>
  <c r="A8" i="40"/>
  <c r="A7" i="41" s="1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F543" i="38"/>
  <c r="E543" i="38"/>
  <c r="C542" i="38"/>
  <c r="A537" i="38"/>
  <c r="F532" i="38"/>
  <c r="E532" i="38"/>
  <c r="C530" i="38"/>
  <c r="C528" i="38"/>
  <c r="A517" i="38"/>
  <c r="F512" i="38"/>
  <c r="E512" i="38"/>
  <c r="A506" i="38"/>
  <c r="F498" i="38"/>
  <c r="E498" i="38"/>
  <c r="C490" i="38"/>
  <c r="D493" i="38" s="1"/>
  <c r="D494" i="38" s="1"/>
  <c r="A484" i="38"/>
  <c r="F476" i="38"/>
  <c r="E476" i="38"/>
  <c r="D476" i="38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C381" i="38"/>
  <c r="C378" i="38"/>
  <c r="C371" i="38"/>
  <c r="C369" i="38"/>
  <c r="C368" i="38"/>
  <c r="A361" i="38"/>
  <c r="F353" i="38"/>
  <c r="E353" i="38"/>
  <c r="C348" i="38"/>
  <c r="C344" i="38"/>
  <c r="C342" i="38"/>
  <c r="C340" i="38"/>
  <c r="C331" i="38"/>
  <c r="D333" i="38" s="1"/>
  <c r="D334" i="38" s="1"/>
  <c r="A321" i="38"/>
  <c r="F313" i="38"/>
  <c r="E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D222" i="38" s="1"/>
  <c r="D223" i="38" s="1"/>
  <c r="A208" i="38"/>
  <c r="F200" i="38"/>
  <c r="E200" i="38"/>
  <c r="C194" i="38"/>
  <c r="C190" i="38"/>
  <c r="C186" i="38"/>
  <c r="C184" i="38"/>
  <c r="C182" i="38"/>
  <c r="C181" i="38"/>
  <c r="C170" i="38"/>
  <c r="D172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C542" i="33"/>
  <c r="A537" i="33"/>
  <c r="F532" i="33"/>
  <c r="E532" i="33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B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D99" i="33" s="1"/>
  <c r="B99" i="33" s="1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D197" i="35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D426" i="43" s="1"/>
  <c r="C415" i="43"/>
  <c r="C411" i="43"/>
  <c r="C405" i="43"/>
  <c r="C402" i="43"/>
  <c r="D406" i="43" s="1"/>
  <c r="A394" i="43"/>
  <c r="F386" i="43"/>
  <c r="D386" i="43" s="1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D26" i="36" s="1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53" i="40" l="1"/>
  <c r="B153" i="40" s="1"/>
  <c r="D200" i="38"/>
  <c r="B200" i="38" s="1"/>
  <c r="D373" i="38"/>
  <c r="D374" i="38" s="1"/>
  <c r="D426" i="38"/>
  <c r="D427" i="38" s="1"/>
  <c r="D197" i="39"/>
  <c r="D406" i="40"/>
  <c r="D407" i="40" s="1"/>
  <c r="D426" i="40"/>
  <c r="D427" i="40" s="1"/>
  <c r="D498" i="38"/>
  <c r="B498" i="38" s="1"/>
  <c r="D499" i="38" s="1"/>
  <c r="D502" i="38" s="1"/>
  <c r="D503" i="38" s="1"/>
  <c r="B146" i="29" s="1"/>
  <c r="D153" i="38"/>
  <c r="B153" i="38" s="1"/>
  <c r="D313" i="38"/>
  <c r="B313" i="38" s="1"/>
  <c r="D313" i="31"/>
  <c r="D314" i="31" s="1"/>
  <c r="D315" i="31" s="1"/>
  <c r="D118" i="25"/>
  <c r="D119" i="25" s="1"/>
  <c r="D200" i="33"/>
  <c r="B200" i="33" s="1"/>
  <c r="D201" i="33" s="1"/>
  <c r="D202" i="33" s="1"/>
  <c r="D41" i="33"/>
  <c r="B41" i="33" s="1"/>
  <c r="D42" i="33" s="1"/>
  <c r="D439" i="43"/>
  <c r="B439" i="43" s="1"/>
  <c r="D476" i="43"/>
  <c r="B476" i="43" s="1"/>
  <c r="D477" i="43" s="1"/>
  <c r="D498" i="43"/>
  <c r="D499" i="43" s="1"/>
  <c r="D512" i="43"/>
  <c r="D513" i="43" s="1"/>
  <c r="D514" i="43" s="1"/>
  <c r="B152" i="29" s="1"/>
  <c r="D532" i="43"/>
  <c r="D543" i="43"/>
  <c r="D153" i="33"/>
  <c r="D386" i="33"/>
  <c r="B386" i="33" s="1"/>
  <c r="D387" i="33" s="1"/>
  <c r="D439" i="33"/>
  <c r="B439" i="33" s="1"/>
  <c r="D161" i="25"/>
  <c r="D162" i="25" s="1"/>
  <c r="D353" i="31"/>
  <c r="D63" i="32"/>
  <c r="D64" i="32" s="1"/>
  <c r="D99" i="40"/>
  <c r="B99" i="40" s="1"/>
  <c r="D100" i="40" s="1"/>
  <c r="D101" i="40" s="1"/>
  <c r="D200" i="40"/>
  <c r="B200" i="40" s="1"/>
  <c r="D201" i="40" s="1"/>
  <c r="D533" i="40"/>
  <c r="D534" i="40" s="1"/>
  <c r="B166" i="29" s="1"/>
  <c r="D222" i="31"/>
  <c r="D223" i="31" s="1"/>
  <c r="D313" i="43"/>
  <c r="D353" i="43"/>
  <c r="B353" i="43" s="1"/>
  <c r="D417" i="43"/>
  <c r="D440" i="43"/>
  <c r="D153" i="31"/>
  <c r="D154" i="31" s="1"/>
  <c r="D155" i="31" s="1"/>
  <c r="D161" i="41"/>
  <c r="D162" i="41" s="1"/>
  <c r="D153" i="43"/>
  <c r="D285" i="43"/>
  <c r="D286" i="43" s="1"/>
  <c r="D84" i="33"/>
  <c r="D313" i="33"/>
  <c r="D314" i="33" s="1"/>
  <c r="D373" i="33"/>
  <c r="D374" i="33" s="1"/>
  <c r="D426" i="33"/>
  <c r="D427" i="33" s="1"/>
  <c r="D99" i="31"/>
  <c r="D100" i="31" s="1"/>
  <c r="D101" i="31" s="1"/>
  <c r="D285" i="31"/>
  <c r="D286" i="31" s="1"/>
  <c r="D373" i="31"/>
  <c r="D374" i="31" s="1"/>
  <c r="D498" i="31"/>
  <c r="D499" i="31" s="1"/>
  <c r="D500" i="31" s="1"/>
  <c r="D512" i="31"/>
  <c r="D513" i="31" s="1"/>
  <c r="D514" i="31" s="1"/>
  <c r="B154" i="29" s="1"/>
  <c r="D532" i="31"/>
  <c r="D543" i="31"/>
  <c r="D544" i="31" s="1"/>
  <c r="D161" i="32"/>
  <c r="D162" i="32" s="1"/>
  <c r="D197" i="32"/>
  <c r="D41" i="38"/>
  <c r="B41" i="38" s="1"/>
  <c r="D42" i="38" s="1"/>
  <c r="D285" i="38"/>
  <c r="D286" i="38" s="1"/>
  <c r="D353" i="38"/>
  <c r="B353" i="38" s="1"/>
  <c r="D354" i="38" s="1"/>
  <c r="D357" i="38" s="1"/>
  <c r="D358" i="38" s="1"/>
  <c r="B110" i="29" s="1"/>
  <c r="D439" i="38"/>
  <c r="B439" i="38" s="1"/>
  <c r="D440" i="38" s="1"/>
  <c r="D441" i="38" s="1"/>
  <c r="D161" i="39"/>
  <c r="D162" i="39" s="1"/>
  <c r="D149" i="41"/>
  <c r="D150" i="41" s="1"/>
  <c r="D386" i="31"/>
  <c r="D387" i="31" s="1"/>
  <c r="D417" i="38"/>
  <c r="D418" i="38" s="1"/>
  <c r="D149" i="39"/>
  <c r="D150" i="39" s="1"/>
  <c r="D313" i="40"/>
  <c r="B313" i="40" s="1"/>
  <c r="D314" i="40" s="1"/>
  <c r="D353" i="40"/>
  <c r="B353" i="40" s="1"/>
  <c r="D354" i="40" s="1"/>
  <c r="D373" i="40"/>
  <c r="D374" i="40" s="1"/>
  <c r="D102" i="41"/>
  <c r="D103" i="41" s="1"/>
  <c r="D118" i="41"/>
  <c r="D119" i="41" s="1"/>
  <c r="D200" i="43"/>
  <c r="D133" i="35"/>
  <c r="D134" i="35" s="1"/>
  <c r="D149" i="35"/>
  <c r="D150" i="35" s="1"/>
  <c r="D222" i="33"/>
  <c r="D223" i="33" s="1"/>
  <c r="D498" i="33"/>
  <c r="B498" i="33" s="1"/>
  <c r="D499" i="33" s="1"/>
  <c r="D502" i="33" s="1"/>
  <c r="D503" i="33" s="1"/>
  <c r="B144" i="29" s="1"/>
  <c r="D512" i="33"/>
  <c r="D513" i="33" s="1"/>
  <c r="D514" i="33" s="1"/>
  <c r="B153" i="29" s="1"/>
  <c r="D532" i="33"/>
  <c r="B532" i="33" s="1"/>
  <c r="D533" i="33" s="1"/>
  <c r="D534" i="33" s="1"/>
  <c r="B163" i="29" s="1"/>
  <c r="D543" i="33"/>
  <c r="D544" i="33" s="1"/>
  <c r="D545" i="33" s="1"/>
  <c r="B172" i="29" s="1"/>
  <c r="D261" i="31"/>
  <c r="D417" i="31"/>
  <c r="D418" i="31" s="1"/>
  <c r="D439" i="31"/>
  <c r="D440" i="31" s="1"/>
  <c r="D441" i="31" s="1"/>
  <c r="D477" i="31"/>
  <c r="D480" i="31" s="1"/>
  <c r="D481" i="31" s="1"/>
  <c r="B136" i="29" s="1"/>
  <c r="D118" i="32"/>
  <c r="D119" i="32" s="1"/>
  <c r="D102" i="39"/>
  <c r="D103" i="39" s="1"/>
  <c r="D118" i="39"/>
  <c r="D119" i="39" s="1"/>
  <c r="D387" i="40"/>
  <c r="D417" i="40"/>
  <c r="D418" i="40" s="1"/>
  <c r="D439" i="40"/>
  <c r="B439" i="40" s="1"/>
  <c r="D440" i="40" s="1"/>
  <c r="D533" i="43"/>
  <c r="D534" i="43" s="1"/>
  <c r="B162" i="29" s="1"/>
  <c r="D427" i="43"/>
  <c r="D418" i="43"/>
  <c r="D407" i="43"/>
  <c r="D139" i="43"/>
  <c r="D140" i="43" s="1"/>
  <c r="D42" i="43"/>
  <c r="D45" i="43" s="1"/>
  <c r="D46" i="43" s="1"/>
  <c r="B53" i="29" s="1"/>
  <c r="D99" i="43"/>
  <c r="D387" i="43"/>
  <c r="D388" i="43" s="1"/>
  <c r="D154" i="36"/>
  <c r="D155" i="36" s="1"/>
  <c r="D373" i="36"/>
  <c r="D374" i="36" s="1"/>
  <c r="D84" i="43"/>
  <c r="D354" i="43"/>
  <c r="D357" i="43" s="1"/>
  <c r="D358" i="43" s="1"/>
  <c r="B107" i="29" s="1"/>
  <c r="D373" i="43"/>
  <c r="D374" i="43" s="1"/>
  <c r="D544" i="43"/>
  <c r="D545" i="43" s="1"/>
  <c r="B171" i="29" s="1"/>
  <c r="D84" i="35"/>
  <c r="D85" i="35" s="1"/>
  <c r="D102" i="35"/>
  <c r="D103" i="35" s="1"/>
  <c r="D118" i="35"/>
  <c r="D119" i="35" s="1"/>
  <c r="D261" i="33"/>
  <c r="D262" i="33" s="1"/>
  <c r="D263" i="33" s="1"/>
  <c r="D353" i="33"/>
  <c r="B353" i="33" s="1"/>
  <c r="D354" i="33" s="1"/>
  <c r="D417" i="33"/>
  <c r="D418" i="33" s="1"/>
  <c r="D262" i="31"/>
  <c r="D263" i="31" s="1"/>
  <c r="D426" i="31"/>
  <c r="D427" i="31" s="1"/>
  <c r="D84" i="32"/>
  <c r="D85" i="32" s="1"/>
  <c r="D99" i="38"/>
  <c r="B99" i="38" s="1"/>
  <c r="D100" i="38" s="1"/>
  <c r="D244" i="38"/>
  <c r="D245" i="38" s="1"/>
  <c r="D63" i="39"/>
  <c r="D64" i="39" s="1"/>
  <c r="D84" i="40"/>
  <c r="D102" i="40" s="1"/>
  <c r="D103" i="40" s="1"/>
  <c r="B66" i="29" s="1"/>
  <c r="D139" i="40"/>
  <c r="D140" i="40" s="1"/>
  <c r="D261" i="40"/>
  <c r="B261" i="40" s="1"/>
  <c r="D512" i="40"/>
  <c r="B512" i="40" s="1"/>
  <c r="D513" i="40" s="1"/>
  <c r="D514" i="40" s="1"/>
  <c r="B156" i="29" s="1"/>
  <c r="D544" i="40"/>
  <c r="D545" i="40" s="1"/>
  <c r="B175" i="29" s="1"/>
  <c r="D63" i="41"/>
  <c r="D64" i="41" s="1"/>
  <c r="D42" i="36"/>
  <c r="D43" i="36" s="1"/>
  <c r="D133" i="37"/>
  <c r="D134" i="37" s="1"/>
  <c r="D440" i="33"/>
  <c r="D441" i="33" s="1"/>
  <c r="D477" i="33"/>
  <c r="D478" i="33" s="1"/>
  <c r="D84" i="25"/>
  <c r="D85" i="25" s="1"/>
  <c r="D102" i="25"/>
  <c r="D103" i="25" s="1"/>
  <c r="D139" i="31"/>
  <c r="D140" i="31" s="1"/>
  <c r="D102" i="32"/>
  <c r="D103" i="32" s="1"/>
  <c r="D149" i="32"/>
  <c r="D150" i="32" s="1"/>
  <c r="D84" i="38"/>
  <c r="D314" i="38"/>
  <c r="D315" i="38" s="1"/>
  <c r="D544" i="38"/>
  <c r="D545" i="38" s="1"/>
  <c r="B174" i="29" s="1"/>
  <c r="D477" i="40"/>
  <c r="D533" i="36"/>
  <c r="D534" i="36" s="1"/>
  <c r="B161" i="29" s="1"/>
  <c r="D201" i="43"/>
  <c r="D202" i="43" s="1"/>
  <c r="D262" i="43"/>
  <c r="D263" i="43" s="1"/>
  <c r="D63" i="35"/>
  <c r="D64" i="35" s="1"/>
  <c r="D161" i="35"/>
  <c r="D162" i="35" s="1"/>
  <c r="D100" i="33"/>
  <c r="D101" i="33" s="1"/>
  <c r="D139" i="33"/>
  <c r="D140" i="33" s="1"/>
  <c r="D285" i="33"/>
  <c r="D286" i="33" s="1"/>
  <c r="D406" i="33"/>
  <c r="D407" i="33" s="1"/>
  <c r="D63" i="25"/>
  <c r="D64" i="25" s="1"/>
  <c r="D41" i="31"/>
  <c r="D42" i="31" s="1"/>
  <c r="D84" i="31"/>
  <c r="D85" i="31" s="1"/>
  <c r="D200" i="31"/>
  <c r="D201" i="31" s="1"/>
  <c r="D354" i="31"/>
  <c r="D355" i="31" s="1"/>
  <c r="D406" i="31"/>
  <c r="D407" i="31" s="1"/>
  <c r="D139" i="38"/>
  <c r="D140" i="38" s="1"/>
  <c r="D261" i="38"/>
  <c r="B261" i="38" s="1"/>
  <c r="D262" i="38" s="1"/>
  <c r="D386" i="38"/>
  <c r="B386" i="38" s="1"/>
  <c r="D387" i="38" s="1"/>
  <c r="D406" i="38"/>
  <c r="D407" i="38" s="1"/>
  <c r="D477" i="38"/>
  <c r="D480" i="38" s="1"/>
  <c r="D481" i="38" s="1"/>
  <c r="B137" i="29" s="1"/>
  <c r="D512" i="38"/>
  <c r="B512" i="38" s="1"/>
  <c r="D513" i="38" s="1"/>
  <c r="D514" i="38" s="1"/>
  <c r="B155" i="29" s="1"/>
  <c r="D532" i="38"/>
  <c r="B532" i="38" s="1"/>
  <c r="D533" i="38" s="1"/>
  <c r="D534" i="38" s="1"/>
  <c r="B165" i="29" s="1"/>
  <c r="D543" i="38"/>
  <c r="B543" i="38" s="1"/>
  <c r="D84" i="39"/>
  <c r="D85" i="39" s="1"/>
  <c r="D41" i="40"/>
  <c r="D244" i="40"/>
  <c r="D245" i="40" s="1"/>
  <c r="D84" i="41"/>
  <c r="D85" i="41" s="1"/>
  <c r="D502" i="43"/>
  <c r="D503" i="43" s="1"/>
  <c r="B143" i="29" s="1"/>
  <c r="D500" i="43"/>
  <c r="D154" i="43"/>
  <c r="D173" i="43"/>
  <c r="D244" i="43"/>
  <c r="D245" i="43" s="1"/>
  <c r="D314" i="43"/>
  <c r="D195" i="35"/>
  <c r="D480" i="40"/>
  <c r="D481" i="40" s="1"/>
  <c r="B138" i="29" s="1"/>
  <c r="D478" i="40"/>
  <c r="D478" i="38"/>
  <c r="D154" i="33"/>
  <c r="D502" i="40"/>
  <c r="D503" i="40" s="1"/>
  <c r="B147" i="29" s="1"/>
  <c r="D500" i="40"/>
  <c r="D139" i="36"/>
  <c r="D140" i="36" s="1"/>
  <c r="D314" i="36"/>
  <c r="D315" i="36" s="1"/>
  <c r="D102" i="37"/>
  <c r="D103" i="37" s="1"/>
  <c r="D149" i="37"/>
  <c r="D150" i="37" s="1"/>
  <c r="D533" i="31"/>
  <c r="D534" i="31" s="1"/>
  <c r="B164" i="29" s="1"/>
  <c r="D195" i="25"/>
  <c r="D173" i="31"/>
  <c r="D244" i="36"/>
  <c r="D245" i="36" s="1"/>
  <c r="D133" i="25"/>
  <c r="D134" i="25" s="1"/>
  <c r="D149" i="25"/>
  <c r="D150" i="25" s="1"/>
  <c r="D244" i="31"/>
  <c r="D245" i="31" s="1"/>
  <c r="D85" i="38"/>
  <c r="D500" i="38"/>
  <c r="D222" i="36"/>
  <c r="D223" i="36" s="1"/>
  <c r="D262" i="36"/>
  <c r="D263" i="36" s="1"/>
  <c r="D285" i="36"/>
  <c r="D244" i="33"/>
  <c r="D245" i="33" s="1"/>
  <c r="D441" i="40"/>
  <c r="D154" i="38"/>
  <c r="D173" i="38"/>
  <c r="D133" i="39"/>
  <c r="D134" i="39" s="1"/>
  <c r="D133" i="41"/>
  <c r="D134" i="41" s="1"/>
  <c r="D133" i="32"/>
  <c r="D134" i="32" s="1"/>
  <c r="D201" i="38"/>
  <c r="D202" i="38" s="1"/>
  <c r="D195" i="39"/>
  <c r="D154" i="40"/>
  <c r="D173" i="40"/>
  <c r="D262" i="40"/>
  <c r="D195" i="41"/>
  <c r="D195" i="32"/>
  <c r="D161" i="37"/>
  <c r="D162" i="37" s="1"/>
  <c r="D118" i="37"/>
  <c r="D119" i="37" s="1"/>
  <c r="D84" i="37"/>
  <c r="D85" i="37" s="1"/>
  <c r="D63" i="37"/>
  <c r="D64" i="37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54" i="36"/>
  <c r="D355" i="36" s="1"/>
  <c r="D334" i="36"/>
  <c r="D286" i="36"/>
  <c r="D201" i="36"/>
  <c r="D202" i="36" s="1"/>
  <c r="D100" i="36"/>
  <c r="D101" i="36" s="1"/>
  <c r="D84" i="36"/>
  <c r="D85" i="36" s="1"/>
  <c r="D45" i="36"/>
  <c r="D202" i="40" l="1"/>
  <c r="D204" i="40"/>
  <c r="D205" i="40" s="1"/>
  <c r="B84" i="29" s="1"/>
  <c r="D390" i="40"/>
  <c r="D391" i="40" s="1"/>
  <c r="B120" i="29" s="1"/>
  <c r="D502" i="31"/>
  <c r="D503" i="31" s="1"/>
  <c r="B145" i="29" s="1"/>
  <c r="D547" i="38"/>
  <c r="B47" i="29" s="1"/>
  <c r="D102" i="31"/>
  <c r="D103" i="31" s="1"/>
  <c r="B64" i="29" s="1"/>
  <c r="D443" i="40"/>
  <c r="D204" i="33"/>
  <c r="D205" i="33" s="1"/>
  <c r="B81" i="29" s="1"/>
  <c r="D390" i="33"/>
  <c r="D391" i="33" s="1"/>
  <c r="B117" i="29" s="1"/>
  <c r="D388" i="33"/>
  <c r="D315" i="40"/>
  <c r="D317" i="40"/>
  <c r="D318" i="40" s="1"/>
  <c r="B102" i="29" s="1"/>
  <c r="D317" i="36"/>
  <c r="D318" i="36" s="1"/>
  <c r="B97" i="29" s="1"/>
  <c r="D357" i="31"/>
  <c r="D358" i="31" s="1"/>
  <c r="B109" i="29" s="1"/>
  <c r="D443" i="33"/>
  <c r="D317" i="31"/>
  <c r="D318" i="31" s="1"/>
  <c r="B100" i="29" s="1"/>
  <c r="D157" i="31"/>
  <c r="D158" i="31" s="1"/>
  <c r="B73" i="29" s="1"/>
  <c r="D478" i="43"/>
  <c r="D480" i="43"/>
  <c r="D481" i="43" s="1"/>
  <c r="B134" i="29" s="1"/>
  <c r="D443" i="38"/>
  <c r="D102" i="33"/>
  <c r="D103" i="33" s="1"/>
  <c r="B63" i="29" s="1"/>
  <c r="D100" i="43"/>
  <c r="D101" i="43" s="1"/>
  <c r="D547" i="43"/>
  <c r="B44" i="29" s="1"/>
  <c r="D547" i="33"/>
  <c r="B45" i="29" s="1"/>
  <c r="D198" i="39"/>
  <c r="D199" i="39" s="1"/>
  <c r="D85" i="40"/>
  <c r="D390" i="31"/>
  <c r="D391" i="31" s="1"/>
  <c r="B118" i="29" s="1"/>
  <c r="D441" i="43"/>
  <c r="D443" i="43"/>
  <c r="D444" i="43" s="1"/>
  <c r="D390" i="43"/>
  <c r="D391" i="43" s="1"/>
  <c r="B116" i="29" s="1"/>
  <c r="D43" i="31"/>
  <c r="D45" i="31"/>
  <c r="D46" i="31" s="1"/>
  <c r="B55" i="29" s="1"/>
  <c r="D357" i="40"/>
  <c r="D358" i="40" s="1"/>
  <c r="B111" i="29" s="1"/>
  <c r="D355" i="40"/>
  <c r="D547" i="31"/>
  <c r="B46" i="29" s="1"/>
  <c r="D388" i="40"/>
  <c r="D500" i="33"/>
  <c r="D355" i="38"/>
  <c r="D388" i="31"/>
  <c r="D478" i="31"/>
  <c r="D85" i="33"/>
  <c r="D317" i="38"/>
  <c r="D318" i="38" s="1"/>
  <c r="B101" i="29" s="1"/>
  <c r="B125" i="29"/>
  <c r="D204" i="43"/>
  <c r="D205" i="43" s="1"/>
  <c r="B80" i="29" s="1"/>
  <c r="D198" i="35"/>
  <c r="D199" i="35" s="1"/>
  <c r="B180" i="29" s="1"/>
  <c r="D43" i="43"/>
  <c r="D355" i="43"/>
  <c r="D390" i="38"/>
  <c r="D391" i="38" s="1"/>
  <c r="B119" i="29" s="1"/>
  <c r="D388" i="38"/>
  <c r="D101" i="38"/>
  <c r="D102" i="38"/>
  <c r="D103" i="38" s="1"/>
  <c r="B65" i="29" s="1"/>
  <c r="D355" i="33"/>
  <c r="D357" i="33"/>
  <c r="D358" i="33" s="1"/>
  <c r="B108" i="29" s="1"/>
  <c r="D202" i="31"/>
  <c r="D204" i="31"/>
  <c r="D205" i="31" s="1"/>
  <c r="B82" i="29" s="1"/>
  <c r="B41" i="40"/>
  <c r="D42" i="40" s="1"/>
  <c r="D547" i="40"/>
  <c r="B48" i="29" s="1"/>
  <c r="D102" i="43"/>
  <c r="D103" i="43" s="1"/>
  <c r="B62" i="29" s="1"/>
  <c r="D85" i="43"/>
  <c r="D443" i="31"/>
  <c r="D444" i="31" s="1"/>
  <c r="D480" i="33"/>
  <c r="D481" i="33" s="1"/>
  <c r="B135" i="29" s="1"/>
  <c r="D157" i="36"/>
  <c r="D158" i="36" s="1"/>
  <c r="B70" i="29" s="1"/>
  <c r="D45" i="33"/>
  <c r="D46" i="33" s="1"/>
  <c r="B54" i="29" s="1"/>
  <c r="D43" i="33"/>
  <c r="D198" i="41"/>
  <c r="D199" i="41" s="1"/>
  <c r="D157" i="40"/>
  <c r="D158" i="40" s="1"/>
  <c r="B75" i="29" s="1"/>
  <c r="D155" i="40"/>
  <c r="D198" i="32"/>
  <c r="D199" i="32" s="1"/>
  <c r="D157" i="33"/>
  <c r="D158" i="33" s="1"/>
  <c r="B72" i="29" s="1"/>
  <c r="D155" i="33"/>
  <c r="D315" i="33"/>
  <c r="D317" i="33"/>
  <c r="D318" i="33" s="1"/>
  <c r="B99" i="29" s="1"/>
  <c r="D265" i="33"/>
  <c r="D266" i="33" s="1"/>
  <c r="B90" i="29" s="1"/>
  <c r="D45" i="38"/>
  <c r="D46" i="38" s="1"/>
  <c r="B56" i="29" s="1"/>
  <c r="D43" i="38"/>
  <c r="D198" i="37"/>
  <c r="D199" i="37" s="1"/>
  <c r="B179" i="29" s="1"/>
  <c r="D265" i="40"/>
  <c r="D266" i="40" s="1"/>
  <c r="B93" i="29" s="1"/>
  <c r="D263" i="40"/>
  <c r="D204" i="38"/>
  <c r="D205" i="38" s="1"/>
  <c r="B83" i="29" s="1"/>
  <c r="D265" i="38"/>
  <c r="D266" i="38" s="1"/>
  <c r="B92" i="29" s="1"/>
  <c r="D263" i="38"/>
  <c r="D198" i="25"/>
  <c r="D199" i="25" s="1"/>
  <c r="D265" i="36"/>
  <c r="D266" i="36" s="1"/>
  <c r="B88" i="29" s="1"/>
  <c r="B11" i="39"/>
  <c r="B183" i="29"/>
  <c r="D157" i="38"/>
  <c r="D158" i="38" s="1"/>
  <c r="B74" i="29" s="1"/>
  <c r="D155" i="38"/>
  <c r="D545" i="31"/>
  <c r="B173" i="29" s="1"/>
  <c r="D265" i="31"/>
  <c r="D266" i="31" s="1"/>
  <c r="B91" i="29" s="1"/>
  <c r="D265" i="43"/>
  <c r="D266" i="43" s="1"/>
  <c r="B89" i="29" s="1"/>
  <c r="D315" i="43"/>
  <c r="D317" i="43"/>
  <c r="D155" i="43"/>
  <c r="D157" i="43"/>
  <c r="D158" i="43" s="1"/>
  <c r="B71" i="29" s="1"/>
  <c r="B11" i="37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204" i="36"/>
  <c r="D205" i="36" s="1"/>
  <c r="B79" i="29" s="1"/>
  <c r="D102" i="36"/>
  <c r="D103" i="36" s="1"/>
  <c r="B61" i="29" s="1"/>
  <c r="D46" i="36"/>
  <c r="B52" i="29" s="1"/>
  <c r="D444" i="38" l="1"/>
  <c r="B128" i="29" s="1"/>
  <c r="D444" i="40"/>
  <c r="B129" i="29" s="1"/>
  <c r="B127" i="29"/>
  <c r="B126" i="29"/>
  <c r="B11" i="35"/>
  <c r="D548" i="31"/>
  <c r="D549" i="31" s="1"/>
  <c r="B27" i="29" s="1"/>
  <c r="D43" i="40"/>
  <c r="D45" i="40"/>
  <c r="B11" i="25"/>
  <c r="B181" i="29"/>
  <c r="D318" i="43"/>
  <c r="B98" i="29" s="1"/>
  <c r="D548" i="43"/>
  <c r="D549" i="43" s="1"/>
  <c r="D548" i="38"/>
  <c r="D549" i="38" s="1"/>
  <c r="B11" i="41"/>
  <c r="B184" i="29"/>
  <c r="B11" i="32"/>
  <c r="B182" i="29"/>
  <c r="D548" i="33"/>
  <c r="D549" i="33" s="1"/>
  <c r="D548" i="36"/>
  <c r="D549" i="36" s="1"/>
  <c r="B34" i="29" s="1"/>
  <c r="B37" i="29" l="1"/>
  <c r="B12" i="31"/>
  <c r="D46" i="40"/>
  <c r="B57" i="29" s="1"/>
  <c r="D548" i="40"/>
  <c r="D549" i="40" s="1"/>
  <c r="B12" i="38"/>
  <c r="B28" i="29"/>
  <c r="B38" i="29"/>
  <c r="B25" i="29"/>
  <c r="B35" i="29"/>
  <c r="B12" i="43"/>
  <c r="B12" i="33"/>
  <c r="B36" i="29"/>
  <c r="B26" i="29"/>
  <c r="B24" i="29"/>
  <c r="B12" i="36"/>
  <c r="B29" i="29" l="1"/>
  <c r="B12" i="40"/>
  <c r="B39" i="29"/>
</calcChain>
</file>

<file path=xl/comments1.xml><?xml version="1.0" encoding="utf-8"?>
<comments xmlns="http://schemas.openxmlformats.org/spreadsheetml/2006/main">
  <authors>
    <author>Dr Mejed Heni-QLC</author>
  </authors>
  <commentList>
    <comment ref="A8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Le nom du magasin stp</t>
        </r>
      </text>
    </comment>
    <comment ref="D92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Quel produits fini? Reprendre la phrase stp</t>
        </r>
      </text>
    </comment>
    <comment ref="D342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...de la DLC</t>
        </r>
      </text>
    </comment>
    <comment ref="D401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Pour le yaourt c'est toléré</t>
        </r>
      </text>
    </comment>
    <comment ref="D464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…de harissa et non pas d'harissa</t>
        </r>
      </text>
    </comment>
  </commentList>
</comments>
</file>

<file path=xl/comments2.xml><?xml version="1.0" encoding="utf-8"?>
<comments xmlns="http://schemas.openxmlformats.org/spreadsheetml/2006/main">
  <authors>
    <author>Dr Mejed Heni-QLC</author>
  </authors>
  <commentList>
    <comment ref="D197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Taux de réalisation du plan d'action à calculer stp</t>
        </r>
      </text>
    </comment>
  </commentList>
</comments>
</file>

<file path=xl/sharedStrings.xml><?xml version="1.0" encoding="utf-8"?>
<sst xmlns="http://schemas.openxmlformats.org/spreadsheetml/2006/main" count="5528" uniqueCount="481">
  <si>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</si>
  <si>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</si>
  <si>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</si>
  <si>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</si>
  <si>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</si>
  <si>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</si>
  <si>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</si>
  <si>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</si>
  <si>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</si>
  <si>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</si>
  <si>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</si>
  <si>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</si>
  <si>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</si>
  <si>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</si>
  <si>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</si>
  <si>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</si>
  <si>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</si>
  <si>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</si>
  <si>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</si>
  <si>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</si>
  <si>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</si>
  <si>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</si>
  <si>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</si>
  <si>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</si>
  <si>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</si>
  <si>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</si>
  <si>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</si>
  <si>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</si>
  <si>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</si>
  <si>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</si>
  <si>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</si>
  <si>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</si>
  <si>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</si>
  <si>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</si>
  <si>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</si>
  <si>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</si>
  <si>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</si>
  <si>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</si>
  <si>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</si>
  <si>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</si>
  <si>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</si>
  <si>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</si>
  <si>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</si>
  <si>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</si>
  <si>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</si>
  <si>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</si>
  <si>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</si>
  <si>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</si>
  <si>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</si>
  <si>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</si>
  <si>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</si>
  <si>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</si>
  <si>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</si>
  <si>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</si>
  <si>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</si>
  <si>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</si>
  <si>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</si>
  <si>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</si>
  <si>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</si>
  <si>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</si>
  <si>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</si>
  <si>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</si>
  <si>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</si>
  <si>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</si>
  <si>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</si>
  <si>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</si>
  <si>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</si>
  <si>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</si>
  <si>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</si>
  <si>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</si>
  <si>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</si>
  <si>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</si>
  <si>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</si>
  <si>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</si>
  <si>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</si>
  <si>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</si>
  <si>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</si>
  <si>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</si>
  <si>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</si>
  <si>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</si>
  <si>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</si>
  <si>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</si>
  <si>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</si>
  <si>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</si>
  <si>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</si>
  <si>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</si>
  <si>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</si>
  <si>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</si>
  <si>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</si>
  <si>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</si>
  <si>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</si>
  <si>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</si>
  <si>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</si>
  <si>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</si>
  <si>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</si>
  <si>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</si>
  <si>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</si>
  <si>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</si>
  <si>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</si>
  <si>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</si>
  <si>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</si>
  <si>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</si>
  <si>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</si>
  <si>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</si>
  <si>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</si>
  <si>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</si>
  <si>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</si>
  <si>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</si>
  <si>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</si>
  <si>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</si>
  <si>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</si>
  <si>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</si>
  <si>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</si>
  <si>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</si>
  <si>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</si>
  <si>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</si>
  <si>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</si>
  <si>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</si>
  <si>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</si>
  <si>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</si>
  <si>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</si>
  <si>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</si>
  <si>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</si>
  <si>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</si>
  <si>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</si>
  <si>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</si>
  <si>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</si>
  <si>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</si>
  <si>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</si>
  <si>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</si>
  <si>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</si>
  <si>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</si>
  <si>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</si>
  <si>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</si>
  <si>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</si>
  <si>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</si>
  <si>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</si>
  <si>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</si>
  <si>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</si>
  <si>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</si>
  <si>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</si>
  <si>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</si>
  <si>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</si>
  <si>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</si>
  <si>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</si>
  <si>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</si>
  <si>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</si>
  <si>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</si>
  <si>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</si>
  <si>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</si>
  <si>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</si>
  <si>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</si>
  <si>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</si>
  <si>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</si>
  <si>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</si>
  <si>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</si>
  <si>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</si>
  <si>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</si>
  <si>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</si>
  <si>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</si>
  <si>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</si>
  <si>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</si>
  <si>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</si>
  <si>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</si>
  <si>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</si>
  <si>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</si>
  <si>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</si>
  <si>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</si>
  <si>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</si>
  <si>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</si>
  <si>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</si>
  <si>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</si>
  <si>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</si>
  <si>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</si>
  <si>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</si>
  <si>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</si>
  <si>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</si>
  <si>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</si>
  <si>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</si>
  <si>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</si>
  <si>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</si>
  <si>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</si>
  <si>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</si>
  <si>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</si>
  <si>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</si>
  <si>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</si>
  <si>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</si>
  <si>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</si>
  <si>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</si>
  <si>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</si>
  <si>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</si>
  <si>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</si>
  <si>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</si>
  <si>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</si>
  <si>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</si>
  <si>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</si>
  <si>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</si>
  <si>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</si>
  <si>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</si>
  <si>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</si>
  <si>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</si>
  <si>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</si>
  <si>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</si>
  <si>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</si>
  <si>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</si>
  <si>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</si>
  <si>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</si>
  <si>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</si>
  <si>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</si>
  <si>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</si>
  <si>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</si>
  <si>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</si>
  <si>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</si>
  <si>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</si>
  <si>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</si>
  <si>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</si>
  <si>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</si>
  <si>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</si>
  <si>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</si>
  <si>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</si>
  <si>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</si>
  <si>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</si>
  <si>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</si>
  <si>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</si>
  <si>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</si>
  <si>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</si>
  <si>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</si>
  <si>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</si>
  <si>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</si>
  <si>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</si>
  <si>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</si>
  <si>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</si>
  <si>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</si>
  <si>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</si>
  <si>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</si>
  <si>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</si>
  <si>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</si>
  <si>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</si>
  <si>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</si>
  <si>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</si>
  <si>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</si>
  <si>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</si>
  <si>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</si>
  <si>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</si>
  <si>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</si>
  <si>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</si>
  <si>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</si>
  <si>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</si>
  <si>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</si>
  <si>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</si>
  <si>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</si>
  <si>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</si>
  <si>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</si>
  <si>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</si>
  <si>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</si>
  <si>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</si>
  <si>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</si>
  <si>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</si>
  <si>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</si>
  <si>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</si>
  <si>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</si>
  <si>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</si>
  <si>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</si>
  <si>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</si>
  <si>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</si>
  <si>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</si>
  <si>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</si>
  <si>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</si>
  <si>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</si>
  <si>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</si>
  <si>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</si>
  <si>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</si>
  <si>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</si>
  <si>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</si>
  <si>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</si>
  <si>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</si>
  <si>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</si>
  <si>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</si>
  <si>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</si>
  <si>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</si>
  <si>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</si>
  <si>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</si>
  <si>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</si>
  <si>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</si>
  <si>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</si>
  <si>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</si>
  <si>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</si>
  <si>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</si>
  <si>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</si>
  <si>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</si>
  <si>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</si>
  <si>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</si>
  <si>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</si>
  <si>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</si>
  <si>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</si>
  <si>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</si>
  <si>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</si>
  <si>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</si>
  <si>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</si>
  <si>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</si>
  <si>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</si>
  <si>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</si>
  <si>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</si>
  <si>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</si>
  <si>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</si>
  <si>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</si>
  <si>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</si>
  <si>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</si>
  <si>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</si>
  <si>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</si>
  <si>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</si>
  <si>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</si>
  <si>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</si>
  <si>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</si>
  <si>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</si>
  <si>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</si>
  <si>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</si>
  <si>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</si>
  <si>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</si>
  <si>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</si>
  <si>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</si>
  <si>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</si>
  <si>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</si>
  <si>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</si>
  <si>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</si>
  <si>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</si>
  <si>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</si>
  <si>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</si>
  <si>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</si>
  <si>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</si>
  <si>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</si>
  <si>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</si>
  <si>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</si>
  <si>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</si>
  <si>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</si>
  <si>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</si>
  <si>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</si>
  <si>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</si>
  <si>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</si>
  <si>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</si>
  <si>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</si>
  <si>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</si>
  <si>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</si>
  <si>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</si>
  <si>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</si>
  <si>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</si>
  <si>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</si>
  <si>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</si>
  <si>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</si>
  <si>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</si>
  <si>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</si>
  <si>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</si>
  <si>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</si>
  <si>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</si>
  <si>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</si>
  <si>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</si>
  <si>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</si>
  <si>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</si>
  <si>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</si>
  <si>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</si>
  <si>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</si>
  <si>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</si>
  <si>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</si>
  <si>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</si>
  <si>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</si>
  <si>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</si>
  <si>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</si>
  <si>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</si>
  <si>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</si>
  <si>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</si>
  <si>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</si>
  <si>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</si>
  <si>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</si>
  <si>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</si>
  <si>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</si>
  <si>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</si>
  <si>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</si>
  <si>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</si>
  <si>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</si>
  <si>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</si>
  <si>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</si>
  <si>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</si>
  <si>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</si>
  <si>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</si>
  <si>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</si>
  <si>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</si>
  <si>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</si>
  <si>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</si>
  <si>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</si>
  <si>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</si>
  <si>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</si>
  <si>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</si>
  <si>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</si>
  <si>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</si>
  <si>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</si>
  <si>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</si>
  <si>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</si>
  <si>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</si>
  <si>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</si>
  <si>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</si>
  <si>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</si>
  <si>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</si>
  <si>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</si>
  <si>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</si>
  <si>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</si>
  <si>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</si>
  <si>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</si>
  <si>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</si>
  <si>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 Dhia MECHLAOUI / M Souheil DRAOUI</t>
  </si>
  <si>
    <t>Le directeur magasin M Moez NAHDI</t>
  </si>
  <si>
    <t>Stockage simultané des produits de nettoyage et des huiles alimentaires ( huile pomace).</t>
  </si>
  <si>
    <t>Conforme.</t>
  </si>
  <si>
    <t>L'enregistrement des températures mensuelles (petit tableau) n'était pas effectué.</t>
  </si>
  <si>
    <t>L’étanchéité de la porte de la réception n’était pas satisfaisante</t>
  </si>
  <si>
    <t>Hygromètrie: 50%, conforme.</t>
  </si>
  <si>
    <t>Température affichée: 6,4°C
Température mesurée: 6°C</t>
  </si>
  <si>
    <t>Rayon FLEG:
le système d’ouverture à pédale était rompu.</t>
  </si>
  <si>
    <t xml:space="preserve">Fromage/charcuterie:
Présence d’un excès de givre au niveau du meuble arrière de stockage charcuterie. (voir photos)
</t>
  </si>
  <si>
    <t>Réparer le DEIV
Veuillez informer le prestataire de les fixer lors de la prochaine visite.</t>
  </si>
  <si>
    <t>Fixer la poignée du meuble froid des produits surgelés.</t>
  </si>
  <si>
    <t>L'enregistrement des autocontrôles de nettoyage et de désinfection n'était pas quotidien, une sensibilisation a été réalisée le jour de l'audit.</t>
  </si>
  <si>
    <t xml:space="preserve">Pâtisserie:
le DEIV était défaillant.
La plupart des portes appâts n'étaient pas fixés. </t>
  </si>
  <si>
    <t>Dépassement du DLC (28/02/2018) pour une barquette de pomme (MHIRSI SEFRIM). (Voir photo)</t>
  </si>
  <si>
    <t>La mention de l’ingrédient « confiture » était manquante dans la liste des ingrédients du produit (sablé chocolat) du fournisseur (maison du boulanger).</t>
  </si>
  <si>
    <t xml:space="preserve">Stockage de plusieurs produits dans leurs cartons d’origine (fromage, beurre, etc), procéder au décartonnage de ces produits.
</t>
  </si>
  <si>
    <t xml:space="preserve">Les boules de harissa » n’étaient pas étiquetées, procéder à l’étiquetage de ces éléments.
</t>
  </si>
  <si>
    <t>CM RAOUED</t>
  </si>
  <si>
    <t>CM Raoued</t>
  </si>
  <si>
    <t>Dr Hend KAMOUN</t>
  </si>
  <si>
    <t>Directeur du magasin et resp rayons</t>
  </si>
  <si>
    <t>Distributeur papier non adapté au rouleau essuie tout en BOUL/PAT</t>
  </si>
  <si>
    <t>Présence de piqures de moisissures sur trois quart de fromage citadella fiore  dont la DF 30/03/18, l'apparition de moisissures a comencé dans l'emballage du fournisseur,</t>
  </si>
  <si>
    <t>non respect de FEFO:  fromage citadella entamé dont la DF 30/03/18 alors que le lot du meme fromage dont la DF 23/03/18 est non entamé</t>
  </si>
  <si>
    <t>respecter le FEFO</t>
  </si>
  <si>
    <t>manque de sabot pour la nouvelle recrue</t>
  </si>
  <si>
    <t>manque de formation pour la nouvelle recrue en tracabilité. Sur la fiche de tracabilité : Date de fabrication 02/06/18 postérieure à la date d'ouverture 27/04/18,
manque de tracabilité pour la ricotte meriah pour les dates du 28 et 29/04/18</t>
  </si>
  <si>
    <t>ricotte meriah exposée au rayon ne portant pas d'etiquetge,
L'étiquette de la ricotte meriah porte DLC carrefour 03/05/18 &gt; DLC fournisseur 01/05/18</t>
  </si>
  <si>
    <t>présence de 4 sacs de boulettes de dinde surgelées non retirées du linéaire dont la DLC 03/05/18</t>
  </si>
  <si>
    <t>Prélevement pour analyses coproparasitologiques en cours</t>
  </si>
  <si>
    <t>les résultats des prélevements réalisés le 03/04/18 n'ont pas été reçus par le magasin</t>
  </si>
  <si>
    <t>Meuble écaillé</t>
  </si>
  <si>
    <t>température vérifiée au meuble surgelés -26°C</t>
  </si>
  <si>
    <t>DEIV Non fonctionel au labo boul/pat</t>
  </si>
  <si>
    <t>température mesurée 2,9°C</t>
  </si>
  <si>
    <t>Fromage/charcuterie:
Présence d’un excès de givre au niveau du meuble arrière de stockage charcuterie.</t>
  </si>
  <si>
    <t>N,A</t>
  </si>
  <si>
    <t>renforcer le contrôle de DLC</t>
  </si>
  <si>
    <t>M Dhia Mechlaoui</t>
  </si>
  <si>
    <t>M Abassi Aymen (Chef rayons PFT) et Mme Nadia Chekima (Chef rayons PLS et PGC)</t>
  </si>
  <si>
    <t>Le sabot de l'opératrice était endommagé.</t>
  </si>
  <si>
    <t>Certains piques prix étaient rouillés, le nettoyage ou le changement par des nouveaux piques prix est conseillé.</t>
  </si>
  <si>
    <t xml:space="preserve">Une attente prolongée avant stockage des produits réceptionnés a été constaté le jour de l’audit, le risque d’une rupture de la chaine du froid est accru à ce niveau (produits FLEG), de plus  l’espace du magasin devient étroit et ça va empêcher le déroulement normal des mouvements des clients et du personnel.
</t>
  </si>
  <si>
    <t>Le relevé mensuel (petit tableau) n'était pas enregistré pour le mois de juin.</t>
  </si>
  <si>
    <t>La fraîcheur des fruits exposés était d'une qualité moyenne.</t>
  </si>
  <si>
    <t>Respecter les recommandations du fournisseur.</t>
  </si>
  <si>
    <t xml:space="preserve">Suite au mail reçu le 04/07/18, le retrait de l'article (Hrouss Epices et Saveurs) n’était pas réalisé.
</t>
  </si>
  <si>
    <t>Une attente prolongée avant le stockage des produits réceptionnés a été constaté le jour de l’audit, l’espace du magasin devient étroit et ça va empêcher le déroulement normal des mouvements des clients et du personnel.</t>
  </si>
  <si>
    <t xml:space="preserve">Manque de louches, fournir un louche pour chaque élément. </t>
  </si>
  <si>
    <t>Revoir les étiquettes avec le département qualité UHD</t>
  </si>
  <si>
    <t>Renforcer le nettoyage.</t>
  </si>
  <si>
    <t>Le meuble froid (4éme gamme) était en panne.</t>
  </si>
  <si>
    <t>Réparer le meuble.</t>
  </si>
  <si>
    <t>T° affichée: 2,1°C
T° mesurée: 2,4°C</t>
  </si>
  <si>
    <t>Meuble fromages:
T° affichée: 6°C
T° mesurée: 2,2°C
Meuble charcuterie:
T° affichée: 4,6°C
T° mesurée: 3,8°C</t>
  </si>
  <si>
    <t xml:space="preserve">Le ravitaillement du distributeur savon est indispensable.
</t>
  </si>
  <si>
    <t>le sol de la CF était ébréché.</t>
  </si>
  <si>
    <t>Présence d’une quantité importante de givres au niveau le meuble froid (+).</t>
  </si>
  <si>
    <t>La réparation est urgente.</t>
  </si>
  <si>
    <t>Présence d'un cafard au niveau de la réserve, aviser la société de dératisation au prochain passage.</t>
  </si>
  <si>
    <t>Renforcer le rangement de la réserve.</t>
  </si>
  <si>
    <t>Le dosage de l'eau de javel est manuel, prendre en considération la dose recommandée (1/2 gobelet pour 20 litres), l'opérateur utilise un bouchon pour le dosage pour une quantité de deux litres d'eau.</t>
  </si>
  <si>
    <t>Le meuble froid (exposition des gâteaux) était poussiéreux, renforcer le nettoyage a ce niveau.</t>
  </si>
  <si>
    <t>Stockage des " tomates cerise, Sanlucar" à température ambiante, le fournisseur exige le stockage entre 4 et 6 °C, certaines tomates étaient moisies.</t>
  </si>
  <si>
    <t>DEIV non fonctionnel au niveau du laboratoire boul/pat</t>
  </si>
  <si>
    <t>Deux caisses contenant des baguettes en décongélation, ces dernières étaient endommagées, aviser le fournisseur sur cet écart</t>
  </si>
  <si>
    <t>Absence de savon dans le distributeur.</t>
  </si>
  <si>
    <t>L’étiquette de plusieurs produits secs cachait la liste des ingrédients, revoir ces étiquettes avec le département qualité UHD.</t>
  </si>
  <si>
    <t xml:space="preserve">Le stand manquait de propreté.
Présence d’un insecte au niveau de la lampe au dessus du rayon. 
</t>
  </si>
  <si>
    <t>Une prise était démontée et non protégée.</t>
  </si>
  <si>
    <t>Fuite au niveau du meuble froid des yaourts.
Le système d’ouverture des deux meubles froid négatives (glaces + salades congelés étaient démontés, aucune perte de froid n’a été constaté ( T°: -17°C), la réparation urgente de ces éléments est primordiale afin d’éviter la décongélation de ces produits.</t>
  </si>
  <si>
    <t>Le meuble froid était endommagé par les rejets des condiments (voir photo)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</si>
</sst>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6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165" fontId="8" fillId="2" borderId="1" xfId="0" applyNumberFormat="1" applyFont="1" applyFill="1" applyBorder="1" applyAlignment="1" applyProtection="1">
      <alignment horizontal="center" wrapText="1"/>
    </xf>
    <xf numFmtId="166" fontId="8" fillId="2" borderId="1" xfId="0" applyNumberFormat="1" applyFont="1" applyFill="1" applyBorder="1" applyProtection="1"/>
    <xf numFmtId="166" fontId="5" fillId="2" borderId="1" xfId="0" applyNumberFormat="1" applyFont="1" applyFill="1" applyBorder="1" applyAlignment="1" applyProtection="1">
      <alignment wrapText="1"/>
    </xf>
    <xf numFmtId="165" fontId="8" fillId="2" borderId="1" xfId="0" applyNumberFormat="1" applyFont="1" applyFill="1" applyBorder="1" applyProtection="1">
      <protection locked="0"/>
    </xf>
    <xf numFmtId="0" fontId="14" fillId="0" borderId="1" xfId="0" applyFont="1" applyBorder="1" applyAlignment="1" applyProtection="1">
      <alignment vertical="top" wrapText="1"/>
    </xf>
    <xf numFmtId="9" fontId="8" fillId="16" borderId="1" xfId="0" applyNumberFormat="1" applyFont="1" applyFill="1" applyBorder="1" applyProtection="1"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3688784"/>
        <c:axId val="-923688240"/>
      </c:barChart>
      <c:catAx>
        <c:axId val="-92368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3688240"/>
        <c:crosses val="autoZero"/>
        <c:auto val="1"/>
        <c:lblAlgn val="ctr"/>
        <c:lblOffset val="100"/>
        <c:noMultiLvlLbl val="0"/>
      </c:catAx>
      <c:valAx>
        <c:axId val="-923688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368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1</c:v>
                </c:pt>
                <c:pt idx="2">
                  <c:v>0.97619047619047616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28384"/>
        <c:axId val="-915824576"/>
      </c:barChart>
      <c:catAx>
        <c:axId val="-91582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24576"/>
        <c:crosses val="autoZero"/>
        <c:auto val="1"/>
        <c:lblAlgn val="ctr"/>
        <c:lblOffset val="100"/>
        <c:noMultiLvlLbl val="0"/>
      </c:catAx>
      <c:valAx>
        <c:axId val="-91582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2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19680"/>
        <c:axId val="-915824032"/>
      </c:barChart>
      <c:catAx>
        <c:axId val="-91581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24032"/>
        <c:crosses val="autoZero"/>
        <c:auto val="1"/>
        <c:lblAlgn val="ctr"/>
        <c:lblOffset val="100"/>
        <c:noMultiLvlLbl val="0"/>
      </c:catAx>
      <c:valAx>
        <c:axId val="-91582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1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19136"/>
        <c:axId val="-915830016"/>
      </c:barChart>
      <c:catAx>
        <c:axId val="-915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30016"/>
        <c:crosses val="autoZero"/>
        <c:auto val="1"/>
        <c:lblAlgn val="ctr"/>
        <c:lblOffset val="100"/>
        <c:noMultiLvlLbl val="0"/>
      </c:catAx>
      <c:valAx>
        <c:axId val="-91583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1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28928"/>
        <c:axId val="-915821856"/>
      </c:barChart>
      <c:catAx>
        <c:axId val="-91582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21856"/>
        <c:crosses val="autoZero"/>
        <c:auto val="1"/>
        <c:lblAlgn val="ctr"/>
        <c:lblOffset val="100"/>
        <c:noMultiLvlLbl val="0"/>
      </c:catAx>
      <c:valAx>
        <c:axId val="-91582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2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22400"/>
        <c:axId val="-963116416"/>
      </c:barChart>
      <c:catAx>
        <c:axId val="-91582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6416"/>
        <c:crosses val="autoZero"/>
        <c:auto val="1"/>
        <c:lblAlgn val="ctr"/>
        <c:lblOffset val="100"/>
        <c:noMultiLvlLbl val="0"/>
      </c:catAx>
      <c:valAx>
        <c:axId val="-96311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2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0.97530864197530864</c:v>
                </c:pt>
                <c:pt idx="2">
                  <c:v>0.93243243243243246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63108256"/>
        <c:axId val="-963116960"/>
      </c:barChart>
      <c:catAx>
        <c:axId val="-96310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6960"/>
        <c:crosses val="autoZero"/>
        <c:auto val="1"/>
        <c:lblAlgn val="ctr"/>
        <c:lblOffset val="100"/>
        <c:noMultiLvlLbl val="0"/>
      </c:catAx>
      <c:valAx>
        <c:axId val="-96311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6310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0.957286432160804</c:v>
                </c:pt>
                <c:pt idx="1">
                  <c:v>0.97883597883597884</c:v>
                </c:pt>
                <c:pt idx="2">
                  <c:v>0.94300518134715028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63119136"/>
        <c:axId val="-963118592"/>
      </c:barChart>
      <c:catAx>
        <c:axId val="-9631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8592"/>
        <c:crosses val="autoZero"/>
        <c:auto val="1"/>
        <c:lblAlgn val="ctr"/>
        <c:lblOffset val="100"/>
        <c:noMultiLvlLbl val="0"/>
      </c:catAx>
      <c:valAx>
        <c:axId val="-96311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6311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0.95941244684963278</c:v>
                </c:pt>
                <c:pt idx="1">
                  <c:v>0.9770723104056438</c:v>
                </c:pt>
                <c:pt idx="2">
                  <c:v>0.93771880688979137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963115328"/>
        <c:axId val="-963114784"/>
        <c:extLst xmlns:c16r2="http://schemas.microsoft.com/office/drawing/2015/06/chart"/>
      </c:barChart>
      <c:catAx>
        <c:axId val="-963115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4784"/>
        <c:crosses val="autoZero"/>
        <c:auto val="1"/>
        <c:lblAlgn val="ctr"/>
        <c:lblOffset val="100"/>
        <c:noMultiLvlLbl val="0"/>
      </c:catAx>
      <c:valAx>
        <c:axId val="-963114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0.7</c:v>
                </c:pt>
                <c:pt idx="2">
                  <c:v>0.61590909090909096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963114240"/>
        <c:axId val="-963119680"/>
        <c:extLst xmlns:c16r2="http://schemas.microsoft.com/office/drawing/2015/06/chart"/>
      </c:barChart>
      <c:catAx>
        <c:axId val="-96311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9680"/>
        <c:crosses val="autoZero"/>
        <c:auto val="1"/>
        <c:lblAlgn val="ctr"/>
        <c:lblOffset val="100"/>
        <c:noMultiLvlLbl val="0"/>
      </c:catAx>
      <c:valAx>
        <c:axId val="-96311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0.94117647058823528</c:v>
                </c:pt>
                <c:pt idx="1">
                  <c:v>1</c:v>
                </c:pt>
                <c:pt idx="2">
                  <c:v>0.89393939393939392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5616"/>
        <c:axId val="-803202352"/>
      </c:barChart>
      <c:catAx>
        <c:axId val="-80320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2352"/>
        <c:crosses val="autoZero"/>
        <c:auto val="1"/>
        <c:lblAlgn val="ctr"/>
        <c:lblOffset val="100"/>
        <c:noMultiLvlLbl val="0"/>
      </c:catAx>
      <c:valAx>
        <c:axId val="-80320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1808"/>
        <c:axId val="-803211056"/>
      </c:barChart>
      <c:catAx>
        <c:axId val="-80320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11056"/>
        <c:crosses val="autoZero"/>
        <c:auto val="1"/>
        <c:lblAlgn val="ctr"/>
        <c:lblOffset val="100"/>
        <c:noMultiLvlLbl val="0"/>
      </c:catAx>
      <c:valAx>
        <c:axId val="-80321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</c:v>
                </c:pt>
                <c:pt idx="2">
                  <c:v>0.91935483870967738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5072"/>
        <c:axId val="-803213232"/>
      </c:barChart>
      <c:catAx>
        <c:axId val="-80320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13232"/>
        <c:crosses val="autoZero"/>
        <c:auto val="1"/>
        <c:lblAlgn val="ctr"/>
        <c:lblOffset val="100"/>
        <c:noMultiLvlLbl val="0"/>
      </c:catAx>
      <c:valAx>
        <c:axId val="-80321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3440"/>
        <c:axId val="-803207792"/>
      </c:barChart>
      <c:catAx>
        <c:axId val="-80320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7792"/>
        <c:crosses val="autoZero"/>
        <c:auto val="1"/>
        <c:lblAlgn val="ctr"/>
        <c:lblOffset val="100"/>
        <c:noMultiLvlLbl val="0"/>
      </c:catAx>
      <c:valAx>
        <c:axId val="-80320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9424"/>
        <c:axId val="-803206704"/>
      </c:barChart>
      <c:catAx>
        <c:axId val="-80320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6704"/>
        <c:crosses val="autoZero"/>
        <c:auto val="1"/>
        <c:lblAlgn val="ctr"/>
        <c:lblOffset val="100"/>
        <c:noMultiLvlLbl val="0"/>
      </c:catAx>
      <c:valAx>
        <c:axId val="-80320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0.84</c:v>
                </c:pt>
                <c:pt idx="1">
                  <c:v>1</c:v>
                </c:pt>
                <c:pt idx="2">
                  <c:v>0.89583333333333337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2896"/>
        <c:axId val="-803215408"/>
      </c:barChart>
      <c:catAx>
        <c:axId val="-80320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15408"/>
        <c:crosses val="autoZero"/>
        <c:auto val="1"/>
        <c:lblAlgn val="ctr"/>
        <c:lblOffset val="100"/>
        <c:noMultiLvlLbl val="0"/>
      </c:catAx>
      <c:valAx>
        <c:axId val="-80321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0.91176470588235292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14320"/>
        <c:axId val="-803208336"/>
      </c:barChart>
      <c:catAx>
        <c:axId val="-80321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8336"/>
        <c:crosses val="autoZero"/>
        <c:auto val="1"/>
        <c:lblAlgn val="ctr"/>
        <c:lblOffset val="100"/>
        <c:noMultiLvlLbl val="0"/>
      </c:catAx>
      <c:valAx>
        <c:axId val="-803208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1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0.96551724137931039</c:v>
                </c:pt>
                <c:pt idx="2">
                  <c:v>0.98275862068965514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26752"/>
        <c:axId val="-915831648"/>
      </c:barChart>
      <c:catAx>
        <c:axId val="-91582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31648"/>
        <c:crosses val="autoZero"/>
        <c:auto val="1"/>
        <c:lblAlgn val="ctr"/>
        <c:lblOffset val="100"/>
        <c:noMultiLvlLbl val="0"/>
      </c:catAx>
      <c:valAx>
        <c:axId val="-91583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2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9" t="s">
        <v>324</v>
      </c>
      <c r="B18" s="309"/>
      <c r="C18" s="309"/>
      <c r="D18" s="310" t="s">
        <v>427</v>
      </c>
      <c r="E18" s="310"/>
      <c r="F18" s="310"/>
      <c r="G18" s="310"/>
      <c r="H18" s="310"/>
      <c r="I18" s="310"/>
      <c r="J18" s="310"/>
      <c r="K18" s="310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1" t="s">
        <v>325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5" t="s">
        <v>327</v>
      </c>
      <c r="C23" s="305"/>
      <c r="D23" s="78"/>
      <c r="E23" s="78"/>
      <c r="F23" s="78"/>
      <c r="G23" s="78"/>
      <c r="H23" s="78"/>
      <c r="I23" s="78"/>
      <c r="J23" s="77" t="str">
        <f>D18</f>
        <v>CM Raoued</v>
      </c>
    </row>
    <row r="24" spans="1:11" ht="33" customHeight="1" x14ac:dyDescent="0.25">
      <c r="A24" s="86" t="s">
        <v>328</v>
      </c>
      <c r="B24" s="304">
        <f>AVERAGE('A1 Exploitation'!D549,'A1 Technique'!D199)</f>
        <v>0.95941244684963278</v>
      </c>
      <c r="C24" s="304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4">
        <f>AVERAGE('A2 Exploitation'!D549,'A2 Technique'!D199)</f>
        <v>0.9770723104056438</v>
      </c>
      <c r="C25" s="304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4">
        <f>AVERAGE('A3 Exploitation'!D549,'A3 Technique'!D199)</f>
        <v>0.93771880688979137</v>
      </c>
      <c r="C26" s="304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4">
        <f>AVERAGE('A4 Exploitation'!D549,'A4 Technique'!D199)</f>
        <v>0</v>
      </c>
      <c r="C27" s="304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4">
        <f>AVERAGE('A5 Exploitation'!D549,'A5 Technique'!D199)</f>
        <v>0</v>
      </c>
      <c r="C28" s="304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4">
        <f>AVERAGE('A6 Exploitation'!D549,'A6 Technique'!D199)</f>
        <v>0</v>
      </c>
      <c r="C29" s="304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5" t="s">
        <v>334</v>
      </c>
      <c r="C33" s="305"/>
      <c r="D33" s="78"/>
      <c r="E33" s="78"/>
      <c r="F33" s="78"/>
      <c r="G33" s="78"/>
      <c r="H33" s="78"/>
      <c r="I33" s="78"/>
      <c r="J33" s="77" t="str">
        <f>D18</f>
        <v>CM Raoued</v>
      </c>
    </row>
    <row r="34" spans="1:10" ht="33" customHeight="1" x14ac:dyDescent="0.25">
      <c r="A34" s="86" t="s">
        <v>328</v>
      </c>
      <c r="B34" s="304">
        <f>'A1 Exploitation'!D549</f>
        <v>0.957286432160804</v>
      </c>
      <c r="C34" s="304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4">
        <f>'A2 Exploitation'!D549</f>
        <v>0.97883597883597884</v>
      </c>
      <c r="C35" s="304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4">
        <f>'A3 Exploitation'!D549</f>
        <v>0.94300518134715028</v>
      </c>
      <c r="C36" s="304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4">
        <f>'A4 Exploitation'!D549</f>
        <v>0</v>
      </c>
      <c r="C37" s="304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4">
        <f>'A5 Exploitation'!D549</f>
        <v>0</v>
      </c>
      <c r="C38" s="304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4">
        <f>'A6 Exploitation'!D549</f>
        <v>0</v>
      </c>
      <c r="C39" s="304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8" t="s">
        <v>335</v>
      </c>
      <c r="C42" s="308"/>
      <c r="D42" s="78"/>
      <c r="E42" s="78"/>
      <c r="F42" s="78"/>
      <c r="G42" s="78"/>
      <c r="H42" s="78"/>
      <c r="I42" s="78"/>
      <c r="J42" s="77" t="str">
        <f>D18</f>
        <v>CM Raoued</v>
      </c>
    </row>
    <row r="43" spans="1:10" ht="33" customHeight="1" x14ac:dyDescent="0.25">
      <c r="A43" s="86" t="s">
        <v>328</v>
      </c>
      <c r="B43" s="304">
        <f>AVERAGE('A1 Exploitation'!D547, 'A1 Technique'!D197)</f>
        <v>1</v>
      </c>
      <c r="C43" s="304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4">
        <f>AVERAGE('A2 Exploitation'!D547, 'A2 Technique'!D197)</f>
        <v>0.7</v>
      </c>
      <c r="C44" s="304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4">
        <f>AVERAGE('A3 Exploitation'!D547, 'A3 Technique'!D197)</f>
        <v>0.61590909090909096</v>
      </c>
      <c r="C45" s="304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4" t="e">
        <f>AVERAGE('A4 Exploitation'!D547, 'A4 Technique'!D197)</f>
        <v>#DIV/0!</v>
      </c>
      <c r="C46" s="304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4" t="e">
        <f>AVERAGE('A5 Exploitation'!D547, 'A5 Technique'!D197)</f>
        <v>#DIV/0!</v>
      </c>
      <c r="C47" s="304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4" t="e">
        <f>AVERAGE('A6 Exploitation'!D547, 'A6 Technique'!D197)</f>
        <v>#DIV/0!</v>
      </c>
      <c r="C48" s="304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5" t="s">
        <v>336</v>
      </c>
      <c r="C51" s="305"/>
      <c r="D51" s="78"/>
      <c r="E51" s="78"/>
      <c r="F51" s="78"/>
      <c r="G51" s="78"/>
      <c r="H51" s="78"/>
      <c r="I51" s="78"/>
      <c r="J51" s="77" t="str">
        <f>D18</f>
        <v>CM Raoued</v>
      </c>
    </row>
    <row r="52" spans="1:10" ht="33" customHeight="1" x14ac:dyDescent="0.25">
      <c r="A52" s="86" t="s">
        <v>328</v>
      </c>
      <c r="B52" s="307">
        <f>'A1 Exploitation'!D46</f>
        <v>1</v>
      </c>
      <c r="C52" s="307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7">
        <f>'A2 Exploitation'!D46</f>
        <v>1</v>
      </c>
      <c r="C53" s="307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7">
        <f>'A3 Exploitation'!D46</f>
        <v>1</v>
      </c>
      <c r="C54" s="307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7">
        <f>'A4 Exploitation'!D46</f>
        <v>0</v>
      </c>
      <c r="C55" s="307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7">
        <f>'A5 Exploitation'!D46</f>
        <v>0</v>
      </c>
      <c r="C56" s="307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7">
        <f>'A6 Exploitation'!D46</f>
        <v>0</v>
      </c>
      <c r="C57" s="307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5" t="s">
        <v>337</v>
      </c>
      <c r="C60" s="305"/>
      <c r="D60" s="78"/>
      <c r="E60" s="78"/>
      <c r="F60" s="78"/>
      <c r="G60" s="78"/>
      <c r="H60" s="78"/>
      <c r="I60" s="78"/>
      <c r="J60" s="77" t="str">
        <f>D18</f>
        <v>CM Raoued</v>
      </c>
    </row>
    <row r="61" spans="1:10" ht="33" customHeight="1" x14ac:dyDescent="0.25">
      <c r="A61" s="86" t="s">
        <v>328</v>
      </c>
      <c r="B61" s="304">
        <f>'A1 Exploitation'!D103</f>
        <v>0.94117647058823528</v>
      </c>
      <c r="C61" s="304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4">
        <f>'A2 Exploitation'!D103</f>
        <v>1</v>
      </c>
      <c r="C62" s="304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4">
        <f>'A3 Exploitation'!D103</f>
        <v>0.89393939393939392</v>
      </c>
      <c r="C63" s="304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4">
        <f>'A4 Exploitation'!D103</f>
        <v>0</v>
      </c>
      <c r="C64" s="304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4">
        <f>'A5 Exploitation'!D103</f>
        <v>0</v>
      </c>
      <c r="C65" s="304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4">
        <f>'A6 Exploitation'!D103</f>
        <v>0</v>
      </c>
      <c r="C66" s="304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5" t="s">
        <v>338</v>
      </c>
      <c r="C69" s="305"/>
      <c r="D69" s="78"/>
      <c r="E69" s="78"/>
      <c r="F69" s="78"/>
      <c r="G69" s="78"/>
      <c r="H69" s="78"/>
      <c r="I69" s="78"/>
      <c r="J69" s="77" t="str">
        <f>D18</f>
        <v>CM Raoued</v>
      </c>
    </row>
    <row r="70" spans="1:10" ht="33" customHeight="1" x14ac:dyDescent="0.25">
      <c r="A70" s="86" t="s">
        <v>328</v>
      </c>
      <c r="B70" s="304" t="e">
        <f>'A1 Exploitation'!D158</f>
        <v>#DIV/0!</v>
      </c>
      <c r="C70" s="304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4" t="e">
        <f>'A2 Exploitation'!D158</f>
        <v>#DIV/0!</v>
      </c>
      <c r="C71" s="304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4" t="e">
        <f>'A3 Exploitation'!D158</f>
        <v>#DIV/0!</v>
      </c>
      <c r="C72" s="304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4">
        <f>'A4 Exploitation'!D158</f>
        <v>0</v>
      </c>
      <c r="C73" s="304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4">
        <f>'A5 Exploitation'!D158</f>
        <v>0</v>
      </c>
      <c r="C74" s="304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4">
        <f>'A6 Exploitation'!D158</f>
        <v>0</v>
      </c>
      <c r="C75" s="304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5" t="s">
        <v>339</v>
      </c>
      <c r="C78" s="305"/>
      <c r="D78" s="78"/>
      <c r="E78" s="78"/>
      <c r="F78" s="78"/>
      <c r="G78" s="78"/>
      <c r="H78" s="78"/>
      <c r="I78" s="78"/>
      <c r="J78" s="77" t="str">
        <f>D18</f>
        <v>CM Raoued</v>
      </c>
    </row>
    <row r="79" spans="1:10" ht="33" customHeight="1" x14ac:dyDescent="0.25">
      <c r="A79" s="86" t="s">
        <v>328</v>
      </c>
      <c r="B79" s="304">
        <f>'A1 Exploitation'!D205</f>
        <v>0.967741935483871</v>
      </c>
      <c r="C79" s="304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4">
        <f>'A2 Exploitation'!D205</f>
        <v>0.9</v>
      </c>
      <c r="C80" s="304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4">
        <f>'A3 Exploitation'!D205</f>
        <v>0.91935483870967738</v>
      </c>
      <c r="C81" s="304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4">
        <f>'A4 Exploitation'!D205</f>
        <v>0</v>
      </c>
      <c r="C82" s="304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4">
        <f>'A5 Exploitation'!D205</f>
        <v>0</v>
      </c>
      <c r="C83" s="304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4">
        <f>'A6 Exploitation'!D205</f>
        <v>0</v>
      </c>
      <c r="C84" s="304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5" t="s">
        <v>340</v>
      </c>
      <c r="C87" s="305"/>
      <c r="D87" s="78"/>
      <c r="E87" s="78"/>
      <c r="F87" s="78"/>
      <c r="G87" s="78"/>
      <c r="H87" s="78"/>
      <c r="I87" s="78"/>
      <c r="J87" s="77" t="str">
        <f>D18</f>
        <v>CM Raoued</v>
      </c>
    </row>
    <row r="88" spans="1:10" ht="33" customHeight="1" x14ac:dyDescent="0.25">
      <c r="A88" s="86" t="s">
        <v>328</v>
      </c>
      <c r="B88" s="304" t="e">
        <f>'A1 Exploitation'!D266</f>
        <v>#DIV/0!</v>
      </c>
      <c r="C88" s="304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4" t="e">
        <f>'A2 Exploitation'!D266</f>
        <v>#DIV/0!</v>
      </c>
      <c r="C89" s="304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4" t="e">
        <f>'A3 Exploitation'!D266</f>
        <v>#DIV/0!</v>
      </c>
      <c r="C90" s="304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4">
        <f>'A4 Exploitation'!D266</f>
        <v>0</v>
      </c>
      <c r="C91" s="304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4">
        <f>'A5 Exploitation'!D266</f>
        <v>0</v>
      </c>
      <c r="C92" s="304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4">
        <f>'A6 Exploitation'!D266</f>
        <v>0</v>
      </c>
      <c r="C93" s="304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5" t="s">
        <v>341</v>
      </c>
      <c r="C96" s="305"/>
      <c r="D96" s="78"/>
      <c r="E96" s="78"/>
      <c r="F96" s="78"/>
      <c r="G96" s="78"/>
      <c r="H96" s="78"/>
      <c r="I96" s="78"/>
      <c r="J96" s="77" t="str">
        <f>D18</f>
        <v>CM Raoued</v>
      </c>
    </row>
    <row r="97" spans="1:10" ht="33" customHeight="1" x14ac:dyDescent="0.25">
      <c r="A97" s="86" t="s">
        <v>328</v>
      </c>
      <c r="B97" s="304" t="e">
        <f>'A1 Exploitation'!D318</f>
        <v>#DIV/0!</v>
      </c>
      <c r="C97" s="304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4" t="e">
        <f>'A2 Exploitation'!D318</f>
        <v>#DIV/0!</v>
      </c>
      <c r="C98" s="304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4" t="e">
        <f>'A3 Exploitation'!D318</f>
        <v>#DIV/0!</v>
      </c>
      <c r="C99" s="304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4">
        <f>'A4 Exploitation'!D318</f>
        <v>0</v>
      </c>
      <c r="C100" s="304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4">
        <f>'A5 Exploitation'!D318</f>
        <v>0</v>
      </c>
      <c r="C101" s="304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4">
        <f>'A6 Exploitation'!D318</f>
        <v>0</v>
      </c>
      <c r="C102" s="304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5" t="s">
        <v>342</v>
      </c>
      <c r="C105" s="305"/>
      <c r="D105" s="78"/>
      <c r="E105" s="78"/>
      <c r="F105" s="78"/>
      <c r="G105" s="78"/>
      <c r="H105" s="78"/>
      <c r="I105" s="78"/>
      <c r="J105" s="77" t="str">
        <f>D18</f>
        <v>CM Raoued</v>
      </c>
    </row>
    <row r="106" spans="1:10" ht="33" customHeight="1" x14ac:dyDescent="0.25">
      <c r="A106" s="86" t="s">
        <v>328</v>
      </c>
      <c r="B106" s="304">
        <f>'A1 Exploitation'!D358</f>
        <v>0.84</v>
      </c>
      <c r="C106" s="304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4">
        <f>'A2 Exploitation'!D358</f>
        <v>1</v>
      </c>
      <c r="C107" s="304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4">
        <f>'A3 Exploitation'!D358</f>
        <v>0.89583333333333337</v>
      </c>
      <c r="C108" s="304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4">
        <f>'A4 Exploitation'!D358</f>
        <v>0</v>
      </c>
      <c r="C109" s="304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4">
        <f>'A5 Exploitation'!D358</f>
        <v>0</v>
      </c>
      <c r="C110" s="304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4">
        <f>'A6 Exploitation'!D358</f>
        <v>0</v>
      </c>
      <c r="C111" s="304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5" t="s">
        <v>343</v>
      </c>
      <c r="C114" s="305"/>
      <c r="D114" s="78"/>
      <c r="E114" s="78"/>
      <c r="F114" s="78"/>
      <c r="G114" s="78"/>
      <c r="H114" s="78"/>
      <c r="I114" s="78"/>
      <c r="J114" s="77" t="str">
        <f>D18</f>
        <v>CM Raoued</v>
      </c>
    </row>
    <row r="115" spans="1:10" ht="33" customHeight="1" x14ac:dyDescent="0.25">
      <c r="A115" s="86" t="s">
        <v>328</v>
      </c>
      <c r="B115" s="304">
        <f>'A1 Exploitation'!D391</f>
        <v>1</v>
      </c>
      <c r="C115" s="304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4">
        <f>'A2 Exploitation'!D391</f>
        <v>1</v>
      </c>
      <c r="C116" s="304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4">
        <f>'A3 Exploitation'!D391</f>
        <v>0.91176470588235292</v>
      </c>
      <c r="C117" s="304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4">
        <f>'A4 Exploitation'!D391</f>
        <v>0</v>
      </c>
      <c r="C118" s="304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4">
        <f>'A5 Exploitation'!D391</f>
        <v>0</v>
      </c>
      <c r="C119" s="304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4">
        <f>'A6 Exploitation'!D391</f>
        <v>0</v>
      </c>
      <c r="C120" s="304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5" t="s">
        <v>344</v>
      </c>
      <c r="C123" s="305"/>
      <c r="D123" s="78"/>
      <c r="E123" s="78"/>
      <c r="F123" s="78"/>
      <c r="G123" s="78"/>
      <c r="H123" s="78"/>
      <c r="I123" s="78"/>
      <c r="J123" s="77" t="str">
        <f>D18</f>
        <v>CM Raoued</v>
      </c>
    </row>
    <row r="124" spans="1:10" ht="33" customHeight="1" x14ac:dyDescent="0.25">
      <c r="A124" s="86" t="s">
        <v>328</v>
      </c>
      <c r="B124" s="304">
        <f>'A1 Exploitation'!D444</f>
        <v>0.96551724137931039</v>
      </c>
      <c r="C124" s="304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4">
        <f>'A2 Exploitation'!D444</f>
        <v>0.96551724137931039</v>
      </c>
      <c r="C125" s="304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4">
        <f>'A3 Exploitation'!D444</f>
        <v>0.98275862068965514</v>
      </c>
      <c r="C126" s="304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4">
        <f>'A4 Exploitation'!D444</f>
        <v>0</v>
      </c>
      <c r="C127" s="304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4">
        <f>'A5 Exploitation'!D444</f>
        <v>0</v>
      </c>
      <c r="C128" s="304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4">
        <f>'A6 Exploitation'!D444</f>
        <v>0</v>
      </c>
      <c r="C129" s="304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5" t="s">
        <v>345</v>
      </c>
      <c r="C132" s="305"/>
      <c r="D132" s="78"/>
      <c r="E132" s="78"/>
      <c r="F132" s="78"/>
      <c r="G132" s="78"/>
      <c r="H132" s="78"/>
      <c r="I132" s="78"/>
      <c r="J132" s="77" t="str">
        <f>D18</f>
        <v>CM Raoued</v>
      </c>
    </row>
    <row r="133" spans="1:10" ht="33" customHeight="1" x14ac:dyDescent="0.25">
      <c r="A133" s="86" t="s">
        <v>328</v>
      </c>
      <c r="B133" s="304">
        <f>'A1 Exploitation'!D481</f>
        <v>0.97619047619047616</v>
      </c>
      <c r="C133" s="304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4">
        <f>'A2 Exploitation'!D481</f>
        <v>1</v>
      </c>
      <c r="C134" s="304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4">
        <f>'A3 Exploitation'!D481</f>
        <v>0.97619047619047616</v>
      </c>
      <c r="C135" s="304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4">
        <f>'A4 Exploitation'!D481</f>
        <v>0</v>
      </c>
      <c r="C136" s="304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4">
        <f>'A5 Exploitation'!D481</f>
        <v>0</v>
      </c>
      <c r="C137" s="304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4">
        <f>'A6 Exploitation'!D481</f>
        <v>0</v>
      </c>
      <c r="C138" s="304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5" t="s">
        <v>346</v>
      </c>
      <c r="C141" s="305"/>
      <c r="D141" s="78"/>
      <c r="E141" s="78"/>
      <c r="F141" s="78"/>
      <c r="G141" s="78"/>
      <c r="H141" s="78"/>
      <c r="I141" s="78"/>
      <c r="J141" s="77" t="str">
        <f>D18</f>
        <v>CM Raoued</v>
      </c>
    </row>
    <row r="142" spans="1:10" ht="33" customHeight="1" x14ac:dyDescent="0.25">
      <c r="A142" s="86" t="s">
        <v>328</v>
      </c>
      <c r="B142" s="304">
        <f>'A1 Exploitation'!D503</f>
        <v>1</v>
      </c>
      <c r="C142" s="304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4">
        <f>'A2 Exploitation'!D503</f>
        <v>1</v>
      </c>
      <c r="C143" s="304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4">
        <f>'A3 Exploitation'!D503</f>
        <v>1</v>
      </c>
      <c r="C144" s="304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4">
        <f>'A4 Exploitation'!D503</f>
        <v>0</v>
      </c>
      <c r="C145" s="304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4">
        <f>'A5 Exploitation'!D503</f>
        <v>0</v>
      </c>
      <c r="C146" s="304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4">
        <f>'A6 Exploitation'!D503</f>
        <v>0</v>
      </c>
      <c r="C147" s="304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5" t="s">
        <v>347</v>
      </c>
      <c r="C150" s="305"/>
      <c r="D150" s="78"/>
      <c r="E150" s="78"/>
      <c r="F150" s="78"/>
      <c r="G150" s="78"/>
      <c r="H150" s="78"/>
      <c r="I150" s="78"/>
      <c r="J150" s="77" t="str">
        <f>D18</f>
        <v>CM Raoued</v>
      </c>
    </row>
    <row r="151" spans="1:10" ht="33" customHeight="1" x14ac:dyDescent="0.25">
      <c r="A151" s="86" t="s">
        <v>328</v>
      </c>
      <c r="B151" s="304">
        <f>'A1 Exploitation'!D514</f>
        <v>1</v>
      </c>
      <c r="C151" s="304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4">
        <f>'A2 Exploitation'!D514</f>
        <v>1</v>
      </c>
      <c r="C152" s="304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4">
        <f>'A3 Exploitation'!D514</f>
        <v>1</v>
      </c>
      <c r="C153" s="304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4">
        <f>'A4 Exploitation'!D514</f>
        <v>0</v>
      </c>
      <c r="C154" s="304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4">
        <f>'A5 Exploitation'!D514</f>
        <v>0</v>
      </c>
      <c r="C155" s="304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4">
        <f>'A6 Exploitation'!D514</f>
        <v>0</v>
      </c>
      <c r="C156" s="304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6"/>
      <c r="C159" s="306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5" t="s">
        <v>348</v>
      </c>
      <c r="C160" s="305"/>
      <c r="D160" s="78"/>
      <c r="E160" s="78"/>
      <c r="F160" s="78"/>
      <c r="G160" s="78"/>
      <c r="H160" s="78"/>
      <c r="I160" s="78"/>
      <c r="J160" s="77" t="str">
        <f>D18</f>
        <v>CM Raoued</v>
      </c>
    </row>
    <row r="161" spans="1:10" ht="33" customHeight="1" x14ac:dyDescent="0.25">
      <c r="A161" s="86" t="s">
        <v>328</v>
      </c>
      <c r="B161" s="304">
        <f>'A1 Exploitation'!D534</f>
        <v>1</v>
      </c>
      <c r="C161" s="304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4">
        <f>'A2 Exploitation'!D534</f>
        <v>1</v>
      </c>
      <c r="C162" s="304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4">
        <f>'A3 Exploitation'!D534</f>
        <v>1</v>
      </c>
      <c r="C163" s="304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4">
        <f>'A4 Exploitation'!D534</f>
        <v>0</v>
      </c>
      <c r="C164" s="304"/>
    </row>
    <row r="165" spans="1:10" ht="33" customHeight="1" x14ac:dyDescent="0.25">
      <c r="A165" s="85" t="s">
        <v>332</v>
      </c>
      <c r="B165" s="304">
        <f>'A5 Exploitation'!D534</f>
        <v>0</v>
      </c>
      <c r="C165" s="304"/>
    </row>
    <row r="166" spans="1:10" ht="18" x14ac:dyDescent="0.25">
      <c r="A166" s="85" t="s">
        <v>333</v>
      </c>
      <c r="B166" s="304">
        <f>'A6 Exploitation'!D534</f>
        <v>0</v>
      </c>
      <c r="C166" s="304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5" t="s">
        <v>349</v>
      </c>
      <c r="C169" s="305"/>
      <c r="J169" s="77" t="str">
        <f>D18</f>
        <v>CM Raoued</v>
      </c>
    </row>
    <row r="170" spans="1:10" ht="33" customHeight="1" x14ac:dyDescent="0.25">
      <c r="A170" s="86" t="s">
        <v>328</v>
      </c>
      <c r="B170" s="304">
        <f>'A1 Exploitation'!D545</f>
        <v>1</v>
      </c>
      <c r="C170" s="304"/>
    </row>
    <row r="171" spans="1:10" ht="33" customHeight="1" x14ac:dyDescent="0.25">
      <c r="A171" s="85" t="s">
        <v>329</v>
      </c>
      <c r="B171" s="304">
        <f>'A2 Exploitation'!D545</f>
        <v>1</v>
      </c>
      <c r="C171" s="304"/>
    </row>
    <row r="172" spans="1:10" ht="33" customHeight="1" x14ac:dyDescent="0.25">
      <c r="A172" s="86" t="s">
        <v>330</v>
      </c>
      <c r="B172" s="304">
        <f>'A3 Exploitation'!D545</f>
        <v>1</v>
      </c>
      <c r="C172" s="304"/>
    </row>
    <row r="173" spans="1:10" ht="33" customHeight="1" x14ac:dyDescent="0.25">
      <c r="A173" s="86" t="s">
        <v>331</v>
      </c>
      <c r="B173" s="304">
        <f>'A4 Exploitation'!D545</f>
        <v>0</v>
      </c>
      <c r="C173" s="304"/>
    </row>
    <row r="174" spans="1:10" ht="33" customHeight="1" x14ac:dyDescent="0.25">
      <c r="A174" s="85" t="s">
        <v>332</v>
      </c>
      <c r="B174" s="304">
        <f>'A5 Exploitation'!D545</f>
        <v>0</v>
      </c>
      <c r="C174" s="304"/>
    </row>
    <row r="175" spans="1:10" ht="18" x14ac:dyDescent="0.25">
      <c r="A175" s="85" t="s">
        <v>333</v>
      </c>
      <c r="B175" s="304">
        <f>'A6 Exploitation'!D545</f>
        <v>0</v>
      </c>
      <c r="C175" s="304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5" t="s">
        <v>350</v>
      </c>
      <c r="C178" s="305"/>
      <c r="J178" s="77" t="str">
        <f>D18</f>
        <v>CM Raoued</v>
      </c>
    </row>
    <row r="179" spans="1:10" ht="33" customHeight="1" x14ac:dyDescent="0.25">
      <c r="A179" s="86" t="s">
        <v>328</v>
      </c>
      <c r="B179" s="304">
        <f>'A1 Technique'!D199</f>
        <v>0.96153846153846156</v>
      </c>
      <c r="C179" s="304"/>
    </row>
    <row r="180" spans="1:10" ht="33" customHeight="1" x14ac:dyDescent="0.25">
      <c r="A180" s="85" t="s">
        <v>329</v>
      </c>
      <c r="B180" s="304">
        <f>'A2 Technique'!D199</f>
        <v>0.97530864197530864</v>
      </c>
      <c r="C180" s="304"/>
    </row>
    <row r="181" spans="1:10" ht="33" customHeight="1" x14ac:dyDescent="0.25">
      <c r="A181" s="86" t="s">
        <v>330</v>
      </c>
      <c r="B181" s="304">
        <f>'A3 Technique'!D199</f>
        <v>0.93243243243243246</v>
      </c>
      <c r="C181" s="304"/>
    </row>
    <row r="182" spans="1:10" ht="33" customHeight="1" x14ac:dyDescent="0.25">
      <c r="A182" s="86" t="s">
        <v>331</v>
      </c>
      <c r="B182" s="304">
        <f>'A4 Technique'!D199</f>
        <v>0</v>
      </c>
      <c r="C182" s="304"/>
    </row>
    <row r="183" spans="1:10" ht="33" customHeight="1" x14ac:dyDescent="0.25">
      <c r="A183" s="85" t="s">
        <v>332</v>
      </c>
      <c r="B183" s="304">
        <f>'A5 Technique'!D199</f>
        <v>0</v>
      </c>
      <c r="C183" s="304"/>
    </row>
    <row r="184" spans="1:10" ht="18" x14ac:dyDescent="0.25">
      <c r="A184" s="85" t="s">
        <v>333</v>
      </c>
      <c r="B184" s="304">
        <f>'A6 Technique'!D199</f>
        <v>0</v>
      </c>
      <c r="C184" s="30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1"/>
      <c r="E1" s="331"/>
      <c r="F1" s="331"/>
      <c r="G1" s="33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2" t="s">
        <v>179</v>
      </c>
      <c r="B7" s="332"/>
      <c r="C7" s="332"/>
      <c r="D7" s="332"/>
      <c r="E7" s="332"/>
      <c r="F7" s="332"/>
      <c r="G7" s="125"/>
    </row>
    <row r="8" spans="1:7" ht="29.25" x14ac:dyDescent="0.45">
      <c r="A8" s="333" t="str">
        <f>'Page de garde'!D18</f>
        <v>CM Raoued</v>
      </c>
      <c r="B8" s="333"/>
      <c r="C8" s="333"/>
      <c r="D8" s="333"/>
      <c r="E8" s="333"/>
      <c r="F8" s="333"/>
      <c r="G8" s="125"/>
    </row>
    <row r="9" spans="1:7" ht="24" x14ac:dyDescent="0.45">
      <c r="A9" s="14" t="s">
        <v>42</v>
      </c>
      <c r="B9" s="334"/>
      <c r="C9" s="334"/>
      <c r="D9" s="334"/>
      <c r="E9" s="334"/>
      <c r="F9" s="334"/>
      <c r="G9" s="125"/>
    </row>
    <row r="10" spans="1:7" ht="24" x14ac:dyDescent="0.45">
      <c r="A10" s="15" t="s">
        <v>44</v>
      </c>
      <c r="B10" s="335"/>
      <c r="C10" s="335"/>
      <c r="D10" s="335"/>
      <c r="E10" s="335"/>
      <c r="F10" s="335"/>
      <c r="G10" s="125"/>
    </row>
    <row r="11" spans="1:7" ht="24" x14ac:dyDescent="0.45">
      <c r="A11" s="14" t="s">
        <v>43</v>
      </c>
      <c r="B11" s="330"/>
      <c r="C11" s="330"/>
      <c r="D11" s="330"/>
      <c r="E11" s="330"/>
      <c r="F11" s="330"/>
      <c r="G11" s="125"/>
    </row>
    <row r="12" spans="1:7" ht="24" x14ac:dyDescent="0.45">
      <c r="A12" s="14" t="s">
        <v>239</v>
      </c>
      <c r="B12" s="328">
        <f>D549</f>
        <v>0</v>
      </c>
      <c r="C12" s="328"/>
      <c r="D12" s="328"/>
      <c r="E12" s="328"/>
      <c r="F12" s="328"/>
      <c r="G12" s="125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8" t="s">
        <v>379</v>
      </c>
      <c r="B195" s="318"/>
      <c r="C195" s="318"/>
      <c r="D195" s="318"/>
      <c r="E195" s="318"/>
      <c r="F195" s="31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8" t="s">
        <v>379</v>
      </c>
      <c r="B256" s="318"/>
      <c r="C256" s="318"/>
      <c r="D256" s="318"/>
      <c r="E256" s="318"/>
      <c r="F256" s="31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9" t="s">
        <v>396</v>
      </c>
      <c r="B308" s="320"/>
      <c r="C308" s="320"/>
      <c r="D308" s="320"/>
      <c r="E308" s="320"/>
      <c r="F308" s="32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9" t="s">
        <v>379</v>
      </c>
      <c r="B349" s="320"/>
      <c r="C349" s="320"/>
      <c r="D349" s="320"/>
      <c r="E349" s="320"/>
      <c r="F349" s="32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8" t="s">
        <v>379</v>
      </c>
      <c r="B383" s="318"/>
      <c r="C383" s="318"/>
      <c r="D383" s="318"/>
      <c r="E383" s="318"/>
      <c r="F383" s="31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8" t="s">
        <v>379</v>
      </c>
      <c r="B435" s="318"/>
      <c r="C435" s="318"/>
      <c r="D435" s="318"/>
      <c r="E435" s="318"/>
      <c r="F435" s="31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5" t="s">
        <v>379</v>
      </c>
      <c r="B471" s="316"/>
      <c r="C471" s="316"/>
      <c r="D471" s="316"/>
      <c r="E471" s="316"/>
      <c r="F471" s="31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7" t="s">
        <v>367</v>
      </c>
      <c r="B483" s="317"/>
      <c r="C483" s="317"/>
      <c r="D483" s="31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HSr74dbFUsHRliImteLZLYFmLH9kdlxZ+1K9ZynwbWrpTIQAjOyjsSz81zO1xxVqAhH3SMKGU0cmaA8jMIiVg==" saltValue="9UcXHV0zreOl7LU+9F/JO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1"/>
      <c r="E1" s="331"/>
      <c r="F1" s="331"/>
      <c r="G1" s="33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3" t="str">
        <f>'A5 Exploitation'!A8:F8</f>
        <v>CM Raoued</v>
      </c>
      <c r="B7" s="333"/>
      <c r="C7" s="333"/>
      <c r="D7" s="333"/>
      <c r="E7" s="333"/>
      <c r="F7" s="333"/>
      <c r="G7" s="125"/>
    </row>
    <row r="8" spans="1:7" s="12" customFormat="1" ht="24" x14ac:dyDescent="0.45">
      <c r="A8" s="14" t="s">
        <v>42</v>
      </c>
      <c r="B8" s="353">
        <f>'A5 Exploitation'!B9:F9</f>
        <v>0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>
        <f>'A5 Exploitation'!B10:F10</f>
        <v>0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'A5 Exploitation'!B11:F11</f>
        <v>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0">
        <f>D199</f>
        <v>0</v>
      </c>
      <c r="C11" s="350"/>
      <c r="D11" s="350"/>
      <c r="E11" s="350"/>
      <c r="F11" s="350"/>
      <c r="G11" s="125"/>
    </row>
    <row r="12" spans="1:7" s="12" customFormat="1" ht="22.5" x14ac:dyDescent="0.45">
      <c r="A12" s="11"/>
      <c r="D12" s="329"/>
      <c r="E12" s="329"/>
      <c r="F12" s="329"/>
      <c r="G12" s="329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3"/>
      <c r="C22" s="344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6" t="s">
        <v>4</v>
      </c>
      <c r="B25" s="337"/>
      <c r="C25" s="337"/>
      <c r="D25" s="337"/>
      <c r="E25" s="337"/>
      <c r="F25" s="33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6" t="s">
        <v>219</v>
      </c>
      <c r="B36" s="337"/>
      <c r="C36" s="337"/>
      <c r="D36" s="337"/>
      <c r="E36" s="337"/>
      <c r="F36" s="33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6" t="s">
        <v>8</v>
      </c>
      <c r="B55" s="337"/>
      <c r="C55" s="337"/>
      <c r="D55" s="337"/>
      <c r="E55" s="337"/>
      <c r="F55" s="33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6" t="s">
        <v>130</v>
      </c>
      <c r="B66" s="337"/>
      <c r="C66" s="337"/>
      <c r="D66" s="337"/>
      <c r="E66" s="337"/>
      <c r="F66" s="33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6" t="s">
        <v>211</v>
      </c>
      <c r="B87" s="337"/>
      <c r="C87" s="337"/>
      <c r="D87" s="337"/>
      <c r="E87" s="337"/>
      <c r="F87" s="33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6" t="s">
        <v>212</v>
      </c>
      <c r="B106" s="337"/>
      <c r="C106" s="337"/>
      <c r="D106" s="337"/>
      <c r="E106" s="337"/>
      <c r="F106" s="33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6" t="s">
        <v>185</v>
      </c>
      <c r="B121" s="337"/>
      <c r="C121" s="337"/>
      <c r="D121" s="337"/>
      <c r="E121" s="337"/>
      <c r="F121" s="33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6" t="s">
        <v>71</v>
      </c>
      <c r="B136" s="337"/>
      <c r="C136" s="337"/>
      <c r="D136" s="337"/>
      <c r="E136" s="337"/>
      <c r="F136" s="33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6" t="s">
        <v>217</v>
      </c>
      <c r="B152" s="337"/>
      <c r="C152" s="337"/>
      <c r="D152" s="337"/>
      <c r="E152" s="337"/>
      <c r="F152" s="33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3"/>
      <c r="C161" s="344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6" t="s">
        <v>77</v>
      </c>
      <c r="B164" s="337"/>
      <c r="C164" s="337"/>
      <c r="D164" s="337"/>
      <c r="E164" s="337"/>
      <c r="F164" s="33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1" t="s">
        <v>17</v>
      </c>
      <c r="B172" s="342"/>
      <c r="C172" s="342"/>
      <c r="D172" s="342"/>
      <c r="E172" s="342"/>
      <c r="F172" s="34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6" t="s">
        <v>78</v>
      </c>
      <c r="B180" s="337"/>
      <c r="C180" s="337"/>
      <c r="D180" s="337"/>
      <c r="E180" s="337"/>
      <c r="F180" s="33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6" t="s">
        <v>216</v>
      </c>
      <c r="B189" s="337"/>
      <c r="C189" s="337"/>
      <c r="D189" s="337"/>
      <c r="E189" s="337"/>
      <c r="F189" s="33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E433" sqref="E43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1"/>
      <c r="E1" s="331"/>
      <c r="F1" s="331"/>
      <c r="G1" s="33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2" t="s">
        <v>179</v>
      </c>
      <c r="B7" s="332"/>
      <c r="C7" s="332"/>
      <c r="D7" s="332"/>
      <c r="E7" s="332"/>
      <c r="F7" s="332"/>
      <c r="G7" s="125"/>
    </row>
    <row r="8" spans="1:7" ht="29.25" x14ac:dyDescent="0.45">
      <c r="A8" s="333" t="str">
        <f>'Page de garde'!D18</f>
        <v>CM Raoued</v>
      </c>
      <c r="B8" s="333"/>
      <c r="C8" s="333"/>
      <c r="D8" s="333"/>
      <c r="E8" s="333"/>
      <c r="F8" s="333"/>
      <c r="G8" s="125"/>
    </row>
    <row r="9" spans="1:7" ht="24" x14ac:dyDescent="0.45">
      <c r="A9" s="14" t="s">
        <v>42</v>
      </c>
      <c r="B9" s="334"/>
      <c r="C9" s="334"/>
      <c r="D9" s="334"/>
      <c r="E9" s="334"/>
      <c r="F9" s="334"/>
      <c r="G9" s="125"/>
    </row>
    <row r="10" spans="1:7" ht="24" x14ac:dyDescent="0.45">
      <c r="A10" s="15" t="s">
        <v>44</v>
      </c>
      <c r="B10" s="335"/>
      <c r="C10" s="335"/>
      <c r="D10" s="335"/>
      <c r="E10" s="335"/>
      <c r="F10" s="335"/>
      <c r="G10" s="125"/>
    </row>
    <row r="11" spans="1:7" ht="24" x14ac:dyDescent="0.45">
      <c r="A11" s="14" t="s">
        <v>43</v>
      </c>
      <c r="B11" s="330"/>
      <c r="C11" s="330"/>
      <c r="D11" s="330"/>
      <c r="E11" s="330"/>
      <c r="F11" s="330"/>
      <c r="G11" s="125"/>
    </row>
    <row r="12" spans="1:7" ht="24" x14ac:dyDescent="0.45">
      <c r="A12" s="14" t="s">
        <v>239</v>
      </c>
      <c r="B12" s="328">
        <f>D549</f>
        <v>0</v>
      </c>
      <c r="C12" s="328"/>
      <c r="D12" s="328"/>
      <c r="E12" s="328"/>
      <c r="F12" s="328"/>
      <c r="G12" s="125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8" t="s">
        <v>379</v>
      </c>
      <c r="B195" s="318"/>
      <c r="C195" s="318"/>
      <c r="D195" s="318"/>
      <c r="E195" s="318"/>
      <c r="F195" s="31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8" t="s">
        <v>379</v>
      </c>
      <c r="B256" s="318"/>
      <c r="C256" s="318"/>
      <c r="D256" s="318"/>
      <c r="E256" s="318"/>
      <c r="F256" s="31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9" t="s">
        <v>396</v>
      </c>
      <c r="B308" s="320"/>
      <c r="C308" s="320"/>
      <c r="D308" s="320"/>
      <c r="E308" s="320"/>
      <c r="F308" s="32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9" t="s">
        <v>379</v>
      </c>
      <c r="B349" s="320"/>
      <c r="C349" s="320"/>
      <c r="D349" s="320"/>
      <c r="E349" s="320"/>
      <c r="F349" s="32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8" t="s">
        <v>379</v>
      </c>
      <c r="B383" s="318"/>
      <c r="C383" s="318"/>
      <c r="D383" s="318"/>
      <c r="E383" s="318"/>
      <c r="F383" s="31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8" t="s">
        <v>379</v>
      </c>
      <c r="B435" s="318"/>
      <c r="C435" s="318"/>
      <c r="D435" s="318"/>
      <c r="E435" s="318"/>
      <c r="F435" s="31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5" t="s">
        <v>379</v>
      </c>
      <c r="B471" s="316"/>
      <c r="C471" s="316"/>
      <c r="D471" s="316"/>
      <c r="E471" s="316"/>
      <c r="F471" s="31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7" t="s">
        <v>367</v>
      </c>
      <c r="B483" s="317"/>
      <c r="C483" s="317"/>
      <c r="D483" s="31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UUI+D3tDJ/AnS/5qtmVnr91ey0CQOUEsJ+IeZ4AKAEETr8f8S19GaAfQ/UzZXYhhrxRXdzAYSY8gTFMA/nnBg==" saltValue="lxPEXSgGGDQldPqm08YbD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1"/>
      <c r="E1" s="331"/>
      <c r="F1" s="331"/>
      <c r="G1" s="33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3" t="str">
        <f>'A6 Exploitation'!A8:F8</f>
        <v>CM Raoued</v>
      </c>
      <c r="B7" s="333"/>
      <c r="C7" s="333"/>
      <c r="D7" s="333"/>
      <c r="E7" s="333"/>
      <c r="F7" s="333"/>
      <c r="G7" s="125"/>
    </row>
    <row r="8" spans="1:7" s="12" customFormat="1" ht="24" x14ac:dyDescent="0.45">
      <c r="A8" s="14" t="s">
        <v>42</v>
      </c>
      <c r="B8" s="353">
        <f>'A6 Exploitation'!B9:F9</f>
        <v>0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>
        <f>'A6 Exploitation'!B10:F10</f>
        <v>0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'A6 Exploitation'!B11:F11</f>
        <v>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0">
        <f>D199</f>
        <v>0</v>
      </c>
      <c r="C11" s="350"/>
      <c r="D11" s="350"/>
      <c r="E11" s="350"/>
      <c r="F11" s="350"/>
      <c r="G11" s="125"/>
    </row>
    <row r="12" spans="1:7" s="12" customFormat="1" ht="22.5" x14ac:dyDescent="0.45">
      <c r="A12" s="11"/>
      <c r="D12" s="329"/>
      <c r="E12" s="329"/>
      <c r="F12" s="329"/>
      <c r="G12" s="329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3"/>
      <c r="C22" s="344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6" t="s">
        <v>4</v>
      </c>
      <c r="B25" s="337"/>
      <c r="C25" s="337"/>
      <c r="D25" s="337"/>
      <c r="E25" s="337"/>
      <c r="F25" s="33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6" t="s">
        <v>219</v>
      </c>
      <c r="B36" s="337"/>
      <c r="C36" s="337"/>
      <c r="D36" s="337"/>
      <c r="E36" s="337"/>
      <c r="F36" s="33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6" t="s">
        <v>8</v>
      </c>
      <c r="B55" s="337"/>
      <c r="C55" s="337"/>
      <c r="D55" s="337"/>
      <c r="E55" s="337"/>
      <c r="F55" s="33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6" t="s">
        <v>130</v>
      </c>
      <c r="B66" s="337"/>
      <c r="C66" s="337"/>
      <c r="D66" s="337"/>
      <c r="E66" s="337"/>
      <c r="F66" s="33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6" t="s">
        <v>211</v>
      </c>
      <c r="B87" s="337"/>
      <c r="C87" s="337"/>
      <c r="D87" s="337"/>
      <c r="E87" s="337"/>
      <c r="F87" s="33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6" t="s">
        <v>212</v>
      </c>
      <c r="B106" s="337"/>
      <c r="C106" s="337"/>
      <c r="D106" s="337"/>
      <c r="E106" s="337"/>
      <c r="F106" s="33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6" t="s">
        <v>185</v>
      </c>
      <c r="B121" s="337"/>
      <c r="C121" s="337"/>
      <c r="D121" s="337"/>
      <c r="E121" s="337"/>
      <c r="F121" s="33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6" t="s">
        <v>71</v>
      </c>
      <c r="B136" s="337"/>
      <c r="C136" s="337"/>
      <c r="D136" s="337"/>
      <c r="E136" s="337"/>
      <c r="F136" s="33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6" t="s">
        <v>217</v>
      </c>
      <c r="B152" s="337"/>
      <c r="C152" s="337"/>
      <c r="D152" s="337"/>
      <c r="E152" s="337"/>
      <c r="F152" s="33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3"/>
      <c r="C161" s="344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6" t="s">
        <v>77</v>
      </c>
      <c r="B164" s="337"/>
      <c r="C164" s="337"/>
      <c r="D164" s="337"/>
      <c r="E164" s="337"/>
      <c r="F164" s="33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1" t="s">
        <v>17</v>
      </c>
      <c r="B172" s="342"/>
      <c r="C172" s="342"/>
      <c r="D172" s="342"/>
      <c r="E172" s="342"/>
      <c r="F172" s="34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6" t="s">
        <v>78</v>
      </c>
      <c r="B180" s="337"/>
      <c r="C180" s="337"/>
      <c r="D180" s="337"/>
      <c r="E180" s="337"/>
      <c r="F180" s="33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6" t="s">
        <v>216</v>
      </c>
      <c r="B189" s="337"/>
      <c r="C189" s="337"/>
      <c r="D189" s="337"/>
      <c r="E189" s="337"/>
      <c r="F189" s="33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B549"/>
  <sheetViews>
    <sheetView view="pageBreakPreview" topLeftCell="A564" zoomScale="70" zoomScaleSheetLayoutView="70" workbookViewId="0">
      <selection activeCell="D392" sqref="D392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1"/>
      <c r="E1" s="331"/>
      <c r="F1" s="331"/>
      <c r="G1" s="33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2" t="s">
        <v>179</v>
      </c>
      <c r="B7" s="332"/>
      <c r="C7" s="332"/>
      <c r="D7" s="332"/>
      <c r="E7" s="332"/>
      <c r="F7" s="332"/>
      <c r="G7" s="125"/>
    </row>
    <row r="8" spans="1:7" ht="29.25" x14ac:dyDescent="0.45">
      <c r="A8" s="333" t="s">
        <v>426</v>
      </c>
      <c r="B8" s="333"/>
      <c r="C8" s="333"/>
      <c r="D8" s="333"/>
      <c r="E8" s="333"/>
      <c r="F8" s="333"/>
      <c r="G8" s="125"/>
    </row>
    <row r="9" spans="1:7" ht="24" x14ac:dyDescent="0.45">
      <c r="A9" s="14" t="s">
        <v>42</v>
      </c>
      <c r="B9" s="334" t="s">
        <v>408</v>
      </c>
      <c r="C9" s="334"/>
      <c r="D9" s="334"/>
      <c r="E9" s="334"/>
      <c r="F9" s="334"/>
      <c r="G9" s="125"/>
    </row>
    <row r="10" spans="1:7" ht="24" x14ac:dyDescent="0.45">
      <c r="A10" s="15" t="s">
        <v>44</v>
      </c>
      <c r="B10" s="335" t="s">
        <v>409</v>
      </c>
      <c r="C10" s="335"/>
      <c r="D10" s="335"/>
      <c r="E10" s="335"/>
      <c r="F10" s="335"/>
      <c r="G10" s="125"/>
    </row>
    <row r="11" spans="1:7" ht="24" x14ac:dyDescent="0.45">
      <c r="A11" s="14" t="s">
        <v>43</v>
      </c>
      <c r="B11" s="330">
        <v>43160</v>
      </c>
      <c r="C11" s="330"/>
      <c r="D11" s="330"/>
      <c r="E11" s="330"/>
      <c r="F11" s="330"/>
      <c r="G11" s="125"/>
    </row>
    <row r="12" spans="1:7" ht="24" x14ac:dyDescent="0.45">
      <c r="A12" s="14" t="s">
        <v>239</v>
      </c>
      <c r="B12" s="328">
        <f>D549</f>
        <v>0.957286432160804</v>
      </c>
      <c r="C12" s="328"/>
      <c r="D12" s="328"/>
      <c r="E12" s="328"/>
      <c r="F12" s="328"/>
      <c r="G12" s="125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43160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0.5" customHeight="1" x14ac:dyDescent="0.3">
      <c r="A81" s="70" t="s">
        <v>178</v>
      </c>
      <c r="B81" s="130">
        <v>1</v>
      </c>
      <c r="C81" s="131"/>
      <c r="D81" s="151" t="s">
        <v>410</v>
      </c>
      <c r="E81" s="106"/>
      <c r="F81" s="204" t="s">
        <v>356</v>
      </c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27</v>
      </c>
    </row>
    <row r="85" spans="1:7" x14ac:dyDescent="0.3">
      <c r="A85" s="5" t="s">
        <v>35</v>
      </c>
      <c r="B85" s="132"/>
      <c r="C85" s="133"/>
      <c r="D85" s="134">
        <f>D84/(COUNT(B65:C83)*2)</f>
        <v>0.9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423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0.94117647058823528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43160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43160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5" t="s">
        <v>411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8" t="s">
        <v>379</v>
      </c>
      <c r="B195" s="318"/>
      <c r="C195" s="318"/>
      <c r="D195" s="318"/>
      <c r="E195" s="318"/>
      <c r="F195" s="318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0.2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60.75" customHeight="1" x14ac:dyDescent="0.3">
      <c r="A198" s="10" t="s">
        <v>391</v>
      </c>
      <c r="B198" s="130">
        <v>1</v>
      </c>
      <c r="C198" s="131"/>
      <c r="D198" s="116" t="s">
        <v>420</v>
      </c>
      <c r="E198" s="106"/>
      <c r="F198" s="204" t="s">
        <v>356</v>
      </c>
      <c r="G198" s="127"/>
    </row>
    <row r="199" spans="1:7" s="112" customFormat="1" ht="39.75" customHeight="1" x14ac:dyDescent="0.3">
      <c r="A199" s="10" t="s">
        <v>392</v>
      </c>
      <c r="B199" s="130">
        <v>1</v>
      </c>
      <c r="C199" s="150"/>
      <c r="D199" s="116" t="s">
        <v>412</v>
      </c>
      <c r="E199" s="106"/>
      <c r="F199" s="204" t="s">
        <v>356</v>
      </c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43160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8" t="s">
        <v>379</v>
      </c>
      <c r="B256" s="318"/>
      <c r="C256" s="318"/>
      <c r="D256" s="318"/>
      <c r="E256" s="318"/>
      <c r="F256" s="318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43160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9" t="s">
        <v>396</v>
      </c>
      <c r="B308" s="320"/>
      <c r="C308" s="320"/>
      <c r="D308" s="320"/>
      <c r="E308" s="320"/>
      <c r="F308" s="321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43160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50.25" x14ac:dyDescent="0.35">
      <c r="A342" s="261" t="s">
        <v>57</v>
      </c>
      <c r="B342" s="130">
        <v>1</v>
      </c>
      <c r="C342" s="136">
        <f>IF(B342=0, -10, IF(B342=1, -5, "0"))</f>
        <v>-5</v>
      </c>
      <c r="D342" s="129" t="s">
        <v>422</v>
      </c>
      <c r="E342" s="95"/>
      <c r="F342" s="204" t="s">
        <v>356</v>
      </c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9" t="s">
        <v>379</v>
      </c>
      <c r="B349" s="320"/>
      <c r="C349" s="320"/>
      <c r="D349" s="320"/>
      <c r="E349" s="320"/>
      <c r="F349" s="320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0.76470588235294112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43160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8" t="s">
        <v>379</v>
      </c>
      <c r="B383" s="318"/>
      <c r="C383" s="318"/>
      <c r="D383" s="318"/>
      <c r="E383" s="318"/>
      <c r="F383" s="318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43160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69.75" customHeight="1" x14ac:dyDescent="0.3">
      <c r="A401" s="7" t="s">
        <v>13</v>
      </c>
      <c r="B401" s="130">
        <v>1</v>
      </c>
      <c r="C401" s="130"/>
      <c r="D401" s="95" t="s">
        <v>424</v>
      </c>
      <c r="E401" s="94"/>
      <c r="F401" s="204" t="s">
        <v>356</v>
      </c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8" t="s">
        <v>379</v>
      </c>
      <c r="B435" s="318"/>
      <c r="C435" s="318"/>
      <c r="D435" s="318"/>
      <c r="E435" s="318"/>
      <c r="F435" s="318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66" x14ac:dyDescent="0.3">
      <c r="A437" s="10" t="s">
        <v>391</v>
      </c>
      <c r="B437" s="130">
        <v>1</v>
      </c>
      <c r="C437" s="130"/>
      <c r="D437" s="129" t="s">
        <v>420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43160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49.5" x14ac:dyDescent="0.3">
      <c r="A464" s="70" t="s">
        <v>133</v>
      </c>
      <c r="B464" s="130">
        <v>1</v>
      </c>
      <c r="C464" s="130"/>
      <c r="D464" s="138" t="s">
        <v>425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5" t="s">
        <v>379</v>
      </c>
      <c r="B471" s="316"/>
      <c r="C471" s="316"/>
      <c r="D471" s="316"/>
      <c r="E471" s="316"/>
      <c r="F471" s="31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7" t="s">
        <v>367</v>
      </c>
      <c r="B483" s="317"/>
      <c r="C483" s="317"/>
      <c r="D483" s="317"/>
      <c r="E483" s="185"/>
      <c r="F483" s="201"/>
    </row>
    <row r="484" spans="1:7" x14ac:dyDescent="0.3">
      <c r="A484" s="74">
        <f>B11</f>
        <v>43160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43160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43160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43160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0.957286432160804</v>
      </c>
    </row>
  </sheetData>
  <sheetProtection algorithmName="SHA-512" hashValue="zf2sVW2wPcZ2lhYQzhfgHJv+S4FDaVjLfNeo3jWgK3fMi/LDuwMi6OJhUrqiWfhhP+HMS+yr5PHXVM+7iw+gJg==" saltValue="EMs2bblPKtTEqE4odafhM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520:B531 B53:B60 B65:B83 B88:B93 B39:B40 B29:B37 B110:B116 B121:B138 B95:B98 B165:B171 B176:B194 B143:B147 B149:B153 B212:B221 B226:B243 B196:B199 B257:B261 B273:B284 B248:B255 B309:B313 B337:B348 B289:B307 B365:B372 B377:B382 B350:B352 B398:B405 B410:B416 B421:B425 B430:B434 B384:B385 B451:B456 B461:B470 B436:B438 B488:B492 B472:B475 B496:B497 B509:B511 B325:B3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200 B532 B512 B353 B386 B439 B476 B498"/>
  </dataValidations>
  <pageMargins left="0.7" right="0.7" top="0.75" bottom="0.75" header="0.3" footer="0.3"/>
  <pageSetup paperSize="9" scale="34" orientation="portrait" r:id="rId1"/>
  <rowBreaks count="5" manualBreakCount="5">
    <brk id="85" max="6" man="1"/>
    <brk id="174" max="6" man="1"/>
    <brk id="267" max="6" man="1"/>
    <brk id="374" max="6" man="1"/>
    <brk id="481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99"/>
  <sheetViews>
    <sheetView view="pageBreakPreview" topLeftCell="A183" zoomScale="80" zoomScaleNormal="90" zoomScaleSheetLayoutView="80" workbookViewId="0">
      <selection activeCell="D192" sqref="D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1"/>
      <c r="E1" s="331"/>
      <c r="F1" s="331"/>
      <c r="G1" s="33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3" t="str">
        <f>'A1 Exploitation'!A8:F8</f>
        <v>CM RAOUED</v>
      </c>
      <c r="B7" s="333"/>
      <c r="C7" s="333"/>
      <c r="D7" s="333"/>
      <c r="E7" s="333"/>
      <c r="F7" s="333"/>
      <c r="G7" s="125"/>
    </row>
    <row r="8" spans="1:7" s="12" customFormat="1" ht="24" x14ac:dyDescent="0.45">
      <c r="A8" s="14" t="s">
        <v>42</v>
      </c>
      <c r="B8" s="353" t="str">
        <f>'A1 Exploitation'!B9:F9</f>
        <v>M Dhia MECHLAOUI / M Souheil DRAOUI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 t="str">
        <f>'A1 Exploitation'!B10:F10</f>
        <v>Le directeur magasin M Moez NAHDI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'A1 Exploitation'!B11:F11</f>
        <v>43160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0">
        <f>D199</f>
        <v>0.96153846153846156</v>
      </c>
      <c r="C11" s="350"/>
      <c r="D11" s="350"/>
      <c r="E11" s="350"/>
      <c r="F11" s="350"/>
      <c r="G11" s="125"/>
    </row>
    <row r="12" spans="1:7" s="12" customFormat="1" ht="22.5" x14ac:dyDescent="0.45">
      <c r="A12" s="11"/>
      <c r="D12" s="329"/>
      <c r="E12" s="329"/>
      <c r="F12" s="329"/>
      <c r="G12" s="329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413</v>
      </c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3"/>
      <c r="C22" s="344"/>
      <c r="D22" s="250">
        <f>SUM(B17:C21)</f>
        <v>9</v>
      </c>
    </row>
    <row r="23" spans="1:7" x14ac:dyDescent="0.3">
      <c r="A23" s="338" t="s">
        <v>295</v>
      </c>
      <c r="B23" s="339"/>
      <c r="C23" s="340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6" t="s">
        <v>4</v>
      </c>
      <c r="B25" s="337"/>
      <c r="C25" s="337"/>
      <c r="D25" s="337"/>
      <c r="E25" s="337"/>
      <c r="F25" s="33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6" t="s">
        <v>219</v>
      </c>
      <c r="B36" s="337"/>
      <c r="C36" s="337"/>
      <c r="D36" s="337"/>
      <c r="E36" s="337"/>
      <c r="F36" s="33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10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12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6" t="s">
        <v>8</v>
      </c>
      <c r="B55" s="337"/>
      <c r="C55" s="337"/>
      <c r="D55" s="337"/>
      <c r="E55" s="337"/>
      <c r="F55" s="33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419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13</v>
      </c>
    </row>
    <row r="64" spans="1:7" x14ac:dyDescent="0.3">
      <c r="A64" s="338" t="s">
        <v>295</v>
      </c>
      <c r="B64" s="339"/>
      <c r="C64" s="340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6" t="s">
        <v>130</v>
      </c>
      <c r="B66" s="337"/>
      <c r="C66" s="337"/>
      <c r="D66" s="337"/>
      <c r="E66" s="337"/>
      <c r="F66" s="33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28</v>
      </c>
    </row>
    <row r="85" spans="1:7" x14ac:dyDescent="0.3">
      <c r="A85" s="338" t="s">
        <v>295</v>
      </c>
      <c r="B85" s="339"/>
      <c r="C85" s="34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6" t="s">
        <v>211</v>
      </c>
      <c r="B87" s="337"/>
      <c r="C87" s="337"/>
      <c r="D87" s="337"/>
      <c r="E87" s="337"/>
      <c r="F87" s="337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0</v>
      </c>
    </row>
    <row r="103" spans="1:7" x14ac:dyDescent="0.3">
      <c r="A103" s="338" t="s">
        <v>295</v>
      </c>
      <c r="B103" s="339"/>
      <c r="C103" s="340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6" t="s">
        <v>212</v>
      </c>
      <c r="B106" s="337"/>
      <c r="C106" s="337"/>
      <c r="D106" s="337"/>
      <c r="E106" s="337"/>
      <c r="F106" s="33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6" t="s">
        <v>185</v>
      </c>
      <c r="B121" s="337"/>
      <c r="C121" s="337"/>
      <c r="D121" s="337"/>
      <c r="E121" s="337"/>
      <c r="F121" s="337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0</v>
      </c>
    </row>
    <row r="134" spans="1:7" x14ac:dyDescent="0.3">
      <c r="A134" s="338" t="s">
        <v>295</v>
      </c>
      <c r="B134" s="339"/>
      <c r="C134" s="340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6" t="s">
        <v>71</v>
      </c>
      <c r="B136" s="337"/>
      <c r="C136" s="337"/>
      <c r="D136" s="337"/>
      <c r="E136" s="337"/>
      <c r="F136" s="337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0</v>
      </c>
    </row>
    <row r="150" spans="1:7" x14ac:dyDescent="0.3">
      <c r="A150" s="338" t="s">
        <v>295</v>
      </c>
      <c r="B150" s="339"/>
      <c r="C150" s="340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6" t="s">
        <v>217</v>
      </c>
      <c r="B152" s="337"/>
      <c r="C152" s="337"/>
      <c r="D152" s="337"/>
      <c r="E152" s="337"/>
      <c r="F152" s="33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3"/>
      <c r="C161" s="344"/>
      <c r="D161" s="250">
        <f>SUM(B153:C160)</f>
        <v>16</v>
      </c>
    </row>
    <row r="162" spans="1:7" x14ac:dyDescent="0.3">
      <c r="A162" s="338" t="s">
        <v>295</v>
      </c>
      <c r="B162" s="339"/>
      <c r="C162" s="340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6" t="s">
        <v>77</v>
      </c>
      <c r="B164" s="337"/>
      <c r="C164" s="337"/>
      <c r="D164" s="337"/>
      <c r="E164" s="337"/>
      <c r="F164" s="33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6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1" t="s">
        <v>17</v>
      </c>
      <c r="B172" s="342"/>
      <c r="C172" s="342"/>
      <c r="D172" s="342"/>
      <c r="E172" s="342"/>
      <c r="F172" s="342"/>
    </row>
    <row r="173" spans="1:7" ht="82.5" x14ac:dyDescent="0.3">
      <c r="A173" s="20" t="s">
        <v>180</v>
      </c>
      <c r="B173" s="94">
        <v>0</v>
      </c>
      <c r="C173" s="94"/>
      <c r="D173" s="95" t="s">
        <v>421</v>
      </c>
      <c r="E173" s="95" t="s">
        <v>418</v>
      </c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6</v>
      </c>
    </row>
    <row r="178" spans="1:7" x14ac:dyDescent="0.3">
      <c r="A178" s="338" t="s">
        <v>295</v>
      </c>
      <c r="B178" s="339"/>
      <c r="C178" s="340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6" t="s">
        <v>78</v>
      </c>
      <c r="B180" s="337"/>
      <c r="C180" s="337"/>
      <c r="D180" s="337"/>
      <c r="E180" s="337"/>
      <c r="F180" s="33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416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9</v>
      </c>
    </row>
    <row r="187" spans="1:7" x14ac:dyDescent="0.3">
      <c r="A187" s="338" t="s">
        <v>295</v>
      </c>
      <c r="B187" s="339"/>
      <c r="C187" s="340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6" t="s">
        <v>216</v>
      </c>
      <c r="B189" s="337"/>
      <c r="C189" s="337"/>
      <c r="D189" s="337"/>
      <c r="E189" s="337"/>
      <c r="F189" s="33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82.5" x14ac:dyDescent="0.3">
      <c r="A192" s="20" t="s">
        <v>311</v>
      </c>
      <c r="B192" s="94">
        <v>1</v>
      </c>
      <c r="C192" s="94"/>
      <c r="D192" s="95" t="s">
        <v>417</v>
      </c>
      <c r="E192" s="94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5</v>
      </c>
    </row>
    <row r="195" spans="1:6" x14ac:dyDescent="0.3">
      <c r="A195" s="338" t="s">
        <v>295</v>
      </c>
      <c r="B195" s="339"/>
      <c r="C195" s="340"/>
      <c r="D195" s="33">
        <f>D194/(COUNT(B190:C193)*2)</f>
        <v>0.83333333333333337</v>
      </c>
    </row>
    <row r="197" spans="1:6" ht="18" x14ac:dyDescent="0.35">
      <c r="A197" s="64" t="s">
        <v>246</v>
      </c>
      <c r="B197" s="63"/>
      <c r="C197" s="63"/>
      <c r="D197" s="293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0.96153846153846156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1" max="5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37" zoomScale="80" zoomScaleSheetLayoutView="80" workbookViewId="0">
      <selection activeCell="D437" sqref="D437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1"/>
      <c r="E1" s="331"/>
      <c r="F1" s="331"/>
      <c r="G1" s="331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2" t="s">
        <v>179</v>
      </c>
      <c r="B7" s="332"/>
      <c r="C7" s="332"/>
      <c r="D7" s="332"/>
      <c r="E7" s="332"/>
      <c r="F7" s="332"/>
      <c r="G7" s="125"/>
    </row>
    <row r="8" spans="1:7" ht="29.25" x14ac:dyDescent="0.45">
      <c r="A8" s="333" t="str">
        <f>'Page de garde'!D18</f>
        <v>CM Raoued</v>
      </c>
      <c r="B8" s="333"/>
      <c r="C8" s="333"/>
      <c r="D8" s="333"/>
      <c r="E8" s="333"/>
      <c r="F8" s="333"/>
      <c r="G8" s="125"/>
    </row>
    <row r="9" spans="1:7" ht="24" x14ac:dyDescent="0.45">
      <c r="A9" s="14" t="s">
        <v>42</v>
      </c>
      <c r="B9" s="334" t="s">
        <v>428</v>
      </c>
      <c r="C9" s="334"/>
      <c r="D9" s="334"/>
      <c r="E9" s="334"/>
      <c r="F9" s="334"/>
      <c r="G9" s="125"/>
    </row>
    <row r="10" spans="1:7" ht="24" x14ac:dyDescent="0.45">
      <c r="A10" s="15" t="s">
        <v>44</v>
      </c>
      <c r="B10" s="335" t="s">
        <v>429</v>
      </c>
      <c r="C10" s="335"/>
      <c r="D10" s="335"/>
      <c r="E10" s="335"/>
      <c r="F10" s="335"/>
      <c r="G10" s="125"/>
    </row>
    <row r="11" spans="1:7" ht="24" x14ac:dyDescent="0.45">
      <c r="A11" s="14" t="s">
        <v>43</v>
      </c>
      <c r="B11" s="330">
        <v>43220</v>
      </c>
      <c r="C11" s="330"/>
      <c r="D11" s="330"/>
      <c r="E11" s="330"/>
      <c r="F11" s="330"/>
      <c r="G11" s="125"/>
    </row>
    <row r="12" spans="1:7" ht="24" x14ac:dyDescent="0.45">
      <c r="A12" s="14" t="s">
        <v>239</v>
      </c>
      <c r="B12" s="328">
        <f>D549</f>
        <v>0.97883597883597884</v>
      </c>
      <c r="C12" s="328"/>
      <c r="D12" s="328"/>
      <c r="E12" s="328"/>
      <c r="F12" s="328"/>
      <c r="G12" s="125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/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43220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 t="s">
        <v>356</v>
      </c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 t="s">
        <v>439</v>
      </c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81">
        <f>IFERROR(E99/F99,"N.A")</f>
        <v>1</v>
      </c>
      <c r="E99" s="282">
        <f>COUNTIF('A1 Exploitation'!F53:F98,"ok")</f>
        <v>2</v>
      </c>
      <c r="F99" s="283">
        <f>COUNTA('A1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43220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43220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66" x14ac:dyDescent="0.3">
      <c r="A169" s="7" t="s">
        <v>171</v>
      </c>
      <c r="B169" s="130">
        <v>1</v>
      </c>
      <c r="C169" s="130"/>
      <c r="D169" s="95" t="s">
        <v>431</v>
      </c>
      <c r="E169" s="94"/>
      <c r="F169" s="204" t="s">
        <v>356</v>
      </c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ht="49.5" x14ac:dyDescent="0.3">
      <c r="A171" s="7" t="s">
        <v>132</v>
      </c>
      <c r="B171" s="130">
        <v>0</v>
      </c>
      <c r="C171" s="148"/>
      <c r="D171" s="95" t="s">
        <v>432</v>
      </c>
      <c r="E171" s="94" t="s">
        <v>433</v>
      </c>
      <c r="F171" s="204" t="s">
        <v>356</v>
      </c>
    </row>
    <row r="172" spans="1:7" x14ac:dyDescent="0.3">
      <c r="A172" s="5" t="s">
        <v>36</v>
      </c>
      <c r="B172" s="5"/>
      <c r="C172" s="5"/>
      <c r="D172" s="5">
        <f>SUM(B165:C171)</f>
        <v>11</v>
      </c>
    </row>
    <row r="173" spans="1:7" x14ac:dyDescent="0.3">
      <c r="A173" s="5" t="s">
        <v>35</v>
      </c>
      <c r="B173" s="132"/>
      <c r="C173" s="133"/>
      <c r="D173" s="134">
        <f>D172/(COUNT(B165:C171)*2)</f>
        <v>0.7857142857142857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82.5" x14ac:dyDescent="0.3">
      <c r="A185" s="70" t="s">
        <v>136</v>
      </c>
      <c r="B185" s="130">
        <v>1</v>
      </c>
      <c r="C185" s="130"/>
      <c r="D185" s="236" t="s">
        <v>436</v>
      </c>
      <c r="E185" s="94"/>
      <c r="F185" s="204" t="s">
        <v>356</v>
      </c>
    </row>
    <row r="186" spans="1:7" ht="99.75" x14ac:dyDescent="0.35">
      <c r="A186" s="266" t="s">
        <v>186</v>
      </c>
      <c r="B186" s="130">
        <v>1</v>
      </c>
      <c r="C186" s="136" t="str">
        <f>IF(B186=0, -10, "0")</f>
        <v>0</v>
      </c>
      <c r="D186" s="295" t="s">
        <v>435</v>
      </c>
      <c r="E186" s="94"/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434</v>
      </c>
      <c r="E190" s="106"/>
      <c r="F190" s="204" t="s">
        <v>357</v>
      </c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8" t="s">
        <v>379</v>
      </c>
      <c r="B195" s="318"/>
      <c r="C195" s="318"/>
      <c r="D195" s="318"/>
      <c r="E195" s="318"/>
      <c r="F195" s="318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3" x14ac:dyDescent="0.3">
      <c r="A197" s="70" t="s">
        <v>386</v>
      </c>
      <c r="B197" s="130" t="s">
        <v>32</v>
      </c>
      <c r="C197" s="131"/>
      <c r="D197" s="116" t="s">
        <v>439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0.93478260869565222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54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43220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8" t="s">
        <v>379</v>
      </c>
      <c r="B256" s="318"/>
      <c r="C256" s="318"/>
      <c r="D256" s="318"/>
      <c r="E256" s="318"/>
      <c r="F256" s="318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43220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9" t="s">
        <v>396</v>
      </c>
      <c r="B308" s="320"/>
      <c r="C308" s="320"/>
      <c r="D308" s="320"/>
      <c r="E308" s="320"/>
      <c r="F308" s="321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43220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9" t="s">
        <v>379</v>
      </c>
      <c r="B349" s="320"/>
      <c r="C349" s="320"/>
      <c r="D349" s="320"/>
      <c r="E349" s="320"/>
      <c r="F349" s="320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 t="s">
        <v>356</v>
      </c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43220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8" t="s">
        <v>379</v>
      </c>
      <c r="B383" s="318"/>
      <c r="C383" s="318"/>
      <c r="D383" s="318"/>
      <c r="E383" s="318"/>
      <c r="F383" s="318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445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43220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49.5" x14ac:dyDescent="0.3">
      <c r="A433" s="4" t="s">
        <v>228</v>
      </c>
      <c r="B433" s="130">
        <v>0</v>
      </c>
      <c r="C433" s="130"/>
      <c r="D433" s="129" t="s">
        <v>437</v>
      </c>
      <c r="E433" s="95" t="s">
        <v>446</v>
      </c>
      <c r="F433" s="204" t="s">
        <v>356</v>
      </c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8" t="s">
        <v>379</v>
      </c>
      <c r="B435" s="318"/>
      <c r="C435" s="318"/>
      <c r="D435" s="318"/>
      <c r="E435" s="318"/>
      <c r="F435" s="318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97">
        <f>IFERROR(E439/F439,"N.A")</f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43220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5" t="s">
        <v>379</v>
      </c>
      <c r="B471" s="316"/>
      <c r="C471" s="316"/>
      <c r="D471" s="316"/>
      <c r="E471" s="316"/>
      <c r="F471" s="31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ht="33" x14ac:dyDescent="0.3">
      <c r="A473" s="55" t="s">
        <v>386</v>
      </c>
      <c r="B473" s="130" t="s">
        <v>32</v>
      </c>
      <c r="C473" s="213"/>
      <c r="D473" s="116" t="s">
        <v>439</v>
      </c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98">
        <f>COUNTIF('A1 Exploitation'!F451:F475,"ok")</f>
        <v>1</v>
      </c>
      <c r="F476" s="299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7" t="s">
        <v>367</v>
      </c>
      <c r="B483" s="317"/>
      <c r="C483" s="317"/>
      <c r="D483" s="317"/>
      <c r="E483" s="185"/>
      <c r="F483" s="201"/>
    </row>
    <row r="484" spans="1:7" x14ac:dyDescent="0.3">
      <c r="A484" s="74">
        <f>B11</f>
        <v>43220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5.2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">
        <v>445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43220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55"/>
      <c r="E508" s="314"/>
      <c r="F508" s="31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">
        <v>445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43220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55"/>
      <c r="E519" s="314"/>
      <c r="F519" s="314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438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445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43220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55"/>
      <c r="E539" s="314"/>
      <c r="F539" s="314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445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370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0.97883597883597884</v>
      </c>
    </row>
  </sheetData>
  <sheetProtection algorithmName="SHA-512" hashValue="6g3x8fxkUiZwIqvSD81rMfu7RdcilXMabiJuLREB8TdOKTvtZtbPSaPvO8QrcQXOq0rQ+jH3ESayHl/UXi5pOA==" saltValue="4k8arByxf9e2aeWFHSkQz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65:B171 B176:B194 B143:B147 B149:B153 B212:B221 B226:B243 B196:B199 B257:B261 B273:B284 B248:B255 B325:B332 B337:B348 B289:B307 B365:B372 B377:B382 B350:B352 B398:B405 B410:B416 B421:B425 B430:B434 B384:B385 B451:B456 B461:B470 B436:B438 B488:B492 B472:B475 B496:B497 B509:B511 B309:B313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200 B532 B512 B353 B386 B439 B476 B498"/>
  </dataValidations>
  <pageMargins left="0.7" right="0.7" top="0.75" bottom="0.75" header="0.3" footer="0.3"/>
  <pageSetup paperSize="9" scale="41" orientation="portrait" r:id="rId1"/>
  <rowBreaks count="4" manualBreakCount="4">
    <brk id="85" max="6" man="1"/>
    <brk id="246" max="6" man="1"/>
    <brk id="319" max="6" man="1"/>
    <brk id="482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5" zoomScale="76" zoomScaleNormal="90" zoomScaleSheetLayoutView="76" workbookViewId="0">
      <selection activeCell="F194" sqref="F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1"/>
      <c r="E1" s="331"/>
      <c r="F1" s="331"/>
      <c r="G1" s="33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3" t="str">
        <f>'A2 Exploitation'!A8:F8</f>
        <v>CM Raoued</v>
      </c>
      <c r="B7" s="333"/>
      <c r="C7" s="333"/>
      <c r="D7" s="333"/>
      <c r="E7" s="333"/>
      <c r="F7" s="333"/>
      <c r="G7" s="125"/>
    </row>
    <row r="8" spans="1:7" s="12" customFormat="1" ht="24" x14ac:dyDescent="0.45">
      <c r="A8" s="14" t="s">
        <v>42</v>
      </c>
      <c r="B8" s="353" t="str">
        <f>'A2 Exploitation'!B9:F9</f>
        <v>Dr Hend KAMOUN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 t="str">
        <f>'A2 Exploitation'!B10:F10</f>
        <v>Directeur du magasin et resp rayons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'A2 Exploitation'!B11:F11</f>
        <v>43220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0">
        <f>D199</f>
        <v>0.97530864197530864</v>
      </c>
      <c r="C11" s="350"/>
      <c r="D11" s="350"/>
      <c r="E11" s="350"/>
      <c r="F11" s="350"/>
      <c r="G11" s="125"/>
    </row>
    <row r="12" spans="1:7" s="12" customFormat="1" ht="22.5" x14ac:dyDescent="0.45">
      <c r="A12" s="11"/>
      <c r="D12" s="329"/>
      <c r="E12" s="329"/>
      <c r="F12" s="329"/>
      <c r="G12" s="329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3"/>
      <c r="C22" s="344"/>
      <c r="D22" s="250">
        <f>SUM(B17:C21)</f>
        <v>10</v>
      </c>
    </row>
    <row r="23" spans="1:7" x14ac:dyDescent="0.3">
      <c r="A23" s="338" t="s">
        <v>295</v>
      </c>
      <c r="B23" s="339"/>
      <c r="C23" s="340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6" t="s">
        <v>4</v>
      </c>
      <c r="B25" s="337"/>
      <c r="C25" s="337"/>
      <c r="D25" s="337"/>
      <c r="E25" s="337"/>
      <c r="F25" s="33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6" t="s">
        <v>219</v>
      </c>
      <c r="B36" s="337"/>
      <c r="C36" s="337"/>
      <c r="D36" s="337"/>
      <c r="E36" s="337"/>
      <c r="F36" s="33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10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6">
        <v>0.36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12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6" t="s">
        <v>8</v>
      </c>
      <c r="B55" s="337"/>
      <c r="C55" s="337"/>
      <c r="D55" s="337"/>
      <c r="E55" s="337"/>
      <c r="F55" s="33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 t="s">
        <v>440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14</v>
      </c>
    </row>
    <row r="64" spans="1:7" x14ac:dyDescent="0.3">
      <c r="A64" s="338" t="s">
        <v>295</v>
      </c>
      <c r="B64" s="339"/>
      <c r="C64" s="340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6" t="s">
        <v>130</v>
      </c>
      <c r="B66" s="337"/>
      <c r="C66" s="337"/>
      <c r="D66" s="337"/>
      <c r="E66" s="337"/>
      <c r="F66" s="33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30</v>
      </c>
    </row>
    <row r="85" spans="1:7" x14ac:dyDescent="0.3">
      <c r="A85" s="338" t="s">
        <v>295</v>
      </c>
      <c r="B85" s="339"/>
      <c r="C85" s="34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6" t="s">
        <v>211</v>
      </c>
      <c r="B87" s="337"/>
      <c r="C87" s="337"/>
      <c r="D87" s="337"/>
      <c r="E87" s="337"/>
      <c r="F87" s="337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0</v>
      </c>
    </row>
    <row r="103" spans="1:7" x14ac:dyDescent="0.3">
      <c r="A103" s="338" t="s">
        <v>295</v>
      </c>
      <c r="B103" s="339"/>
      <c r="C103" s="340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6" t="s">
        <v>212</v>
      </c>
      <c r="B106" s="337"/>
      <c r="C106" s="337"/>
      <c r="D106" s="337"/>
      <c r="E106" s="337"/>
      <c r="F106" s="33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443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6" t="s">
        <v>185</v>
      </c>
      <c r="B121" s="337"/>
      <c r="C121" s="337"/>
      <c r="D121" s="337"/>
      <c r="E121" s="337"/>
      <c r="F121" s="337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0</v>
      </c>
    </row>
    <row r="134" spans="1:7" x14ac:dyDescent="0.3">
      <c r="A134" s="338" t="s">
        <v>295</v>
      </c>
      <c r="B134" s="339"/>
      <c r="C134" s="340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6" t="s">
        <v>71</v>
      </c>
      <c r="B136" s="337"/>
      <c r="C136" s="337"/>
      <c r="D136" s="337"/>
      <c r="E136" s="337"/>
      <c r="F136" s="337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0</v>
      </c>
    </row>
    <row r="150" spans="1:7" x14ac:dyDescent="0.3">
      <c r="A150" s="338" t="s">
        <v>295</v>
      </c>
      <c r="B150" s="339"/>
      <c r="C150" s="340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6" t="s">
        <v>217</v>
      </c>
      <c r="B152" s="337"/>
      <c r="C152" s="337"/>
      <c r="D152" s="337"/>
      <c r="E152" s="337"/>
      <c r="F152" s="33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430</v>
      </c>
      <c r="E156" s="94"/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3"/>
      <c r="C161" s="344"/>
      <c r="D161" s="250">
        <f>SUM(B153:C160)</f>
        <v>15</v>
      </c>
    </row>
    <row r="162" spans="1:7" x14ac:dyDescent="0.3">
      <c r="A162" s="338" t="s">
        <v>295</v>
      </c>
      <c r="B162" s="339"/>
      <c r="C162" s="340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6" t="s">
        <v>77</v>
      </c>
      <c r="B164" s="337"/>
      <c r="C164" s="337"/>
      <c r="D164" s="337"/>
      <c r="E164" s="337"/>
      <c r="F164" s="33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8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1" t="s">
        <v>17</v>
      </c>
      <c r="B172" s="342"/>
      <c r="C172" s="342"/>
      <c r="D172" s="342"/>
      <c r="E172" s="342"/>
      <c r="F172" s="342"/>
    </row>
    <row r="173" spans="1:7" x14ac:dyDescent="0.3">
      <c r="A173" s="20" t="s">
        <v>180</v>
      </c>
      <c r="B173" s="94">
        <v>1</v>
      </c>
      <c r="C173" s="94"/>
      <c r="D173" s="119" t="s">
        <v>442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7</v>
      </c>
    </row>
    <row r="178" spans="1:7" x14ac:dyDescent="0.3">
      <c r="A178" s="338" t="s">
        <v>295</v>
      </c>
      <c r="B178" s="339"/>
      <c r="C178" s="340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6" t="s">
        <v>78</v>
      </c>
      <c r="B180" s="337"/>
      <c r="C180" s="337"/>
      <c r="D180" s="337"/>
      <c r="E180" s="337"/>
      <c r="F180" s="33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416</v>
      </c>
      <c r="E182" s="69"/>
      <c r="F182" s="94" t="s">
        <v>356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9</v>
      </c>
    </row>
    <row r="187" spans="1:7" x14ac:dyDescent="0.3">
      <c r="A187" s="338" t="s">
        <v>295</v>
      </c>
      <c r="B187" s="339"/>
      <c r="C187" s="340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6" t="s">
        <v>216</v>
      </c>
      <c r="B189" s="337"/>
      <c r="C189" s="337"/>
      <c r="D189" s="337"/>
      <c r="E189" s="337"/>
      <c r="F189" s="33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66" x14ac:dyDescent="0.3">
      <c r="A192" s="20" t="s">
        <v>311</v>
      </c>
      <c r="B192" s="94">
        <v>1</v>
      </c>
      <c r="C192" s="94"/>
      <c r="D192" s="95" t="s">
        <v>444</v>
      </c>
      <c r="E192" s="94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7</v>
      </c>
    </row>
    <row r="195" spans="1:6" x14ac:dyDescent="0.3">
      <c r="A195" s="338" t="s">
        <v>295</v>
      </c>
      <c r="B195" s="339"/>
      <c r="C195" s="340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300">
        <f>E197/F197</f>
        <v>0.4</v>
      </c>
      <c r="E197" s="286">
        <f>COUNTIF('A1 Technique'!F17:F193,"ok")</f>
        <v>2</v>
      </c>
      <c r="F197" s="287">
        <f>COUNTA('A1 Technique'!F17:F193)</f>
        <v>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0.97530864197530864</v>
      </c>
    </row>
  </sheetData>
  <sheetProtection algorithmName="SHA-512" hashValue="m0aag0zVdLWEHVkdC27WJVXaVWQkFsyj9uK8c5SIh4GVQXam5REDwJOaHNJ2wISycCiZRlw3TCr95RnDOJvlQg==" saltValue="5GFLRYZK+WAfLWJuZE8adQ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zoomScale="7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1"/>
      <c r="E1" s="331"/>
      <c r="F1" s="331"/>
      <c r="G1" s="33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2" t="s">
        <v>179</v>
      </c>
      <c r="B7" s="332"/>
      <c r="C7" s="332"/>
      <c r="D7" s="332"/>
      <c r="E7" s="332"/>
      <c r="F7" s="332"/>
      <c r="G7" s="125"/>
    </row>
    <row r="8" spans="1:7" ht="29.25" x14ac:dyDescent="0.45">
      <c r="A8" s="333" t="str">
        <f>'Page de garde'!D18</f>
        <v>CM Raoued</v>
      </c>
      <c r="B8" s="333"/>
      <c r="C8" s="333"/>
      <c r="D8" s="333"/>
      <c r="E8" s="333"/>
      <c r="F8" s="333"/>
      <c r="G8" s="125"/>
    </row>
    <row r="9" spans="1:7" ht="24" x14ac:dyDescent="0.45">
      <c r="A9" s="14" t="s">
        <v>42</v>
      </c>
      <c r="B9" s="334" t="s">
        <v>447</v>
      </c>
      <c r="C9" s="334"/>
      <c r="D9" s="334"/>
      <c r="E9" s="334"/>
      <c r="F9" s="334"/>
      <c r="G9" s="125"/>
    </row>
    <row r="10" spans="1:7" ht="24" x14ac:dyDescent="0.45">
      <c r="A10" s="15" t="s">
        <v>44</v>
      </c>
      <c r="B10" s="335" t="s">
        <v>448</v>
      </c>
      <c r="C10" s="335"/>
      <c r="D10" s="335"/>
      <c r="E10" s="335"/>
      <c r="F10" s="335"/>
      <c r="G10" s="125"/>
    </row>
    <row r="11" spans="1:7" ht="24" x14ac:dyDescent="0.45">
      <c r="A11" s="14" t="s">
        <v>43</v>
      </c>
      <c r="B11" s="330">
        <v>43286</v>
      </c>
      <c r="C11" s="330"/>
      <c r="D11" s="330"/>
      <c r="E11" s="330"/>
      <c r="F11" s="330"/>
      <c r="G11" s="125"/>
    </row>
    <row r="12" spans="1:7" ht="24" x14ac:dyDescent="0.45">
      <c r="A12" s="14" t="s">
        <v>239</v>
      </c>
      <c r="B12" s="328">
        <f>D549</f>
        <v>0.94300518134715028</v>
      </c>
      <c r="C12" s="328"/>
      <c r="D12" s="328"/>
      <c r="E12" s="328"/>
      <c r="F12" s="328"/>
      <c r="G12" s="125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43286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96.75" customHeight="1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8.25" customHeight="1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43286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82.5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470</v>
      </c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ht="66" x14ac:dyDescent="0.3">
      <c r="A75" s="70" t="s">
        <v>251</v>
      </c>
      <c r="B75" s="130">
        <v>1</v>
      </c>
      <c r="C75" s="131"/>
      <c r="D75" s="151" t="s">
        <v>474</v>
      </c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66" x14ac:dyDescent="0.3">
      <c r="A78" s="191" t="s">
        <v>397</v>
      </c>
      <c r="B78" s="130">
        <v>0</v>
      </c>
      <c r="C78" s="150"/>
      <c r="D78" s="223" t="s">
        <v>475</v>
      </c>
      <c r="E78" s="21" t="s">
        <v>464</v>
      </c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26</v>
      </c>
    </row>
    <row r="85" spans="1:7" x14ac:dyDescent="0.3">
      <c r="A85" s="5" t="s">
        <v>35</v>
      </c>
      <c r="B85" s="132"/>
      <c r="C85" s="133"/>
      <c r="D85" s="134">
        <f>D84/(COUNT(B65:C83)*2)</f>
        <v>0.8666666666666667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33" x14ac:dyDescent="0.3">
      <c r="A88" s="4" t="s">
        <v>96</v>
      </c>
      <c r="B88" s="130">
        <v>1</v>
      </c>
      <c r="C88" s="130"/>
      <c r="D88" s="137" t="s">
        <v>471</v>
      </c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0</v>
      </c>
      <c r="C92" s="218"/>
      <c r="D92" s="301" t="s">
        <v>476</v>
      </c>
      <c r="E92" s="116" t="s">
        <v>458</v>
      </c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COUNTIF('A2 Exploitation'!F53:F98,"ok")</f>
        <v>1</v>
      </c>
      <c r="F99" s="283">
        <f>COUNTA('A2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0.89393939393939392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43286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4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43286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0" x14ac:dyDescent="0.3">
      <c r="A176" s="4" t="s">
        <v>93</v>
      </c>
      <c r="B176" s="130">
        <v>1</v>
      </c>
      <c r="C176" s="130"/>
      <c r="D176" s="4" t="s">
        <v>450</v>
      </c>
      <c r="E176" s="94"/>
      <c r="F176" s="204"/>
    </row>
    <row r="177" spans="1:7" ht="66" x14ac:dyDescent="0.3">
      <c r="A177" s="4" t="s">
        <v>122</v>
      </c>
      <c r="B177" s="130">
        <v>0</v>
      </c>
      <c r="C177" s="130"/>
      <c r="D177" s="113" t="s">
        <v>477</v>
      </c>
      <c r="E177" s="94" t="s">
        <v>459</v>
      </c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40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449</v>
      </c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50.2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8" t="s">
        <v>379</v>
      </c>
      <c r="B195" s="318"/>
      <c r="C195" s="318"/>
      <c r="D195" s="318"/>
      <c r="E195" s="318"/>
      <c r="F195" s="318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81">
        <f>IFERROR(E200/F200,"N.A")</f>
        <v>0.8</v>
      </c>
      <c r="E200" s="282">
        <f>COUNTIF('A2 Exploitation'!F165:F199,"ok")</f>
        <v>4</v>
      </c>
      <c r="F200" s="283">
        <f>COUNTA('A2 Exploitation'!F165:F199)</f>
        <v>5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0.89583333333333337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0.91935483870967738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43286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8" t="s">
        <v>379</v>
      </c>
      <c r="B256" s="318"/>
      <c r="C256" s="318"/>
      <c r="D256" s="318"/>
      <c r="E256" s="318"/>
      <c r="F256" s="318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43286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9" t="s">
        <v>396</v>
      </c>
      <c r="B308" s="320"/>
      <c r="C308" s="320"/>
      <c r="D308" s="320"/>
      <c r="E308" s="320"/>
      <c r="F308" s="321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43286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453</v>
      </c>
      <c r="E340" s="94"/>
      <c r="F340" s="204"/>
    </row>
    <row r="341" spans="1:7" ht="66" x14ac:dyDescent="0.3">
      <c r="A341" s="70" t="s">
        <v>98</v>
      </c>
      <c r="B341" s="130">
        <v>0</v>
      </c>
      <c r="C341" s="131"/>
      <c r="D341" s="138" t="s">
        <v>472</v>
      </c>
      <c r="E341" s="95" t="s">
        <v>454</v>
      </c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95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132" x14ac:dyDescent="0.3">
      <c r="A348" s="271" t="s">
        <v>388</v>
      </c>
      <c r="B348" s="130">
        <v>1</v>
      </c>
      <c r="C348" s="136" t="str">
        <f>IF(B348=0, -10, "0")</f>
        <v>0</v>
      </c>
      <c r="D348" s="95" t="s">
        <v>451</v>
      </c>
      <c r="E348" s="94"/>
      <c r="F348" s="204"/>
    </row>
    <row r="349" spans="1:7" x14ac:dyDescent="0.3">
      <c r="A349" s="319" t="s">
        <v>379</v>
      </c>
      <c r="B349" s="320"/>
      <c r="C349" s="320"/>
      <c r="D349" s="320"/>
      <c r="E349" s="320"/>
      <c r="F349" s="320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33" x14ac:dyDescent="0.3">
      <c r="A352" s="219" t="s">
        <v>392</v>
      </c>
      <c r="B352" s="130">
        <v>1</v>
      </c>
      <c r="C352" s="131"/>
      <c r="D352" s="116" t="s">
        <v>452</v>
      </c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0.89583333333333337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43286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2" t="s">
        <v>469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82.5" x14ac:dyDescent="0.3">
      <c r="A377" s="70" t="s">
        <v>100</v>
      </c>
      <c r="B377" s="130">
        <v>1</v>
      </c>
      <c r="C377" s="130"/>
      <c r="D377" s="95" t="s">
        <v>456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66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455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8" t="s">
        <v>379</v>
      </c>
      <c r="B383" s="318"/>
      <c r="C383" s="318"/>
      <c r="D383" s="318"/>
      <c r="E383" s="318"/>
      <c r="F383" s="318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COUNTIF('A2 Exploitation'!F365:F385,"ok")</f>
        <v>1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43286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8" t="s">
        <v>379</v>
      </c>
      <c r="B435" s="318"/>
      <c r="C435" s="318"/>
      <c r="D435" s="318"/>
      <c r="E435" s="318"/>
      <c r="F435" s="318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16" t="s">
        <v>452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43286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1</v>
      </c>
      <c r="C462" s="130"/>
      <c r="D462" s="70" t="s">
        <v>457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5" t="s">
        <v>379</v>
      </c>
      <c r="B471" s="316"/>
      <c r="C471" s="316"/>
      <c r="D471" s="316"/>
      <c r="E471" s="316"/>
      <c r="F471" s="31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7" t="s">
        <v>367</v>
      </c>
      <c r="B483" s="317"/>
      <c r="C483" s="317"/>
      <c r="D483" s="317"/>
      <c r="E483" s="185"/>
      <c r="F483" s="201"/>
    </row>
    <row r="484" spans="1:7" x14ac:dyDescent="0.3">
      <c r="A484" s="74">
        <f>B11</f>
        <v>43286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43286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43286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43286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0.98181818181818192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364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0.94300518134715028</v>
      </c>
    </row>
  </sheetData>
  <sheetProtection algorithmName="SHA-512" hashValue="z2w+KNAun6IYUsEu0kCP8x/WdUs2MsY2TjFGSbkTJnM6FmgXuF+GmGFL5jkJSrf7eirdxKeliC+cc+7Bur5m+g==" saltValue="vmT5ewqbo2/51CsgJqbDz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09:B512 B110:B116 B149:B153 B95:B98 B165:B171 B176:B194 B143:B147 B121:B138 B212:B221 B226:B243 B196:B199 B257:B261 B273:B284 B248:B255 B325:B332 B337:B348 B289:B307 B309:B313 B377:B382 B350:B352 B398:B405 B410:B416 B421:B425 B430:B434 B384:B385 B451:B456 B461:B470 B436:B438 B365:B372 B472:B475 B496:B497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476 B200 B532 B498 B353 B386 B439"/>
  </dataValidations>
  <pageMargins left="0.7" right="0.7" top="0.75" bottom="0.75" header="0.3" footer="0.3"/>
  <pageSetup paperSize="9" scale="26" orientation="portrait" r:id="rId1"/>
  <rowBreaks count="5" manualBreakCount="5">
    <brk id="86" max="6" man="1"/>
    <brk id="203" max="6" man="1"/>
    <brk id="267" max="6" man="1"/>
    <brk id="392" max="6" man="1"/>
    <brk id="535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80" zoomScaleNormal="90" zoomScaleSheetLayoutView="80" workbookViewId="0">
      <selection activeCell="D2" sqref="D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1"/>
      <c r="E1" s="331"/>
      <c r="F1" s="331"/>
      <c r="G1" s="331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3" t="str">
        <f>'A3 Exploitation'!A8:F8</f>
        <v>CM Raoued</v>
      </c>
      <c r="B7" s="333"/>
      <c r="C7" s="333"/>
      <c r="D7" s="333"/>
      <c r="E7" s="333"/>
      <c r="F7" s="333"/>
      <c r="G7" s="125"/>
    </row>
    <row r="8" spans="1:7" s="12" customFormat="1" ht="24" x14ac:dyDescent="0.45">
      <c r="A8" s="14" t="s">
        <v>42</v>
      </c>
      <c r="B8" s="353" t="str">
        <f>'A3 Exploitation'!B9:F9</f>
        <v>M Dhia Mechlaoui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 t="str">
        <f>'A3 Exploitation'!B10:F10</f>
        <v>M Abassi Aymen (Chef rayons PFT) et Mme Nadia Chekima (Chef rayons PLS et PGC)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'A3 Exploitation'!B11:F11</f>
        <v>43286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0">
        <f>D199</f>
        <v>0.93243243243243246</v>
      </c>
      <c r="C11" s="350"/>
      <c r="D11" s="350"/>
      <c r="E11" s="350"/>
      <c r="F11" s="350"/>
      <c r="G11" s="125"/>
    </row>
    <row r="12" spans="1:7" s="12" customFormat="1" ht="22.5" x14ac:dyDescent="0.45">
      <c r="A12" s="11"/>
      <c r="D12" s="329"/>
      <c r="E12" s="329"/>
      <c r="F12" s="329"/>
      <c r="G12" s="329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3"/>
      <c r="C22" s="344"/>
      <c r="D22" s="92">
        <f>SUM(B17:C21)</f>
        <v>10</v>
      </c>
    </row>
    <row r="23" spans="1:7" x14ac:dyDescent="0.3">
      <c r="A23" s="338" t="s">
        <v>295</v>
      </c>
      <c r="B23" s="339"/>
      <c r="C23" s="340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6" t="s">
        <v>4</v>
      </c>
      <c r="B25" s="337"/>
      <c r="C25" s="337"/>
      <c r="D25" s="337"/>
      <c r="E25" s="337"/>
      <c r="F25" s="33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33" x14ac:dyDescent="0.3">
      <c r="A29" s="17" t="s">
        <v>280</v>
      </c>
      <c r="B29" s="94">
        <v>0</v>
      </c>
      <c r="C29" s="94"/>
      <c r="D29" s="95" t="s">
        <v>460</v>
      </c>
      <c r="E29" s="94" t="s">
        <v>461</v>
      </c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91">
        <f>SUM(B26:C32)</f>
        <v>12</v>
      </c>
    </row>
    <row r="34" spans="1:7" x14ac:dyDescent="0.3">
      <c r="A34" s="338" t="s">
        <v>295</v>
      </c>
      <c r="B34" s="339"/>
      <c r="C34" s="340"/>
      <c r="D34" s="33">
        <f>D33/(COUNT(B26:C32)*2)</f>
        <v>0.8571428571428571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6" t="s">
        <v>219</v>
      </c>
      <c r="B36" s="337"/>
      <c r="C36" s="337"/>
      <c r="D36" s="337"/>
      <c r="E36" s="337"/>
      <c r="F36" s="33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ht="33" x14ac:dyDescent="0.3">
      <c r="A39" s="17" t="s">
        <v>281</v>
      </c>
      <c r="B39" s="94">
        <v>1</v>
      </c>
      <c r="C39" s="94"/>
      <c r="D39" s="95" t="s">
        <v>480</v>
      </c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91">
        <f>SUM(B37:C41)</f>
        <v>9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91">
        <f>SUM(B46:C51)</f>
        <v>10</v>
      </c>
    </row>
    <row r="53" spans="1:7" x14ac:dyDescent="0.3">
      <c r="A53" s="338" t="s">
        <v>295</v>
      </c>
      <c r="B53" s="339"/>
      <c r="C53" s="340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6" t="s">
        <v>8</v>
      </c>
      <c r="B55" s="337"/>
      <c r="C55" s="337"/>
      <c r="D55" s="337"/>
      <c r="E55" s="337"/>
      <c r="F55" s="33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165" x14ac:dyDescent="0.3">
      <c r="A58" s="23" t="s">
        <v>244</v>
      </c>
      <c r="B58" s="94">
        <v>0</v>
      </c>
      <c r="C58" s="94"/>
      <c r="D58" s="95" t="s">
        <v>479</v>
      </c>
      <c r="E58" s="95" t="s">
        <v>467</v>
      </c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91">
        <f>SUM(B56:C62)</f>
        <v>12</v>
      </c>
    </row>
    <row r="64" spans="1:7" x14ac:dyDescent="0.3">
      <c r="A64" s="338" t="s">
        <v>295</v>
      </c>
      <c r="B64" s="339"/>
      <c r="C64" s="340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6" t="s">
        <v>130</v>
      </c>
      <c r="B66" s="337"/>
      <c r="C66" s="337"/>
      <c r="D66" s="337"/>
      <c r="E66" s="337"/>
      <c r="F66" s="337"/>
    </row>
    <row r="67" spans="1:7" ht="19.5" x14ac:dyDescent="0.4">
      <c r="A67" s="17" t="s">
        <v>271</v>
      </c>
      <c r="B67" s="100">
        <v>1</v>
      </c>
      <c r="C67" s="101"/>
      <c r="D67" s="120" t="s">
        <v>465</v>
      </c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21" t="s">
        <v>478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1" t="s">
        <v>462</v>
      </c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91">
        <f>SUM(B67:C83)</f>
        <v>22</v>
      </c>
    </row>
    <row r="85" spans="1:7" x14ac:dyDescent="0.3">
      <c r="A85" s="338" t="s">
        <v>295</v>
      </c>
      <c r="B85" s="339"/>
      <c r="C85" s="340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6" t="s">
        <v>211</v>
      </c>
      <c r="B87" s="337"/>
      <c r="C87" s="337"/>
      <c r="D87" s="337"/>
      <c r="E87" s="337"/>
      <c r="F87" s="337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91">
        <f>SUM(B88:C101)</f>
        <v>0</v>
      </c>
    </row>
    <row r="103" spans="1:7" x14ac:dyDescent="0.3">
      <c r="A103" s="338" t="s">
        <v>295</v>
      </c>
      <c r="B103" s="339"/>
      <c r="C103" s="340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6" t="s">
        <v>212</v>
      </c>
      <c r="B106" s="337"/>
      <c r="C106" s="337"/>
      <c r="D106" s="337"/>
      <c r="E106" s="337"/>
      <c r="F106" s="33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99.75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463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91">
        <f>SUM(B107:C117)</f>
        <v>20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6" t="s">
        <v>185</v>
      </c>
      <c r="B121" s="337"/>
      <c r="C121" s="337"/>
      <c r="D121" s="337"/>
      <c r="E121" s="337"/>
      <c r="F121" s="337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91">
        <f>SUM(B122:C132)</f>
        <v>0</v>
      </c>
    </row>
    <row r="134" spans="1:7" x14ac:dyDescent="0.3">
      <c r="A134" s="338" t="s">
        <v>295</v>
      </c>
      <c r="B134" s="339"/>
      <c r="C134" s="340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6" t="s">
        <v>71</v>
      </c>
      <c r="B136" s="337"/>
      <c r="C136" s="337"/>
      <c r="D136" s="337"/>
      <c r="E136" s="337"/>
      <c r="F136" s="337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91">
        <f>SUM(B137:C148)</f>
        <v>0</v>
      </c>
    </row>
    <row r="150" spans="1:7" x14ac:dyDescent="0.3">
      <c r="A150" s="338" t="s">
        <v>295</v>
      </c>
      <c r="B150" s="339"/>
      <c r="C150" s="340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6" t="s">
        <v>217</v>
      </c>
      <c r="B152" s="337"/>
      <c r="C152" s="337"/>
      <c r="D152" s="337"/>
      <c r="E152" s="337"/>
      <c r="F152" s="33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3"/>
      <c r="C161" s="344"/>
      <c r="D161" s="92">
        <f>SUM(B153:C160)</f>
        <v>16</v>
      </c>
    </row>
    <row r="162" spans="1:7" x14ac:dyDescent="0.3">
      <c r="A162" s="338" t="s">
        <v>295</v>
      </c>
      <c r="B162" s="339"/>
      <c r="C162" s="340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6" t="s">
        <v>77</v>
      </c>
      <c r="B164" s="337"/>
      <c r="C164" s="337"/>
      <c r="D164" s="337"/>
      <c r="E164" s="337"/>
      <c r="F164" s="33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91">
        <f>SUM(B165:C168)</f>
        <v>8</v>
      </c>
    </row>
    <row r="170" spans="1:7" x14ac:dyDescent="0.3">
      <c r="A170" s="338" t="s">
        <v>295</v>
      </c>
      <c r="B170" s="339"/>
      <c r="C170" s="34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1" t="s">
        <v>17</v>
      </c>
      <c r="B172" s="342"/>
      <c r="C172" s="342"/>
      <c r="D172" s="342"/>
      <c r="E172" s="342"/>
      <c r="F172" s="342"/>
    </row>
    <row r="173" spans="1:7" ht="33" x14ac:dyDescent="0.3">
      <c r="A173" s="20" t="s">
        <v>180</v>
      </c>
      <c r="B173" s="94">
        <v>1</v>
      </c>
      <c r="C173" s="94"/>
      <c r="D173" s="116" t="s">
        <v>473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06"/>
      <c r="E174" s="94"/>
      <c r="F174" s="94"/>
    </row>
    <row r="175" spans="1:7" ht="49.5" x14ac:dyDescent="0.3">
      <c r="A175" s="44" t="s">
        <v>197</v>
      </c>
      <c r="B175" s="94">
        <v>1</v>
      </c>
      <c r="C175" s="94"/>
      <c r="D175" s="95" t="s">
        <v>468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91">
        <f>SUM(B173:C176)</f>
        <v>6</v>
      </c>
    </row>
    <row r="178" spans="1:7" x14ac:dyDescent="0.3">
      <c r="A178" s="338" t="s">
        <v>295</v>
      </c>
      <c r="B178" s="339"/>
      <c r="C178" s="340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6" t="s">
        <v>78</v>
      </c>
      <c r="B180" s="337"/>
      <c r="C180" s="337"/>
      <c r="D180" s="337"/>
      <c r="E180" s="337"/>
      <c r="F180" s="33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91">
        <f>SUM(B181:C185)</f>
        <v>10</v>
      </c>
    </row>
    <row r="187" spans="1:7" x14ac:dyDescent="0.3">
      <c r="A187" s="338" t="s">
        <v>295</v>
      </c>
      <c r="B187" s="339"/>
      <c r="C187" s="340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6" t="s">
        <v>216</v>
      </c>
      <c r="B189" s="337"/>
      <c r="C189" s="337"/>
      <c r="D189" s="337"/>
      <c r="E189" s="337"/>
      <c r="F189" s="33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21" t="s">
        <v>466</v>
      </c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3</v>
      </c>
    </row>
    <row r="195" spans="1:6" x14ac:dyDescent="0.3">
      <c r="A195" s="338" t="s">
        <v>295</v>
      </c>
      <c r="B195" s="339"/>
      <c r="C195" s="340"/>
      <c r="D195" s="33">
        <f>D194/(COUNT(B190:C193)*2)</f>
        <v>0.75</v>
      </c>
    </row>
    <row r="197" spans="1:6" ht="18" x14ac:dyDescent="0.35">
      <c r="A197" s="64" t="s">
        <v>246</v>
      </c>
      <c r="B197" s="63"/>
      <c r="C197" s="63"/>
      <c r="D197" s="302">
        <f>E197/F197</f>
        <v>0.25</v>
      </c>
      <c r="E197" s="286">
        <f>COUNTIF('A2 Technique'!F17:F193,"ok")</f>
        <v>1</v>
      </c>
      <c r="F197" s="287">
        <f>COUNTA('A2 Technique'!F17:F193)</f>
        <v>4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138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0.93243243243243246</v>
      </c>
    </row>
  </sheetData>
  <sheetProtection algorithmName="SHA-512" hashValue="dabhxIVilRjOQuXqHnqojjoR6j4ZuSanZA8JWOOD4TjboYq/vLbPeo9mZ6agqxEkYH/s+VzNIJFWMbS0/g1iYQ==" saltValue="zdlPIj2Ew7ffa5hPqCXH1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6" max="5" man="1"/>
    <brk id="171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1"/>
      <c r="E1" s="331"/>
      <c r="F1" s="331"/>
      <c r="G1" s="331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2" t="s">
        <v>179</v>
      </c>
      <c r="B7" s="332"/>
      <c r="C7" s="332"/>
      <c r="D7" s="332"/>
      <c r="E7" s="332"/>
      <c r="F7" s="332"/>
      <c r="G7" s="125"/>
    </row>
    <row r="8" spans="1:7" ht="29.25" x14ac:dyDescent="0.45">
      <c r="A8" s="333" t="str">
        <f>'Page de garde'!D18</f>
        <v>CM Raoued</v>
      </c>
      <c r="B8" s="333"/>
      <c r="C8" s="333"/>
      <c r="D8" s="333"/>
      <c r="E8" s="333"/>
      <c r="F8" s="333"/>
      <c r="G8" s="125"/>
    </row>
    <row r="9" spans="1:7" ht="24" x14ac:dyDescent="0.45">
      <c r="A9" s="14" t="s">
        <v>42</v>
      </c>
      <c r="B9" s="334"/>
      <c r="C9" s="334"/>
      <c r="D9" s="334"/>
      <c r="E9" s="334"/>
      <c r="F9" s="334"/>
      <c r="G9" s="125"/>
    </row>
    <row r="10" spans="1:7" ht="24" x14ac:dyDescent="0.45">
      <c r="A10" s="15" t="s">
        <v>44</v>
      </c>
      <c r="B10" s="335"/>
      <c r="C10" s="335"/>
      <c r="D10" s="335"/>
      <c r="E10" s="335"/>
      <c r="F10" s="335"/>
      <c r="G10" s="125"/>
    </row>
    <row r="11" spans="1:7" ht="24" x14ac:dyDescent="0.45">
      <c r="A11" s="14" t="s">
        <v>43</v>
      </c>
      <c r="B11" s="330"/>
      <c r="C11" s="330"/>
      <c r="D11" s="330"/>
      <c r="E11" s="330"/>
      <c r="F11" s="330"/>
      <c r="G11" s="125"/>
    </row>
    <row r="12" spans="1:7" ht="24" x14ac:dyDescent="0.45">
      <c r="A12" s="14" t="s">
        <v>239</v>
      </c>
      <c r="B12" s="328">
        <f>D549</f>
        <v>0</v>
      </c>
      <c r="C12" s="328"/>
      <c r="D12" s="328"/>
      <c r="E12" s="328"/>
      <c r="F12" s="328"/>
      <c r="G12" s="125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8" t="s">
        <v>379</v>
      </c>
      <c r="B195" s="318"/>
      <c r="C195" s="318"/>
      <c r="D195" s="318"/>
      <c r="E195" s="318"/>
      <c r="F195" s="31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8" t="s">
        <v>379</v>
      </c>
      <c r="B256" s="318"/>
      <c r="C256" s="318"/>
      <c r="D256" s="318"/>
      <c r="E256" s="318"/>
      <c r="F256" s="31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9" t="s">
        <v>396</v>
      </c>
      <c r="B308" s="320"/>
      <c r="C308" s="320"/>
      <c r="D308" s="320"/>
      <c r="E308" s="320"/>
      <c r="F308" s="32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9" t="s">
        <v>379</v>
      </c>
      <c r="B349" s="320"/>
      <c r="C349" s="320"/>
      <c r="D349" s="320"/>
      <c r="E349" s="320"/>
      <c r="F349" s="32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8" t="s">
        <v>379</v>
      </c>
      <c r="B383" s="318"/>
      <c r="C383" s="318"/>
      <c r="D383" s="318"/>
      <c r="E383" s="318"/>
      <c r="F383" s="31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8" t="s">
        <v>379</v>
      </c>
      <c r="B435" s="318"/>
      <c r="C435" s="318"/>
      <c r="D435" s="318"/>
      <c r="E435" s="318"/>
      <c r="F435" s="31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5" t="s">
        <v>379</v>
      </c>
      <c r="B471" s="316"/>
      <c r="C471" s="316"/>
      <c r="D471" s="316"/>
      <c r="E471" s="316"/>
      <c r="F471" s="31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3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7" t="s">
        <v>367</v>
      </c>
      <c r="B483" s="317"/>
      <c r="C483" s="317"/>
      <c r="D483" s="31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PHbxLCsyOR0X6yUEPQ6wPkh9OxyGGKxq/5vEwiwenhLLg5WmA8M7hRVBavczk5D9Iw2JLmOLw/ArtDj5HhULg==" saltValue="61h8lg7LMwu5fpzGuAKMi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1"/>
      <c r="E1" s="331"/>
      <c r="F1" s="331"/>
      <c r="G1" s="331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2" t="s">
        <v>50</v>
      </c>
      <c r="B6" s="352"/>
      <c r="C6" s="352"/>
      <c r="D6" s="352"/>
      <c r="E6" s="352"/>
      <c r="F6" s="352"/>
      <c r="G6" s="125"/>
    </row>
    <row r="7" spans="1:7" s="12" customFormat="1" ht="21.75" customHeight="1" x14ac:dyDescent="0.45">
      <c r="A7" s="333" t="e">
        <f>#REF!</f>
        <v>#REF!</v>
      </c>
      <c r="B7" s="333"/>
      <c r="C7" s="333"/>
      <c r="D7" s="333"/>
      <c r="E7" s="333"/>
      <c r="F7" s="333"/>
      <c r="G7" s="125"/>
    </row>
    <row r="8" spans="1:7" s="12" customFormat="1" ht="24" x14ac:dyDescent="0.45">
      <c r="A8" s="14" t="s">
        <v>42</v>
      </c>
      <c r="B8" s="353">
        <f>'A4 Exploitation'!B9:F9</f>
        <v>0</v>
      </c>
      <c r="C8" s="353"/>
      <c r="D8" s="353"/>
      <c r="E8" s="353"/>
      <c r="F8" s="353"/>
      <c r="G8" s="125"/>
    </row>
    <row r="9" spans="1:7" s="12" customFormat="1" ht="24" x14ac:dyDescent="0.45">
      <c r="A9" s="15" t="s">
        <v>44</v>
      </c>
      <c r="B9" s="354">
        <f>'A4 Exploitation'!B10:F10</f>
        <v>0</v>
      </c>
      <c r="C9" s="354"/>
      <c r="D9" s="354"/>
      <c r="E9" s="354"/>
      <c r="F9" s="354"/>
      <c r="G9" s="125"/>
    </row>
    <row r="10" spans="1:7" s="12" customFormat="1" ht="24" x14ac:dyDescent="0.45">
      <c r="A10" s="14" t="s">
        <v>43</v>
      </c>
      <c r="B10" s="351">
        <f>'A4 Exploitation'!A8:F8</f>
        <v>0</v>
      </c>
      <c r="C10" s="351"/>
      <c r="D10" s="351"/>
      <c r="E10" s="351"/>
      <c r="F10" s="351"/>
      <c r="G10" s="125"/>
    </row>
    <row r="11" spans="1:7" s="12" customFormat="1" ht="24" x14ac:dyDescent="0.45">
      <c r="A11" s="14" t="s">
        <v>294</v>
      </c>
      <c r="B11" s="350">
        <f>D199</f>
        <v>0</v>
      </c>
      <c r="C11" s="350"/>
      <c r="D11" s="350"/>
      <c r="E11" s="350"/>
      <c r="F11" s="350"/>
      <c r="G11" s="125"/>
    </row>
    <row r="12" spans="1:7" s="12" customFormat="1" ht="22.5" x14ac:dyDescent="0.45">
      <c r="A12" s="11"/>
      <c r="D12" s="329"/>
      <c r="E12" s="329"/>
      <c r="F12" s="329"/>
      <c r="G12" s="329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3"/>
      <c r="C22" s="344"/>
      <c r="D22" s="245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6" t="s">
        <v>4</v>
      </c>
      <c r="B25" s="337"/>
      <c r="C25" s="337"/>
      <c r="D25" s="337"/>
      <c r="E25" s="337"/>
      <c r="F25" s="33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4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6" t="s">
        <v>219</v>
      </c>
      <c r="B36" s="337"/>
      <c r="C36" s="337"/>
      <c r="D36" s="337"/>
      <c r="E36" s="337"/>
      <c r="F36" s="33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4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4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6" t="s">
        <v>8</v>
      </c>
      <c r="B55" s="337"/>
      <c r="C55" s="337"/>
      <c r="D55" s="337"/>
      <c r="E55" s="337"/>
      <c r="F55" s="33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4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6" t="s">
        <v>130</v>
      </c>
      <c r="B66" s="337"/>
      <c r="C66" s="337"/>
      <c r="D66" s="337"/>
      <c r="E66" s="337"/>
      <c r="F66" s="33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4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6" t="s">
        <v>211</v>
      </c>
      <c r="B87" s="337"/>
      <c r="C87" s="337"/>
      <c r="D87" s="337"/>
      <c r="E87" s="337"/>
      <c r="F87" s="33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4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6" t="s">
        <v>212</v>
      </c>
      <c r="B106" s="337"/>
      <c r="C106" s="337"/>
      <c r="D106" s="337"/>
      <c r="E106" s="337"/>
      <c r="F106" s="33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6" t="s">
        <v>185</v>
      </c>
      <c r="B121" s="337"/>
      <c r="C121" s="337"/>
      <c r="D121" s="337"/>
      <c r="E121" s="337"/>
      <c r="F121" s="33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4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6" t="s">
        <v>71</v>
      </c>
      <c r="B136" s="337"/>
      <c r="C136" s="337"/>
      <c r="D136" s="337"/>
      <c r="E136" s="337"/>
      <c r="F136" s="33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4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6" t="s">
        <v>217</v>
      </c>
      <c r="B152" s="337"/>
      <c r="C152" s="337"/>
      <c r="D152" s="337"/>
      <c r="E152" s="337"/>
      <c r="F152" s="33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3"/>
      <c r="C161" s="344"/>
      <c r="D161" s="245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6" t="s">
        <v>77</v>
      </c>
      <c r="B164" s="337"/>
      <c r="C164" s="337"/>
      <c r="D164" s="337"/>
      <c r="E164" s="337"/>
      <c r="F164" s="33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4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1" t="s">
        <v>17</v>
      </c>
      <c r="B172" s="342"/>
      <c r="C172" s="342"/>
      <c r="D172" s="342"/>
      <c r="E172" s="342"/>
      <c r="F172" s="34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4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6" t="s">
        <v>78</v>
      </c>
      <c r="B180" s="337"/>
      <c r="C180" s="337"/>
      <c r="D180" s="337"/>
      <c r="E180" s="337"/>
      <c r="F180" s="33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4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6" t="s">
        <v>216</v>
      </c>
      <c r="B189" s="337"/>
      <c r="C189" s="337"/>
      <c r="D189" s="337"/>
      <c r="E189" s="337"/>
      <c r="F189" s="33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2018-07-03T12:24:57Z</cp:lastPrinted>
  <dcterms:created xsi:type="dcterms:W3CDTF">2015-10-03T07:44:26Z</dcterms:created>
  <dcterms:modified xsi:type="dcterms:W3CDTF">2018-07-13T14:07:27Z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