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quali-consult.com:2078/UHD/UHD/Audits magasins UHD/Market/CM Raoued/2018/Avril 18/"/>
    </mc:Choice>
  </mc:AlternateContent>
  <bookViews>
    <workbookView xWindow="0" yWindow="0" windowWidth="20460" windowHeight="7680" tabRatio="916" activeTab="3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44" i="40" l="1"/>
  <c r="D444" i="38"/>
  <c r="D444" i="31"/>
  <c r="D444" i="33"/>
  <c r="D444" i="43"/>
  <c r="E197" i="35" l="1"/>
  <c r="E386" i="43"/>
  <c r="F197" i="41" l="1"/>
  <c r="E197" i="41"/>
  <c r="D197" i="41" s="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F543" i="40"/>
  <c r="E543" i="40"/>
  <c r="D543" i="40" s="1"/>
  <c r="B543" i="40" s="1"/>
  <c r="C542" i="40"/>
  <c r="A537" i="40"/>
  <c r="F532" i="40"/>
  <c r="E532" i="40"/>
  <c r="D532" i="40" s="1"/>
  <c r="B532" i="40" s="1"/>
  <c r="C530" i="40"/>
  <c r="C528" i="40"/>
  <c r="A517" i="40"/>
  <c r="F512" i="40"/>
  <c r="E512" i="40"/>
  <c r="A506" i="40"/>
  <c r="F498" i="40"/>
  <c r="E498" i="40"/>
  <c r="D498" i="40" s="1"/>
  <c r="B498" i="40" s="1"/>
  <c r="D499" i="40" s="1"/>
  <c r="C490" i="40"/>
  <c r="D493" i="40" s="1"/>
  <c r="D494" i="40" s="1"/>
  <c r="A484" i="40"/>
  <c r="F476" i="40"/>
  <c r="E476" i="40"/>
  <c r="D476" i="40"/>
  <c r="B476" i="40" s="1"/>
  <c r="C469" i="40"/>
  <c r="C466" i="40"/>
  <c r="C465" i="40"/>
  <c r="C461" i="40"/>
  <c r="C455" i="40"/>
  <c r="D457" i="40" s="1"/>
  <c r="D458" i="40" s="1"/>
  <c r="A447" i="40"/>
  <c r="F439" i="40"/>
  <c r="E439" i="40"/>
  <c r="C438" i="40"/>
  <c r="C432" i="40"/>
  <c r="C431" i="40"/>
  <c r="C425" i="40"/>
  <c r="C422" i="40"/>
  <c r="D426" i="40" s="1"/>
  <c r="D427" i="40" s="1"/>
  <c r="C415" i="40"/>
  <c r="C411" i="40"/>
  <c r="C405" i="40"/>
  <c r="C402" i="40"/>
  <c r="D406" i="40" s="1"/>
  <c r="D407" i="40" s="1"/>
  <c r="A394" i="40"/>
  <c r="F386" i="40"/>
  <c r="D386" i="40" s="1"/>
  <c r="B386" i="40" s="1"/>
  <c r="E386" i="40"/>
  <c r="C381" i="40"/>
  <c r="C378" i="40"/>
  <c r="C371" i="40"/>
  <c r="C369" i="40"/>
  <c r="C368" i="40"/>
  <c r="A361" i="40"/>
  <c r="F353" i="40"/>
  <c r="E353" i="40"/>
  <c r="C348" i="40"/>
  <c r="C344" i="40"/>
  <c r="C342" i="40"/>
  <c r="C340" i="40"/>
  <c r="C331" i="40"/>
  <c r="D333" i="40" s="1"/>
  <c r="D334" i="40" s="1"/>
  <c r="A321" i="40"/>
  <c r="F313" i="40"/>
  <c r="E313" i="40"/>
  <c r="C304" i="40"/>
  <c r="C302" i="40"/>
  <c r="C297" i="40"/>
  <c r="C295" i="40"/>
  <c r="C294" i="40"/>
  <c r="C291" i="40"/>
  <c r="C282" i="40"/>
  <c r="D285" i="40" s="1"/>
  <c r="D286" i="40" s="1"/>
  <c r="C278" i="40"/>
  <c r="A269" i="40"/>
  <c r="F261" i="40"/>
  <c r="E261" i="40"/>
  <c r="C252" i="40"/>
  <c r="C251" i="40"/>
  <c r="C250" i="40"/>
  <c r="C249" i="40"/>
  <c r="C240" i="40"/>
  <c r="C238" i="40"/>
  <c r="C235" i="40"/>
  <c r="C230" i="40"/>
  <c r="C227" i="40"/>
  <c r="C220" i="40"/>
  <c r="C219" i="40"/>
  <c r="D222" i="40" s="1"/>
  <c r="D223" i="40" s="1"/>
  <c r="A208" i="40"/>
  <c r="F200" i="40"/>
  <c r="E200" i="40"/>
  <c r="C194" i="40"/>
  <c r="C190" i="40"/>
  <c r="C186" i="40"/>
  <c r="C184" i="40"/>
  <c r="C182" i="40"/>
  <c r="C181" i="40"/>
  <c r="C170" i="40"/>
  <c r="D172" i="40" s="1"/>
  <c r="A161" i="40"/>
  <c r="F153" i="40"/>
  <c r="D153" i="40" s="1"/>
  <c r="B153" i="40" s="1"/>
  <c r="E153" i="40"/>
  <c r="C147" i="40"/>
  <c r="C145" i="40"/>
  <c r="C143" i="40"/>
  <c r="C138" i="40"/>
  <c r="C134" i="40"/>
  <c r="C132" i="40"/>
  <c r="C131" i="40"/>
  <c r="C129" i="40"/>
  <c r="C125" i="40"/>
  <c r="C115" i="40"/>
  <c r="D117" i="40" s="1"/>
  <c r="D118" i="40" s="1"/>
  <c r="A106" i="40"/>
  <c r="F99" i="40"/>
  <c r="E99" i="40"/>
  <c r="C91" i="40"/>
  <c r="C89" i="40"/>
  <c r="C82" i="40"/>
  <c r="C79" i="40"/>
  <c r="C74" i="40"/>
  <c r="C72" i="40"/>
  <c r="C69" i="40"/>
  <c r="C68" i="40"/>
  <c r="C65" i="40"/>
  <c r="C59" i="40"/>
  <c r="D61" i="40" s="1"/>
  <c r="D62" i="40" s="1"/>
  <c r="A49" i="40"/>
  <c r="F41" i="40"/>
  <c r="E41" i="40"/>
  <c r="C35" i="40"/>
  <c r="C34" i="40"/>
  <c r="C30" i="40"/>
  <c r="D25" i="40"/>
  <c r="D26" i="40" s="1"/>
  <c r="A16" i="40"/>
  <c r="A8" i="40"/>
  <c r="A7" i="41" s="1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F543" i="38"/>
  <c r="E543" i="38"/>
  <c r="C542" i="38"/>
  <c r="A537" i="38"/>
  <c r="F532" i="38"/>
  <c r="E532" i="38"/>
  <c r="C530" i="38"/>
  <c r="C528" i="38"/>
  <c r="A517" i="38"/>
  <c r="F512" i="38"/>
  <c r="E512" i="38"/>
  <c r="A506" i="38"/>
  <c r="F498" i="38"/>
  <c r="D498" i="38" s="1"/>
  <c r="B498" i="38" s="1"/>
  <c r="D499" i="38" s="1"/>
  <c r="E498" i="38"/>
  <c r="C490" i="38"/>
  <c r="D493" i="38" s="1"/>
  <c r="D494" i="38" s="1"/>
  <c r="A484" i="38"/>
  <c r="F476" i="38"/>
  <c r="E476" i="38"/>
  <c r="D476" i="38"/>
  <c r="B476" i="38" s="1"/>
  <c r="C469" i="38"/>
  <c r="C466" i="38"/>
  <c r="C465" i="38"/>
  <c r="C461" i="38"/>
  <c r="C455" i="38"/>
  <c r="D457" i="38" s="1"/>
  <c r="D458" i="38" s="1"/>
  <c r="A447" i="38"/>
  <c r="F439" i="38"/>
  <c r="E439" i="38"/>
  <c r="C438" i="38"/>
  <c r="C432" i="38"/>
  <c r="C431" i="38"/>
  <c r="C425" i="38"/>
  <c r="C422" i="38"/>
  <c r="D426" i="38" s="1"/>
  <c r="D427" i="38" s="1"/>
  <c r="C415" i="38"/>
  <c r="C411" i="38"/>
  <c r="C405" i="38"/>
  <c r="C402" i="38"/>
  <c r="A394" i="38"/>
  <c r="F386" i="38"/>
  <c r="E386" i="38"/>
  <c r="C381" i="38"/>
  <c r="C378" i="38"/>
  <c r="C371" i="38"/>
  <c r="C369" i="38"/>
  <c r="C368" i="38"/>
  <c r="D373" i="38" s="1"/>
  <c r="D374" i="38" s="1"/>
  <c r="A361" i="38"/>
  <c r="F353" i="38"/>
  <c r="E353" i="38"/>
  <c r="C348" i="38"/>
  <c r="C344" i="38"/>
  <c r="C342" i="38"/>
  <c r="C340" i="38"/>
  <c r="C331" i="38"/>
  <c r="D333" i="38" s="1"/>
  <c r="D334" i="38" s="1"/>
  <c r="A321" i="38"/>
  <c r="F313" i="38"/>
  <c r="E313" i="38"/>
  <c r="D313" i="38" s="1"/>
  <c r="B313" i="38" s="1"/>
  <c r="C304" i="38"/>
  <c r="C302" i="38"/>
  <c r="C297" i="38"/>
  <c r="C295" i="38"/>
  <c r="C294" i="38"/>
  <c r="C291" i="38"/>
  <c r="C282" i="38"/>
  <c r="C278" i="38"/>
  <c r="A269" i="38"/>
  <c r="F261" i="38"/>
  <c r="E261" i="38"/>
  <c r="C252" i="38"/>
  <c r="C251" i="38"/>
  <c r="C250" i="38"/>
  <c r="C249" i="38"/>
  <c r="C240" i="38"/>
  <c r="C238" i="38"/>
  <c r="C235" i="38"/>
  <c r="C230" i="38"/>
  <c r="C227" i="38"/>
  <c r="D222" i="38"/>
  <c r="D223" i="38" s="1"/>
  <c r="C220" i="38"/>
  <c r="C219" i="38"/>
  <c r="A208" i="38"/>
  <c r="F200" i="38"/>
  <c r="D200" i="38" s="1"/>
  <c r="B200" i="38" s="1"/>
  <c r="E200" i="38"/>
  <c r="C194" i="38"/>
  <c r="C190" i="38"/>
  <c r="C186" i="38"/>
  <c r="C184" i="38"/>
  <c r="C182" i="38"/>
  <c r="C181" i="38"/>
  <c r="C170" i="38"/>
  <c r="D172" i="38" s="1"/>
  <c r="A161" i="38"/>
  <c r="F153" i="38"/>
  <c r="E153" i="38"/>
  <c r="D153" i="38" s="1"/>
  <c r="B153" i="38" s="1"/>
  <c r="C147" i="38"/>
  <c r="C145" i="38"/>
  <c r="C143" i="38"/>
  <c r="C138" i="38"/>
  <c r="C134" i="38"/>
  <c r="C132" i="38"/>
  <c r="C131" i="38"/>
  <c r="C129" i="38"/>
  <c r="C125" i="38"/>
  <c r="C115" i="38"/>
  <c r="D117" i="38" s="1"/>
  <c r="D118" i="38" s="1"/>
  <c r="A106" i="38"/>
  <c r="F99" i="38"/>
  <c r="E99" i="38"/>
  <c r="C91" i="38"/>
  <c r="C89" i="38"/>
  <c r="C82" i="38"/>
  <c r="C79" i="38"/>
  <c r="C74" i="38"/>
  <c r="C72" i="38"/>
  <c r="C69" i="38"/>
  <c r="C68" i="38"/>
  <c r="C65" i="38"/>
  <c r="C59" i="38"/>
  <c r="D61" i="38" s="1"/>
  <c r="D62" i="38" s="1"/>
  <c r="A49" i="38"/>
  <c r="F41" i="38"/>
  <c r="E41" i="38"/>
  <c r="C35" i="38"/>
  <c r="C34" i="38"/>
  <c r="C30" i="38"/>
  <c r="D25" i="38"/>
  <c r="D26" i="38" s="1"/>
  <c r="A16" i="38"/>
  <c r="A8" i="38"/>
  <c r="A7" i="39" s="1"/>
  <c r="F197" i="32"/>
  <c r="E197" i="32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C145" i="32"/>
  <c r="C144" i="32"/>
  <c r="C138" i="32"/>
  <c r="C132" i="32"/>
  <c r="C130" i="32"/>
  <c r="C128" i="32"/>
  <c r="C127" i="32"/>
  <c r="C116" i="32"/>
  <c r="C115" i="32"/>
  <c r="C112" i="32"/>
  <c r="C100" i="32"/>
  <c r="C99" i="32"/>
  <c r="C94" i="32"/>
  <c r="C93" i="32"/>
  <c r="C82" i="32"/>
  <c r="C80" i="32"/>
  <c r="C77" i="32"/>
  <c r="C76" i="32"/>
  <c r="C75" i="32"/>
  <c r="C61" i="32"/>
  <c r="C60" i="32"/>
  <c r="C56" i="32"/>
  <c r="C51" i="32"/>
  <c r="D52" i="32" s="1"/>
  <c r="D53" i="32" s="1"/>
  <c r="D42" i="32"/>
  <c r="D43" i="32" s="1"/>
  <c r="C37" i="32"/>
  <c r="C26" i="32"/>
  <c r="D33" i="32" s="1"/>
  <c r="D34" i="32" s="1"/>
  <c r="D22" i="32"/>
  <c r="D23" i="32" s="1"/>
  <c r="B10" i="32"/>
  <c r="B9" i="32"/>
  <c r="B8" i="32"/>
  <c r="A7" i="32"/>
  <c r="F543" i="31"/>
  <c r="E543" i="31"/>
  <c r="C542" i="31"/>
  <c r="A537" i="31"/>
  <c r="F532" i="31"/>
  <c r="E532" i="31"/>
  <c r="C530" i="31"/>
  <c r="C528" i="31"/>
  <c r="A517" i="31"/>
  <c r="F512" i="31"/>
  <c r="E512" i="31"/>
  <c r="A506" i="31"/>
  <c r="F498" i="31"/>
  <c r="E498" i="3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C438" i="31"/>
  <c r="C432" i="31"/>
  <c r="C431" i="31"/>
  <c r="C425" i="31"/>
  <c r="C422" i="31"/>
  <c r="C415" i="31"/>
  <c r="C411" i="31"/>
  <c r="C405" i="31"/>
  <c r="C402" i="31"/>
  <c r="A394" i="31"/>
  <c r="F386" i="31"/>
  <c r="E386" i="31"/>
  <c r="C381" i="31"/>
  <c r="C378" i="31"/>
  <c r="C371" i="31"/>
  <c r="C369" i="31"/>
  <c r="C368" i="31"/>
  <c r="A361" i="31"/>
  <c r="F353" i="31"/>
  <c r="E353" i="31"/>
  <c r="C348" i="31"/>
  <c r="C344" i="31"/>
  <c r="C342" i="31"/>
  <c r="C340" i="31"/>
  <c r="C331" i="31"/>
  <c r="D333" i="31" s="1"/>
  <c r="D334" i="31" s="1"/>
  <c r="A321" i="31"/>
  <c r="F313" i="31"/>
  <c r="D313" i="31" s="1"/>
  <c r="B313" i="31" s="1"/>
  <c r="E313" i="31"/>
  <c r="C304" i="31"/>
  <c r="C302" i="31"/>
  <c r="C297" i="31"/>
  <c r="C295" i="31"/>
  <c r="C294" i="31"/>
  <c r="C291" i="31"/>
  <c r="C282" i="31"/>
  <c r="C278" i="31"/>
  <c r="A269" i="31"/>
  <c r="F261" i="31"/>
  <c r="E261" i="31"/>
  <c r="C252" i="31"/>
  <c r="C251" i="31"/>
  <c r="C250" i="31"/>
  <c r="C249" i="31"/>
  <c r="C240" i="31"/>
  <c r="C238" i="31"/>
  <c r="C235" i="31"/>
  <c r="C230" i="31"/>
  <c r="C227" i="31"/>
  <c r="C220" i="31"/>
  <c r="C219" i="31"/>
  <c r="A208" i="31"/>
  <c r="F200" i="31"/>
  <c r="E200" i="31"/>
  <c r="C194" i="31"/>
  <c r="C190" i="31"/>
  <c r="C186" i="31"/>
  <c r="C184" i="31"/>
  <c r="C182" i="31"/>
  <c r="C181" i="31"/>
  <c r="C170" i="31"/>
  <c r="D172" i="31" s="1"/>
  <c r="A161" i="31"/>
  <c r="F153" i="31"/>
  <c r="E153" i="31"/>
  <c r="C147" i="31"/>
  <c r="C145" i="31"/>
  <c r="C143" i="31"/>
  <c r="C138" i="31"/>
  <c r="C134" i="31"/>
  <c r="C132" i="31"/>
  <c r="C131" i="31"/>
  <c r="C129" i="31"/>
  <c r="C125" i="31"/>
  <c r="C115" i="31"/>
  <c r="D117" i="31" s="1"/>
  <c r="D118" i="31" s="1"/>
  <c r="A106" i="31"/>
  <c r="F99" i="31"/>
  <c r="E99" i="3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C35" i="31"/>
  <c r="C34" i="31"/>
  <c r="C30" i="31"/>
  <c r="D25" i="31"/>
  <c r="D26" i="31" s="1"/>
  <c r="A16" i="31"/>
  <c r="A8" i="31"/>
  <c r="F197" i="25"/>
  <c r="E197" i="25"/>
  <c r="C191" i="25"/>
  <c r="D194" i="25" s="1"/>
  <c r="D186" i="25"/>
  <c r="D187" i="25" s="1"/>
  <c r="D177" i="25"/>
  <c r="D178" i="25" s="1"/>
  <c r="C165" i="25"/>
  <c r="D169" i="25" s="1"/>
  <c r="D170" i="25" s="1"/>
  <c r="C157" i="25"/>
  <c r="C156" i="25"/>
  <c r="C155" i="25"/>
  <c r="C145" i="25"/>
  <c r="C144" i="25"/>
  <c r="C138" i="25"/>
  <c r="C132" i="25"/>
  <c r="C130" i="25"/>
  <c r="C128" i="25"/>
  <c r="C127" i="25"/>
  <c r="C116" i="25"/>
  <c r="C115" i="25"/>
  <c r="C112" i="25"/>
  <c r="D118" i="25" s="1"/>
  <c r="D119" i="25" s="1"/>
  <c r="C100" i="25"/>
  <c r="C99" i="25"/>
  <c r="C94" i="25"/>
  <c r="C93" i="25"/>
  <c r="C82" i="25"/>
  <c r="C80" i="25"/>
  <c r="C77" i="25"/>
  <c r="C76" i="25"/>
  <c r="C75" i="25"/>
  <c r="C61" i="25"/>
  <c r="C60" i="25"/>
  <c r="C56" i="25"/>
  <c r="C51" i="25"/>
  <c r="D52" i="25" s="1"/>
  <c r="D53" i="25" s="1"/>
  <c r="C37" i="25"/>
  <c r="D42" i="25" s="1"/>
  <c r="D43" i="25" s="1"/>
  <c r="C26" i="25"/>
  <c r="D33" i="25" s="1"/>
  <c r="D34" i="25" s="1"/>
  <c r="D22" i="25"/>
  <c r="D23" i="25" s="1"/>
  <c r="B10" i="25"/>
  <c r="B9" i="25"/>
  <c r="B8" i="25"/>
  <c r="F543" i="33"/>
  <c r="E543" i="33"/>
  <c r="C542" i="33"/>
  <c r="A537" i="33"/>
  <c r="F532" i="33"/>
  <c r="E532" i="33"/>
  <c r="C530" i="33"/>
  <c r="C528" i="33"/>
  <c r="A517" i="33"/>
  <c r="F512" i="33"/>
  <c r="E512" i="33"/>
  <c r="A506" i="33"/>
  <c r="F498" i="33"/>
  <c r="E498" i="33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C438" i="33"/>
  <c r="C432" i="33"/>
  <c r="C431" i="33"/>
  <c r="C425" i="33"/>
  <c r="C422" i="33"/>
  <c r="C415" i="33"/>
  <c r="C411" i="33"/>
  <c r="C405" i="33"/>
  <c r="C402" i="33"/>
  <c r="A394" i="33"/>
  <c r="F386" i="33"/>
  <c r="E386" i="33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C304" i="33"/>
  <c r="C302" i="33"/>
  <c r="C297" i="33"/>
  <c r="C295" i="33"/>
  <c r="C294" i="33"/>
  <c r="C291" i="33"/>
  <c r="C282" i="33"/>
  <c r="C278" i="33"/>
  <c r="A269" i="33"/>
  <c r="F261" i="33"/>
  <c r="E261" i="33"/>
  <c r="C252" i="33"/>
  <c r="C251" i="33"/>
  <c r="C250" i="33"/>
  <c r="C249" i="33"/>
  <c r="C240" i="33"/>
  <c r="C238" i="33"/>
  <c r="C235" i="33"/>
  <c r="C230" i="33"/>
  <c r="C227" i="33"/>
  <c r="C220" i="33"/>
  <c r="C219" i="33"/>
  <c r="A208" i="33"/>
  <c r="F200" i="33"/>
  <c r="E200" i="33"/>
  <c r="D200" i="33" s="1"/>
  <c r="B200" i="33" s="1"/>
  <c r="C194" i="33"/>
  <c r="C190" i="33"/>
  <c r="C186" i="33"/>
  <c r="C184" i="33"/>
  <c r="C182" i="33"/>
  <c r="C181" i="33"/>
  <c r="C170" i="33"/>
  <c r="D172" i="33" s="1"/>
  <c r="D173" i="33" s="1"/>
  <c r="A161" i="33"/>
  <c r="F153" i="33"/>
  <c r="E153" i="33"/>
  <c r="C147" i="33"/>
  <c r="C145" i="33"/>
  <c r="C143" i="33"/>
  <c r="C138" i="33"/>
  <c r="C134" i="33"/>
  <c r="C132" i="33"/>
  <c r="C131" i="33"/>
  <c r="C129" i="33"/>
  <c r="C125" i="33"/>
  <c r="D117" i="33"/>
  <c r="D118" i="33" s="1"/>
  <c r="C115" i="33"/>
  <c r="A106" i="33"/>
  <c r="F99" i="33"/>
  <c r="E99" i="33"/>
  <c r="D99" i="33" s="1"/>
  <c r="B99" i="33" s="1"/>
  <c r="C91" i="33"/>
  <c r="C89" i="33"/>
  <c r="C82" i="33"/>
  <c r="C79" i="33"/>
  <c r="C74" i="33"/>
  <c r="C72" i="33"/>
  <c r="C69" i="33"/>
  <c r="C68" i="33"/>
  <c r="C65" i="33"/>
  <c r="C59" i="33"/>
  <c r="D61" i="33" s="1"/>
  <c r="D62" i="33" s="1"/>
  <c r="A49" i="33"/>
  <c r="F41" i="33"/>
  <c r="D41" i="33" s="1"/>
  <c r="E41" i="33"/>
  <c r="C35" i="33"/>
  <c r="C34" i="33"/>
  <c r="C30" i="33"/>
  <c r="D25" i="33"/>
  <c r="D26" i="33" s="1"/>
  <c r="A16" i="33"/>
  <c r="A8" i="33"/>
  <c r="A7" i="25" s="1"/>
  <c r="F197" i="35"/>
  <c r="D197" i="35" s="1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B10" i="35"/>
  <c r="B9" i="35"/>
  <c r="B8" i="35"/>
  <c r="F543" i="43"/>
  <c r="E543" i="43"/>
  <c r="C542" i="43"/>
  <c r="A537" i="43"/>
  <c r="F532" i="43"/>
  <c r="E532" i="43"/>
  <c r="C530" i="43"/>
  <c r="C528" i="43"/>
  <c r="A517" i="43"/>
  <c r="F512" i="43"/>
  <c r="E512" i="43"/>
  <c r="A506" i="43"/>
  <c r="F498" i="43"/>
  <c r="E498" i="43"/>
  <c r="C490" i="43"/>
  <c r="D493" i="43" s="1"/>
  <c r="D494" i="43" s="1"/>
  <c r="A484" i="43"/>
  <c r="F476" i="43"/>
  <c r="E476" i="43"/>
  <c r="C469" i="43"/>
  <c r="C466" i="43"/>
  <c r="C465" i="43"/>
  <c r="C461" i="43"/>
  <c r="C455" i="43"/>
  <c r="D457" i="43" s="1"/>
  <c r="D458" i="43" s="1"/>
  <c r="A447" i="43"/>
  <c r="F439" i="43"/>
  <c r="E439" i="43"/>
  <c r="C438" i="43"/>
  <c r="C432" i="43"/>
  <c r="C431" i="43"/>
  <c r="C425" i="43"/>
  <c r="C422" i="43"/>
  <c r="D426" i="43" s="1"/>
  <c r="C415" i="43"/>
  <c r="C411" i="43"/>
  <c r="C405" i="43"/>
  <c r="C402" i="43"/>
  <c r="D406" i="43" s="1"/>
  <c r="A394" i="43"/>
  <c r="F386" i="43"/>
  <c r="D386" i="43" s="1"/>
  <c r="C381" i="43"/>
  <c r="C378" i="43"/>
  <c r="C371" i="43"/>
  <c r="C369" i="43"/>
  <c r="C368" i="43"/>
  <c r="A361" i="43"/>
  <c r="F353" i="43"/>
  <c r="E353" i="43"/>
  <c r="C348" i="43"/>
  <c r="C344" i="43"/>
  <c r="C342" i="43"/>
  <c r="C340" i="43"/>
  <c r="C331" i="43"/>
  <c r="D333" i="43" s="1"/>
  <c r="D334" i="43" s="1"/>
  <c r="A321" i="43"/>
  <c r="F313" i="43"/>
  <c r="E313" i="43"/>
  <c r="C304" i="43"/>
  <c r="C302" i="43"/>
  <c r="C297" i="43"/>
  <c r="C295" i="43"/>
  <c r="C294" i="43"/>
  <c r="C291" i="43"/>
  <c r="C282" i="43"/>
  <c r="C278" i="43"/>
  <c r="A269" i="43"/>
  <c r="F261" i="43"/>
  <c r="E261" i="43"/>
  <c r="D261" i="43" s="1"/>
  <c r="C252" i="43"/>
  <c r="C251" i="43"/>
  <c r="C250" i="43"/>
  <c r="C249" i="43"/>
  <c r="C240" i="43"/>
  <c r="C238" i="43"/>
  <c r="C235" i="43"/>
  <c r="C230" i="43"/>
  <c r="C227" i="43"/>
  <c r="C220" i="43"/>
  <c r="C219" i="43"/>
  <c r="D222" i="43" s="1"/>
  <c r="D223" i="43" s="1"/>
  <c r="A208" i="43"/>
  <c r="F200" i="43"/>
  <c r="E200" i="43"/>
  <c r="C194" i="43"/>
  <c r="C190" i="43"/>
  <c r="C186" i="43"/>
  <c r="C184" i="43"/>
  <c r="C182" i="43"/>
  <c r="C181" i="43"/>
  <c r="C170" i="43"/>
  <c r="D172" i="43" s="1"/>
  <c r="A161" i="43"/>
  <c r="F153" i="43"/>
  <c r="E153" i="43"/>
  <c r="C147" i="43"/>
  <c r="C145" i="43"/>
  <c r="C143" i="43"/>
  <c r="C138" i="43"/>
  <c r="C134" i="43"/>
  <c r="C132" i="43"/>
  <c r="C131" i="43"/>
  <c r="C129" i="43"/>
  <c r="C125" i="43"/>
  <c r="C115" i="43"/>
  <c r="D117" i="43" s="1"/>
  <c r="D118" i="43" s="1"/>
  <c r="A106" i="43"/>
  <c r="F99" i="43"/>
  <c r="E99" i="43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C35" i="43"/>
  <c r="C34" i="43"/>
  <c r="C30" i="43"/>
  <c r="D25" i="43"/>
  <c r="D26" i="43" s="1"/>
  <c r="A16" i="43"/>
  <c r="A8" i="43"/>
  <c r="A7" i="35" s="1"/>
  <c r="C191" i="37"/>
  <c r="D194" i="37" s="1"/>
  <c r="D195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B10" i="37"/>
  <c r="B9" i="37"/>
  <c r="B8" i="37"/>
  <c r="D547" i="36"/>
  <c r="B43" i="29" s="1"/>
  <c r="C542" i="36"/>
  <c r="D544" i="36" s="1"/>
  <c r="D545" i="36" s="1"/>
  <c r="B170" i="29" s="1"/>
  <c r="A537" i="36"/>
  <c r="C530" i="36"/>
  <c r="C528" i="36"/>
  <c r="A517" i="36"/>
  <c r="D513" i="36"/>
  <c r="D514" i="36" s="1"/>
  <c r="B151" i="29" s="1"/>
  <c r="A506" i="36"/>
  <c r="D499" i="36"/>
  <c r="D500" i="36" s="1"/>
  <c r="C490" i="36"/>
  <c r="D493" i="36" s="1"/>
  <c r="A484" i="36"/>
  <c r="C469" i="36"/>
  <c r="C466" i="36"/>
  <c r="C465" i="36"/>
  <c r="C461" i="36"/>
  <c r="C455" i="36"/>
  <c r="D457" i="36" s="1"/>
  <c r="A447" i="36"/>
  <c r="C438" i="36"/>
  <c r="C432" i="36"/>
  <c r="C431" i="36"/>
  <c r="C425" i="36"/>
  <c r="C422" i="36"/>
  <c r="C415" i="36"/>
  <c r="C411" i="36"/>
  <c r="C405" i="36"/>
  <c r="C402" i="36"/>
  <c r="A394" i="36"/>
  <c r="C381" i="36"/>
  <c r="C378" i="36"/>
  <c r="C371" i="36"/>
  <c r="C369" i="36"/>
  <c r="C368" i="36"/>
  <c r="A361" i="36"/>
  <c r="C348" i="36"/>
  <c r="C344" i="36"/>
  <c r="C342" i="36"/>
  <c r="C340" i="36"/>
  <c r="C331" i="36"/>
  <c r="D333" i="36" s="1"/>
  <c r="A321" i="36"/>
  <c r="C304" i="36"/>
  <c r="C302" i="36"/>
  <c r="C297" i="36"/>
  <c r="C295" i="36"/>
  <c r="C294" i="36"/>
  <c r="C291" i="36"/>
  <c r="C282" i="36"/>
  <c r="C278" i="36"/>
  <c r="A269" i="36"/>
  <c r="C252" i="36"/>
  <c r="C251" i="36"/>
  <c r="C250" i="36"/>
  <c r="C249" i="36"/>
  <c r="C240" i="36"/>
  <c r="C238" i="36"/>
  <c r="C235" i="36"/>
  <c r="C230" i="36"/>
  <c r="C227" i="36"/>
  <c r="C220" i="36"/>
  <c r="C219" i="36"/>
  <c r="A208" i="36"/>
  <c r="C194" i="36"/>
  <c r="C190" i="36"/>
  <c r="C186" i="36"/>
  <c r="C184" i="36"/>
  <c r="C182" i="36"/>
  <c r="C181" i="36"/>
  <c r="C170" i="36"/>
  <c r="D172" i="36" s="1"/>
  <c r="D173" i="36" s="1"/>
  <c r="A161" i="36"/>
  <c r="C147" i="36"/>
  <c r="C145" i="36"/>
  <c r="C143" i="36"/>
  <c r="C138" i="36"/>
  <c r="C134" i="36"/>
  <c r="C132" i="36"/>
  <c r="C131" i="36"/>
  <c r="C129" i="36"/>
  <c r="C125" i="36"/>
  <c r="C115" i="36"/>
  <c r="D117" i="36" s="1"/>
  <c r="D118" i="36" s="1"/>
  <c r="A106" i="36"/>
  <c r="C91" i="36"/>
  <c r="C89" i="36"/>
  <c r="C82" i="36"/>
  <c r="C79" i="36"/>
  <c r="C74" i="36"/>
  <c r="C72" i="36"/>
  <c r="C69" i="36"/>
  <c r="C68" i="36"/>
  <c r="C65" i="36"/>
  <c r="C59" i="36"/>
  <c r="D61" i="36" s="1"/>
  <c r="D62" i="36" s="1"/>
  <c r="A49" i="36"/>
  <c r="C35" i="36"/>
  <c r="C34" i="36"/>
  <c r="C30" i="36"/>
  <c r="D25" i="36"/>
  <c r="D26" i="36" s="1"/>
  <c r="A16" i="36"/>
  <c r="A7" i="37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439" i="43" l="1"/>
  <c r="B439" i="43" s="1"/>
  <c r="D476" i="43"/>
  <c r="B476" i="43" s="1"/>
  <c r="D498" i="43"/>
  <c r="D499" i="43" s="1"/>
  <c r="D512" i="43"/>
  <c r="D513" i="43" s="1"/>
  <c r="D514" i="43" s="1"/>
  <c r="B152" i="29" s="1"/>
  <c r="D532" i="43"/>
  <c r="D543" i="43"/>
  <c r="D153" i="33"/>
  <c r="B153" i="33" s="1"/>
  <c r="D386" i="33"/>
  <c r="B386" i="33" s="1"/>
  <c r="D387" i="33" s="1"/>
  <c r="D439" i="33"/>
  <c r="B439" i="33" s="1"/>
  <c r="D161" i="25"/>
  <c r="D162" i="25" s="1"/>
  <c r="D353" i="31"/>
  <c r="B353" i="31" s="1"/>
  <c r="D63" i="32"/>
  <c r="D64" i="32" s="1"/>
  <c r="D99" i="40"/>
  <c r="B99" i="40" s="1"/>
  <c r="D100" i="40" s="1"/>
  <c r="D101" i="40" s="1"/>
  <c r="D200" i="40"/>
  <c r="B200" i="40" s="1"/>
  <c r="D533" i="40"/>
  <c r="D534" i="40" s="1"/>
  <c r="B166" i="29" s="1"/>
  <c r="D201" i="40"/>
  <c r="D202" i="40" s="1"/>
  <c r="D222" i="31"/>
  <c r="D223" i="31" s="1"/>
  <c r="D313" i="43"/>
  <c r="D353" i="43"/>
  <c r="B353" i="43" s="1"/>
  <c r="D417" i="43"/>
  <c r="D440" i="43"/>
  <c r="D153" i="31"/>
  <c r="B153" i="31" s="1"/>
  <c r="D161" i="41"/>
  <c r="D162" i="41" s="1"/>
  <c r="D153" i="43"/>
  <c r="D285" i="43"/>
  <c r="D286" i="43" s="1"/>
  <c r="D84" i="33"/>
  <c r="D313" i="33"/>
  <c r="B313" i="33" s="1"/>
  <c r="D314" i="33" s="1"/>
  <c r="D373" i="33"/>
  <c r="D374" i="33" s="1"/>
  <c r="D426" i="33"/>
  <c r="D427" i="33" s="1"/>
  <c r="D99" i="31"/>
  <c r="B99" i="31" s="1"/>
  <c r="D100" i="31" s="1"/>
  <c r="D101" i="31" s="1"/>
  <c r="D285" i="31"/>
  <c r="D286" i="31" s="1"/>
  <c r="D373" i="31"/>
  <c r="D374" i="31" s="1"/>
  <c r="D498" i="31"/>
  <c r="B498" i="31" s="1"/>
  <c r="D499" i="31" s="1"/>
  <c r="D500" i="31" s="1"/>
  <c r="D512" i="31"/>
  <c r="B512" i="31" s="1"/>
  <c r="D513" i="31" s="1"/>
  <c r="D514" i="31" s="1"/>
  <c r="B154" i="29" s="1"/>
  <c r="D532" i="31"/>
  <c r="B532" i="31" s="1"/>
  <c r="D543" i="31"/>
  <c r="B543" i="31" s="1"/>
  <c r="D544" i="31" s="1"/>
  <c r="D161" i="32"/>
  <c r="D162" i="32" s="1"/>
  <c r="D197" i="32"/>
  <c r="D41" i="38"/>
  <c r="B41" i="38" s="1"/>
  <c r="D42" i="38" s="1"/>
  <c r="D285" i="38"/>
  <c r="D286" i="38" s="1"/>
  <c r="D353" i="38"/>
  <c r="B353" i="38" s="1"/>
  <c r="D439" i="38"/>
  <c r="B439" i="38" s="1"/>
  <c r="D440" i="38" s="1"/>
  <c r="D161" i="39"/>
  <c r="D162" i="39" s="1"/>
  <c r="D149" i="41"/>
  <c r="D150" i="41" s="1"/>
  <c r="D386" i="31"/>
  <c r="B386" i="31" s="1"/>
  <c r="D387" i="31" s="1"/>
  <c r="D417" i="38"/>
  <c r="D418" i="38" s="1"/>
  <c r="D149" i="39"/>
  <c r="D150" i="39" s="1"/>
  <c r="D313" i="40"/>
  <c r="B313" i="40" s="1"/>
  <c r="D314" i="40" s="1"/>
  <c r="D353" i="40"/>
  <c r="B353" i="40" s="1"/>
  <c r="D354" i="40" s="1"/>
  <c r="D373" i="40"/>
  <c r="D374" i="40" s="1"/>
  <c r="D102" i="41"/>
  <c r="D103" i="41" s="1"/>
  <c r="D118" i="41"/>
  <c r="D119" i="41" s="1"/>
  <c r="D200" i="43"/>
  <c r="D133" i="35"/>
  <c r="D134" i="35" s="1"/>
  <c r="D149" i="35"/>
  <c r="D150" i="35" s="1"/>
  <c r="D222" i="33"/>
  <c r="D223" i="33" s="1"/>
  <c r="D498" i="33"/>
  <c r="B498" i="33" s="1"/>
  <c r="D499" i="33" s="1"/>
  <c r="D502" i="33" s="1"/>
  <c r="D503" i="33" s="1"/>
  <c r="B144" i="29" s="1"/>
  <c r="D512" i="33"/>
  <c r="B512" i="33" s="1"/>
  <c r="D513" i="33" s="1"/>
  <c r="D514" i="33" s="1"/>
  <c r="B153" i="29" s="1"/>
  <c r="D532" i="33"/>
  <c r="B532" i="33" s="1"/>
  <c r="D533" i="33" s="1"/>
  <c r="D534" i="33" s="1"/>
  <c r="B163" i="29" s="1"/>
  <c r="D543" i="33"/>
  <c r="B543" i="33" s="1"/>
  <c r="D544" i="33" s="1"/>
  <c r="D545" i="33" s="1"/>
  <c r="B172" i="29" s="1"/>
  <c r="D197" i="25"/>
  <c r="D261" i="31"/>
  <c r="B261" i="31" s="1"/>
  <c r="D417" i="31"/>
  <c r="D418" i="31" s="1"/>
  <c r="D439" i="31"/>
  <c r="B439" i="31" s="1"/>
  <c r="D440" i="31" s="1"/>
  <c r="D477" i="31"/>
  <c r="D480" i="31" s="1"/>
  <c r="D481" i="31" s="1"/>
  <c r="B136" i="29" s="1"/>
  <c r="D118" i="32"/>
  <c r="D119" i="32" s="1"/>
  <c r="D102" i="39"/>
  <c r="D103" i="39" s="1"/>
  <c r="D118" i="39"/>
  <c r="D119" i="39" s="1"/>
  <c r="D387" i="40"/>
  <c r="D390" i="40" s="1"/>
  <c r="D391" i="40" s="1"/>
  <c r="B120" i="29" s="1"/>
  <c r="D417" i="40"/>
  <c r="D418" i="40" s="1"/>
  <c r="D439" i="40"/>
  <c r="B439" i="40" s="1"/>
  <c r="D440" i="40" s="1"/>
  <c r="D443" i="40" s="1"/>
  <c r="B129" i="29" s="1"/>
  <c r="D533" i="43"/>
  <c r="D534" i="43" s="1"/>
  <c r="B162" i="29" s="1"/>
  <c r="D477" i="43"/>
  <c r="D427" i="43"/>
  <c r="D418" i="43"/>
  <c r="D407" i="43"/>
  <c r="D139" i="43"/>
  <c r="D140" i="43" s="1"/>
  <c r="D42" i="43"/>
  <c r="D45" i="43" s="1"/>
  <c r="D46" i="43" s="1"/>
  <c r="B53" i="29" s="1"/>
  <c r="D99" i="43"/>
  <c r="D354" i="38"/>
  <c r="D357" i="38" s="1"/>
  <c r="D358" i="38" s="1"/>
  <c r="B110" i="29" s="1"/>
  <c r="D387" i="43"/>
  <c r="D388" i="43" s="1"/>
  <c r="D154" i="36"/>
  <c r="D155" i="36" s="1"/>
  <c r="D373" i="36"/>
  <c r="D374" i="36" s="1"/>
  <c r="D84" i="43"/>
  <c r="D354" i="43"/>
  <c r="D357" i="43" s="1"/>
  <c r="D358" i="43" s="1"/>
  <c r="B107" i="29" s="1"/>
  <c r="D373" i="43"/>
  <c r="D374" i="43" s="1"/>
  <c r="D544" i="43"/>
  <c r="D545" i="43" s="1"/>
  <c r="B171" i="29" s="1"/>
  <c r="D84" i="35"/>
  <c r="D85" i="35" s="1"/>
  <c r="D102" i="35"/>
  <c r="D103" i="35" s="1"/>
  <c r="D118" i="35"/>
  <c r="D119" i="35" s="1"/>
  <c r="D261" i="33"/>
  <c r="B261" i="33" s="1"/>
  <c r="D262" i="33" s="1"/>
  <c r="D263" i="33" s="1"/>
  <c r="D353" i="33"/>
  <c r="B353" i="33" s="1"/>
  <c r="D354" i="33" s="1"/>
  <c r="D417" i="33"/>
  <c r="D418" i="33" s="1"/>
  <c r="D262" i="31"/>
  <c r="D263" i="31" s="1"/>
  <c r="D314" i="31"/>
  <c r="D315" i="31" s="1"/>
  <c r="D426" i="31"/>
  <c r="D427" i="31" s="1"/>
  <c r="D84" i="32"/>
  <c r="D85" i="32" s="1"/>
  <c r="D99" i="38"/>
  <c r="B99" i="38" s="1"/>
  <c r="D100" i="38" s="1"/>
  <c r="D244" i="38"/>
  <c r="D245" i="38" s="1"/>
  <c r="D63" i="39"/>
  <c r="D64" i="39" s="1"/>
  <c r="D84" i="40"/>
  <c r="D102" i="40" s="1"/>
  <c r="D103" i="40" s="1"/>
  <c r="B66" i="29" s="1"/>
  <c r="D139" i="40"/>
  <c r="D140" i="40" s="1"/>
  <c r="D261" i="40"/>
  <c r="B261" i="40" s="1"/>
  <c r="D512" i="40"/>
  <c r="B512" i="40" s="1"/>
  <c r="D513" i="40" s="1"/>
  <c r="D514" i="40" s="1"/>
  <c r="B156" i="29" s="1"/>
  <c r="D544" i="40"/>
  <c r="D545" i="40" s="1"/>
  <c r="B175" i="29" s="1"/>
  <c r="D63" i="41"/>
  <c r="D64" i="41" s="1"/>
  <c r="D42" i="36"/>
  <c r="D43" i="36" s="1"/>
  <c r="D133" i="37"/>
  <c r="D134" i="37" s="1"/>
  <c r="D440" i="33"/>
  <c r="D441" i="33" s="1"/>
  <c r="D477" i="33"/>
  <c r="D478" i="33" s="1"/>
  <c r="D84" i="25"/>
  <c r="D85" i="25" s="1"/>
  <c r="D102" i="25"/>
  <c r="D103" i="25" s="1"/>
  <c r="D139" i="31"/>
  <c r="D140" i="31" s="1"/>
  <c r="D102" i="32"/>
  <c r="D103" i="32" s="1"/>
  <c r="D149" i="32"/>
  <c r="D150" i="32" s="1"/>
  <c r="D84" i="38"/>
  <c r="D314" i="38"/>
  <c r="D315" i="38" s="1"/>
  <c r="D544" i="38"/>
  <c r="D545" i="38" s="1"/>
  <c r="B174" i="29" s="1"/>
  <c r="D477" i="40"/>
  <c r="D154" i="31"/>
  <c r="D533" i="36"/>
  <c r="D534" i="36" s="1"/>
  <c r="B161" i="29" s="1"/>
  <c r="D201" i="43"/>
  <c r="D202" i="43" s="1"/>
  <c r="D262" i="43"/>
  <c r="D263" i="43" s="1"/>
  <c r="D63" i="35"/>
  <c r="D64" i="35" s="1"/>
  <c r="D161" i="35"/>
  <c r="D162" i="35" s="1"/>
  <c r="D100" i="33"/>
  <c r="D101" i="33" s="1"/>
  <c r="D139" i="33"/>
  <c r="D140" i="33" s="1"/>
  <c r="D285" i="33"/>
  <c r="D286" i="33" s="1"/>
  <c r="D406" i="33"/>
  <c r="D407" i="33" s="1"/>
  <c r="D63" i="25"/>
  <c r="D64" i="25" s="1"/>
  <c r="D41" i="31"/>
  <c r="B41" i="31" s="1"/>
  <c r="D42" i="31" s="1"/>
  <c r="D84" i="31"/>
  <c r="D85" i="31" s="1"/>
  <c r="D200" i="31"/>
  <c r="B200" i="31" s="1"/>
  <c r="D201" i="31" s="1"/>
  <c r="D354" i="31"/>
  <c r="D355" i="31" s="1"/>
  <c r="D406" i="31"/>
  <c r="D407" i="31" s="1"/>
  <c r="D139" i="38"/>
  <c r="D140" i="38" s="1"/>
  <c r="D261" i="38"/>
  <c r="B261" i="38" s="1"/>
  <c r="D262" i="38" s="1"/>
  <c r="D386" i="38"/>
  <c r="B386" i="38" s="1"/>
  <c r="D387" i="38" s="1"/>
  <c r="D406" i="38"/>
  <c r="D407" i="38" s="1"/>
  <c r="D477" i="38"/>
  <c r="D480" i="38" s="1"/>
  <c r="D481" i="38" s="1"/>
  <c r="B137" i="29" s="1"/>
  <c r="D512" i="38"/>
  <c r="B512" i="38" s="1"/>
  <c r="D513" i="38" s="1"/>
  <c r="D514" i="38" s="1"/>
  <c r="B155" i="29" s="1"/>
  <c r="D532" i="38"/>
  <c r="B532" i="38" s="1"/>
  <c r="D533" i="38" s="1"/>
  <c r="D534" i="38" s="1"/>
  <c r="B165" i="29" s="1"/>
  <c r="D543" i="38"/>
  <c r="B543" i="38" s="1"/>
  <c r="D84" i="39"/>
  <c r="D85" i="39" s="1"/>
  <c r="D41" i="40"/>
  <c r="D244" i="40"/>
  <c r="D245" i="40" s="1"/>
  <c r="D84" i="41"/>
  <c r="D85" i="41" s="1"/>
  <c r="D201" i="33"/>
  <c r="D202" i="33" s="1"/>
  <c r="D502" i="43"/>
  <c r="D503" i="43" s="1"/>
  <c r="B143" i="29" s="1"/>
  <c r="D500" i="43"/>
  <c r="D154" i="43"/>
  <c r="D173" i="43"/>
  <c r="D244" i="43"/>
  <c r="D245" i="43" s="1"/>
  <c r="D314" i="43"/>
  <c r="D195" i="35"/>
  <c r="D441" i="31"/>
  <c r="D502" i="31"/>
  <c r="D503" i="31" s="1"/>
  <c r="B145" i="29" s="1"/>
  <c r="D480" i="40"/>
  <c r="D481" i="40" s="1"/>
  <c r="B138" i="29" s="1"/>
  <c r="D478" i="40"/>
  <c r="B41" i="33"/>
  <c r="D42" i="33" s="1"/>
  <c r="D102" i="31"/>
  <c r="D103" i="31" s="1"/>
  <c r="B64" i="29" s="1"/>
  <c r="D478" i="38"/>
  <c r="D154" i="33"/>
  <c r="D502" i="40"/>
  <c r="D503" i="40" s="1"/>
  <c r="B147" i="29" s="1"/>
  <c r="D500" i="40"/>
  <c r="D139" i="36"/>
  <c r="D140" i="36" s="1"/>
  <c r="D314" i="36"/>
  <c r="D315" i="36" s="1"/>
  <c r="D102" i="37"/>
  <c r="D103" i="37" s="1"/>
  <c r="D149" i="37"/>
  <c r="D150" i="37" s="1"/>
  <c r="D533" i="31"/>
  <c r="D534" i="31" s="1"/>
  <c r="B164" i="29" s="1"/>
  <c r="D195" i="25"/>
  <c r="D173" i="31"/>
  <c r="D244" i="36"/>
  <c r="D245" i="36" s="1"/>
  <c r="D133" i="25"/>
  <c r="D134" i="25" s="1"/>
  <c r="D149" i="25"/>
  <c r="D150" i="25" s="1"/>
  <c r="D155" i="31"/>
  <c r="D244" i="31"/>
  <c r="D245" i="31" s="1"/>
  <c r="D85" i="38"/>
  <c r="D502" i="38"/>
  <c r="D503" i="38" s="1"/>
  <c r="B146" i="29" s="1"/>
  <c r="D500" i="38"/>
  <c r="D547" i="38"/>
  <c r="B47" i="29" s="1"/>
  <c r="D222" i="36"/>
  <c r="D223" i="36" s="1"/>
  <c r="D262" i="36"/>
  <c r="D263" i="36" s="1"/>
  <c r="D285" i="36"/>
  <c r="D204" i="33"/>
  <c r="D205" i="33" s="1"/>
  <c r="B81" i="29" s="1"/>
  <c r="D244" i="33"/>
  <c r="D245" i="33" s="1"/>
  <c r="D441" i="40"/>
  <c r="D441" i="38"/>
  <c r="D154" i="38"/>
  <c r="D173" i="38"/>
  <c r="D133" i="39"/>
  <c r="D134" i="39" s="1"/>
  <c r="D133" i="41"/>
  <c r="D134" i="41" s="1"/>
  <c r="D133" i="32"/>
  <c r="D134" i="32" s="1"/>
  <c r="D201" i="38"/>
  <c r="D202" i="38" s="1"/>
  <c r="D195" i="39"/>
  <c r="D154" i="40"/>
  <c r="D204" i="40"/>
  <c r="D205" i="40" s="1"/>
  <c r="B84" i="29" s="1"/>
  <c r="D173" i="40"/>
  <c r="D262" i="40"/>
  <c r="D195" i="41"/>
  <c r="D195" i="32"/>
  <c r="D161" i="37"/>
  <c r="D162" i="37" s="1"/>
  <c r="D118" i="37"/>
  <c r="D119" i="37" s="1"/>
  <c r="D84" i="37"/>
  <c r="D85" i="37" s="1"/>
  <c r="D63" i="37"/>
  <c r="D64" i="37" s="1"/>
  <c r="D502" i="36"/>
  <c r="D503" i="36" s="1"/>
  <c r="B142" i="29" s="1"/>
  <c r="D494" i="36"/>
  <c r="D477" i="36"/>
  <c r="D478" i="36" s="1"/>
  <c r="D458" i="36"/>
  <c r="D440" i="36"/>
  <c r="D441" i="36" s="1"/>
  <c r="D426" i="36"/>
  <c r="D427" i="36" s="1"/>
  <c r="D417" i="36"/>
  <c r="D418" i="36" s="1"/>
  <c r="D406" i="36"/>
  <c r="D407" i="36" s="1"/>
  <c r="D387" i="36"/>
  <c r="D388" i="36" s="1"/>
  <c r="D354" i="36"/>
  <c r="D355" i="36" s="1"/>
  <c r="D334" i="36"/>
  <c r="D286" i="36"/>
  <c r="D201" i="36"/>
  <c r="D202" i="36" s="1"/>
  <c r="D100" i="36"/>
  <c r="D101" i="36" s="1"/>
  <c r="D84" i="36"/>
  <c r="D85" i="36" s="1"/>
  <c r="D45" i="36"/>
  <c r="D390" i="33" l="1"/>
  <c r="D391" i="33" s="1"/>
  <c r="B117" i="29" s="1"/>
  <c r="D388" i="33"/>
  <c r="D315" i="40"/>
  <c r="D317" i="40"/>
  <c r="D318" i="40" s="1"/>
  <c r="B102" i="29" s="1"/>
  <c r="D317" i="36"/>
  <c r="D318" i="36" s="1"/>
  <c r="B97" i="29" s="1"/>
  <c r="D357" i="31"/>
  <c r="D358" i="31" s="1"/>
  <c r="B109" i="29" s="1"/>
  <c r="D443" i="33"/>
  <c r="B126" i="29" s="1"/>
  <c r="D317" i="31"/>
  <c r="D318" i="31" s="1"/>
  <c r="B100" i="29" s="1"/>
  <c r="D157" i="31"/>
  <c r="D158" i="31" s="1"/>
  <c r="B73" i="29" s="1"/>
  <c r="D478" i="43"/>
  <c r="D480" i="43"/>
  <c r="D481" i="43" s="1"/>
  <c r="D443" i="38"/>
  <c r="B128" i="29" s="1"/>
  <c r="D102" i="33"/>
  <c r="D103" i="33" s="1"/>
  <c r="B63" i="29" s="1"/>
  <c r="D100" i="43"/>
  <c r="D101" i="43" s="1"/>
  <c r="D547" i="43"/>
  <c r="D547" i="33"/>
  <c r="B45" i="29" s="1"/>
  <c r="D198" i="39"/>
  <c r="D199" i="39" s="1"/>
  <c r="D85" i="40"/>
  <c r="D390" i="31"/>
  <c r="D391" i="31" s="1"/>
  <c r="B118" i="29" s="1"/>
  <c r="D441" i="43"/>
  <c r="D443" i="43"/>
  <c r="D390" i="43"/>
  <c r="D391" i="43" s="1"/>
  <c r="B116" i="29" s="1"/>
  <c r="D43" i="31"/>
  <c r="D45" i="31"/>
  <c r="D46" i="31" s="1"/>
  <c r="B55" i="29" s="1"/>
  <c r="D357" i="40"/>
  <c r="D358" i="40" s="1"/>
  <c r="B111" i="29" s="1"/>
  <c r="D355" i="40"/>
  <c r="D547" i="31"/>
  <c r="B46" i="29" s="1"/>
  <c r="D388" i="40"/>
  <c r="D500" i="33"/>
  <c r="B134" i="29"/>
  <c r="D355" i="38"/>
  <c r="D388" i="31"/>
  <c r="D478" i="31"/>
  <c r="D85" i="33"/>
  <c r="D317" i="38"/>
  <c r="D318" i="38" s="1"/>
  <c r="B101" i="29" s="1"/>
  <c r="B125" i="29"/>
  <c r="D204" i="43"/>
  <c r="D205" i="43" s="1"/>
  <c r="B80" i="29" s="1"/>
  <c r="D198" i="35"/>
  <c r="D199" i="35" s="1"/>
  <c r="B180" i="29" s="1"/>
  <c r="D43" i="43"/>
  <c r="D355" i="43"/>
  <c r="B44" i="29"/>
  <c r="D390" i="38"/>
  <c r="D391" i="38" s="1"/>
  <c r="B119" i="29" s="1"/>
  <c r="D388" i="38"/>
  <c r="D101" i="38"/>
  <c r="D102" i="38"/>
  <c r="D103" i="38" s="1"/>
  <c r="B65" i="29" s="1"/>
  <c r="D355" i="33"/>
  <c r="D357" i="33"/>
  <c r="D358" i="33" s="1"/>
  <c r="B108" i="29" s="1"/>
  <c r="D202" i="31"/>
  <c r="D204" i="31"/>
  <c r="D205" i="31" s="1"/>
  <c r="B82" i="29" s="1"/>
  <c r="B41" i="40"/>
  <c r="D42" i="40" s="1"/>
  <c r="D547" i="40"/>
  <c r="B48" i="29" s="1"/>
  <c r="D102" i="43"/>
  <c r="D103" i="43" s="1"/>
  <c r="B62" i="29" s="1"/>
  <c r="D85" i="43"/>
  <c r="D443" i="31"/>
  <c r="B127" i="29" s="1"/>
  <c r="D480" i="33"/>
  <c r="D481" i="33" s="1"/>
  <c r="B135" i="29" s="1"/>
  <c r="D157" i="36"/>
  <c r="D158" i="36" s="1"/>
  <c r="B70" i="29" s="1"/>
  <c r="D45" i="33"/>
  <c r="D46" i="33" s="1"/>
  <c r="B54" i="29" s="1"/>
  <c r="D43" i="33"/>
  <c r="D198" i="41"/>
  <c r="D199" i="41" s="1"/>
  <c r="D157" i="40"/>
  <c r="D158" i="40" s="1"/>
  <c r="B75" i="29" s="1"/>
  <c r="D155" i="40"/>
  <c r="D198" i="32"/>
  <c r="D199" i="32" s="1"/>
  <c r="D157" i="33"/>
  <c r="D158" i="33" s="1"/>
  <c r="B72" i="29" s="1"/>
  <c r="D155" i="33"/>
  <c r="D315" i="33"/>
  <c r="D317" i="33"/>
  <c r="D318" i="33" s="1"/>
  <c r="B99" i="29" s="1"/>
  <c r="D265" i="33"/>
  <c r="D266" i="33" s="1"/>
  <c r="B90" i="29" s="1"/>
  <c r="D45" i="38"/>
  <c r="D46" i="38" s="1"/>
  <c r="B56" i="29" s="1"/>
  <c r="D43" i="38"/>
  <c r="D198" i="37"/>
  <c r="D199" i="37" s="1"/>
  <c r="D265" i="40"/>
  <c r="D266" i="40" s="1"/>
  <c r="B93" i="29" s="1"/>
  <c r="D263" i="40"/>
  <c r="D204" i="38"/>
  <c r="D205" i="38" s="1"/>
  <c r="B83" i="29" s="1"/>
  <c r="D265" i="38"/>
  <c r="D266" i="38" s="1"/>
  <c r="B92" i="29" s="1"/>
  <c r="D263" i="38"/>
  <c r="D198" i="25"/>
  <c r="D199" i="25" s="1"/>
  <c r="D265" i="36"/>
  <c r="D266" i="36" s="1"/>
  <c r="B88" i="29" s="1"/>
  <c r="B11" i="39"/>
  <c r="B183" i="29"/>
  <c r="D157" i="38"/>
  <c r="D158" i="38" s="1"/>
  <c r="B74" i="29" s="1"/>
  <c r="D155" i="38"/>
  <c r="D545" i="31"/>
  <c r="B173" i="29" s="1"/>
  <c r="D265" i="31"/>
  <c r="D266" i="31" s="1"/>
  <c r="B91" i="29" s="1"/>
  <c r="D265" i="43"/>
  <c r="D266" i="43" s="1"/>
  <c r="B89" i="29" s="1"/>
  <c r="D315" i="43"/>
  <c r="D317" i="43"/>
  <c r="D155" i="43"/>
  <c r="D157" i="43"/>
  <c r="D158" i="43" s="1"/>
  <c r="B71" i="29" s="1"/>
  <c r="B179" i="29"/>
  <c r="B11" i="37"/>
  <c r="D480" i="36"/>
  <c r="D481" i="36" s="1"/>
  <c r="B133" i="29" s="1"/>
  <c r="D443" i="36"/>
  <c r="D444" i="36" s="1"/>
  <c r="B124" i="29" s="1"/>
  <c r="D390" i="36"/>
  <c r="D391" i="36" s="1"/>
  <c r="B115" i="29" s="1"/>
  <c r="D357" i="36"/>
  <c r="D358" i="36" s="1"/>
  <c r="B106" i="29" s="1"/>
  <c r="D204" i="36"/>
  <c r="D205" i="36" s="1"/>
  <c r="B79" i="29" s="1"/>
  <c r="D102" i="36"/>
  <c r="D103" i="36" s="1"/>
  <c r="B61" i="29" s="1"/>
  <c r="D46" i="36"/>
  <c r="B52" i="29" s="1"/>
  <c r="B11" i="35" l="1"/>
  <c r="D548" i="31"/>
  <c r="D549" i="31" s="1"/>
  <c r="B27" i="29" s="1"/>
  <c r="D43" i="40"/>
  <c r="D45" i="40"/>
  <c r="B11" i="25"/>
  <c r="B181" i="29"/>
  <c r="D318" i="43"/>
  <c r="B98" i="29" s="1"/>
  <c r="D548" i="43"/>
  <c r="D549" i="43" s="1"/>
  <c r="D548" i="38"/>
  <c r="D549" i="38" s="1"/>
  <c r="B11" i="41"/>
  <c r="B184" i="29"/>
  <c r="B11" i="32"/>
  <c r="B182" i="29"/>
  <c r="D548" i="33"/>
  <c r="D549" i="33" s="1"/>
  <c r="D548" i="36"/>
  <c r="D549" i="36" s="1"/>
  <c r="B34" i="29" s="1"/>
  <c r="B37" i="29" l="1"/>
  <c r="B12" i="31"/>
  <c r="D46" i="40"/>
  <c r="B57" i="29" s="1"/>
  <c r="D548" i="40"/>
  <c r="D549" i="40" s="1"/>
  <c r="B12" i="38"/>
  <c r="B28" i="29"/>
  <c r="B38" i="29"/>
  <c r="B25" i="29"/>
  <c r="B35" i="29"/>
  <c r="B12" i="43"/>
  <c r="B12" i="33"/>
  <c r="B36" i="29"/>
  <c r="B26" i="29"/>
  <c r="B24" i="29"/>
  <c r="B12" i="36"/>
  <c r="B29" i="29" l="1"/>
  <c r="B12" i="40"/>
  <c r="B39" i="29"/>
</calcChain>
</file>

<file path=xl/comments1.xml><?xml version="1.0" encoding="utf-8"?>
<comments xmlns="http://schemas.openxmlformats.org/spreadsheetml/2006/main">
  <authors>
    <author>Dr Mejed Heni-QLC</author>
  </authors>
  <commentList>
    <comment ref="A8" authorId="0" shapeId="0">
      <text>
        <r>
          <rPr>
            <b/>
            <sz val="9"/>
            <color indexed="81"/>
            <rFont val="Tahoma"/>
            <family val="2"/>
          </rPr>
          <t>Dr Mejed Heni-QLC:</t>
        </r>
        <r>
          <rPr>
            <sz val="9"/>
            <color indexed="81"/>
            <rFont val="Tahoma"/>
            <family val="2"/>
          </rPr>
          <t xml:space="preserve">
Le nom du magasin stp</t>
        </r>
      </text>
    </comment>
    <comment ref="D92" authorId="0" shapeId="0">
      <text>
        <r>
          <rPr>
            <b/>
            <sz val="9"/>
            <color indexed="81"/>
            <rFont val="Tahoma"/>
            <family val="2"/>
          </rPr>
          <t>Dr Mejed Heni-QLC:</t>
        </r>
        <r>
          <rPr>
            <sz val="9"/>
            <color indexed="81"/>
            <rFont val="Tahoma"/>
            <family val="2"/>
          </rPr>
          <t xml:space="preserve">
Quel produits fini? Reprendre la phrase stp</t>
        </r>
      </text>
    </comment>
    <comment ref="D342" authorId="0" shapeId="0">
      <text>
        <r>
          <rPr>
            <b/>
            <sz val="9"/>
            <color indexed="81"/>
            <rFont val="Tahoma"/>
            <family val="2"/>
          </rPr>
          <t>Dr Mejed Heni-QLC:</t>
        </r>
        <r>
          <rPr>
            <sz val="9"/>
            <color indexed="81"/>
            <rFont val="Tahoma"/>
            <family val="2"/>
          </rPr>
          <t xml:space="preserve">
...de la DLC</t>
        </r>
      </text>
    </comment>
    <comment ref="D401" authorId="0" shapeId="0">
      <text>
        <r>
          <rPr>
            <b/>
            <sz val="9"/>
            <color indexed="81"/>
            <rFont val="Tahoma"/>
            <family val="2"/>
          </rPr>
          <t>Dr Mejed Heni-QLC:</t>
        </r>
        <r>
          <rPr>
            <sz val="9"/>
            <color indexed="81"/>
            <rFont val="Tahoma"/>
            <family val="2"/>
          </rPr>
          <t xml:space="preserve">
Pour le yaourt c'est toléré</t>
        </r>
      </text>
    </comment>
    <comment ref="D464" authorId="0" shapeId="0">
      <text>
        <r>
          <rPr>
            <b/>
            <sz val="9"/>
            <color indexed="81"/>
            <rFont val="Tahoma"/>
            <family val="2"/>
          </rPr>
          <t>Dr Mejed Heni-QLC:</t>
        </r>
        <r>
          <rPr>
            <sz val="9"/>
            <color indexed="81"/>
            <rFont val="Tahoma"/>
            <family val="2"/>
          </rPr>
          <t xml:space="preserve">
…de harissa et non pas d'harissa</t>
        </r>
      </text>
    </comment>
  </commentList>
</comments>
</file>

<file path=xl/comments2.xml><?xml version="1.0" encoding="utf-8"?>
<comments xmlns="http://schemas.openxmlformats.org/spreadsheetml/2006/main">
  <authors>
    <author>Dr Mejed Heni-QLC</author>
  </authors>
  <commentList>
    <comment ref="D197" authorId="0" shapeId="0">
      <text>
        <r>
          <rPr>
            <b/>
            <sz val="9"/>
            <color indexed="81"/>
            <rFont val="Tahoma"/>
            <family val="2"/>
          </rPr>
          <t>Dr Mejed Heni-QLC:</t>
        </r>
        <r>
          <rPr>
            <sz val="9"/>
            <color indexed="81"/>
            <rFont val="Tahoma"/>
            <family val="2"/>
          </rPr>
          <t xml:space="preserve">
Taux de réalisation du plan d'action à calculer stp</t>
        </r>
      </text>
    </comment>
  </commentList>
</comments>
</file>

<file path=xl/sharedStrings.xml><?xml version="1.0" encoding="utf-8"?>
<sst xmlns="http://schemas.openxmlformats.org/spreadsheetml/2006/main" count="5409" uniqueCount="447">
  <si>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</si>
  <si>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</si>
  <si>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</si>
  <si>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</si>
  <si>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</si>
  <si>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</si>
  <si>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</si>
  <si>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</si>
  <si>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</si>
  <si>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</si>
  <si>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</si>
  <si>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</si>
  <si>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</si>
  <si>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</si>
  <si>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</si>
  <si>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</si>
  <si>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</si>
  <si>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</si>
  <si>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</si>
  <si>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</si>
  <si>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</si>
  <si>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</si>
  <si>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</si>
  <si>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</si>
  <si>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</si>
  <si>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</si>
  <si>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</si>
  <si>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</si>
  <si>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</si>
  <si>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</si>
  <si>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</si>
  <si>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</si>
  <si>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</si>
  <si>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</si>
  <si>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</si>
  <si>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</si>
  <si>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</si>
  <si>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</si>
  <si>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</si>
  <si>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</si>
  <si>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</si>
  <si>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</si>
  <si>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</si>
  <si>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</si>
  <si>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</si>
  <si>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</si>
  <si>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</si>
  <si>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</si>
  <si>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</si>
  <si>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</si>
  <si>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</si>
  <si>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</si>
  <si>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</si>
  <si>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</si>
  <si>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</si>
  <si>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</si>
  <si>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</si>
  <si>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</si>
  <si>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</si>
  <si>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</si>
  <si>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</si>
  <si>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</si>
  <si>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</si>
  <si>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</si>
  <si>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</si>
  <si>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</si>
  <si>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</si>
  <si>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</si>
  <si>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</si>
  <si>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</si>
  <si>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</si>
  <si>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</si>
  <si>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</si>
  <si>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</si>
  <si>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</si>
  <si>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</si>
  <si>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</si>
  <si>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</si>
  <si>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</si>
  <si>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</si>
  <si>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</si>
  <si>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</si>
  <si>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</si>
  <si>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</si>
  <si>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</si>
  <si>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</si>
  <si>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</si>
  <si>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</si>
  <si>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</si>
  <si>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</si>
  <si>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</si>
  <si>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</si>
  <si>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</si>
  <si>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</si>
  <si>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</si>
  <si>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</si>
  <si>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</si>
  <si>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</si>
  <si>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</si>
  <si>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</si>
  <si>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</si>
  <si>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</si>
  <si>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</si>
  <si>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</si>
  <si>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</si>
  <si>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</si>
  <si>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</si>
  <si>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</si>
  <si>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</si>
  <si>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</si>
  <si>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</si>
  <si>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</si>
  <si>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</si>
  <si>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</si>
  <si>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</si>
  <si>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</si>
  <si>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</si>
  <si>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</si>
  <si>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</si>
  <si>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</si>
  <si>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</si>
  <si>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</si>
  <si>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</si>
  <si>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</si>
  <si>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</si>
  <si>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</si>
  <si>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</si>
  <si>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</si>
  <si>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</si>
  <si>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</si>
  <si>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</si>
  <si>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</si>
  <si>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</si>
  <si>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</si>
  <si>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</si>
  <si>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</si>
  <si>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</si>
  <si>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</si>
  <si>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</si>
  <si>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</si>
  <si>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</si>
  <si>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</si>
  <si>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</si>
  <si>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</si>
  <si>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</si>
  <si>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</si>
  <si>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</si>
  <si>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</si>
  <si>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</si>
  <si>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</si>
  <si>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</si>
  <si>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</si>
  <si>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</si>
  <si>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</si>
  <si>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</si>
  <si>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</si>
  <si>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</si>
  <si>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</si>
  <si>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</si>
  <si>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</si>
  <si>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</si>
  <si>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</si>
  <si>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</si>
  <si>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</si>
  <si>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</si>
  <si>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</si>
  <si>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</si>
  <si>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</si>
  <si>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</si>
  <si>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</si>
  <si>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</si>
  <si>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</si>
  <si>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</si>
  <si>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</si>
  <si>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</si>
  <si>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</si>
  <si>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</si>
  <si>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</si>
  <si>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</si>
  <si>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</si>
  <si>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</si>
  <si>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</si>
  <si>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</si>
  <si>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</si>
  <si>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</si>
  <si>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</si>
  <si>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</si>
  <si>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</si>
  <si>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</si>
  <si>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</si>
  <si>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</si>
  <si>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</si>
  <si>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</si>
  <si>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</si>
  <si>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</si>
  <si>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</si>
  <si>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</si>
  <si>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</si>
  <si>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</si>
  <si>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</si>
  <si>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</si>
  <si>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</si>
  <si>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</si>
  <si>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</si>
  <si>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</si>
  <si>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</si>
  <si>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</si>
  <si>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</si>
  <si>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</si>
  <si>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</si>
  <si>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</si>
  <si>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</si>
  <si>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</si>
  <si>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</si>
  <si>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</si>
  <si>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</si>
  <si>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</si>
  <si>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</si>
  <si>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</si>
  <si>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</si>
  <si>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</si>
  <si>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</si>
  <si>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</si>
  <si>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</si>
  <si>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</si>
  <si>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</si>
  <si>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</si>
  <si>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</si>
  <si>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</si>
  <si>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</si>
  <si>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</si>
  <si>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</si>
  <si>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</si>
  <si>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</si>
  <si>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</si>
  <si>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</si>
  <si>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</si>
  <si>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</si>
  <si>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</si>
  <si>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</si>
  <si>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</si>
  <si>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</si>
  <si>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</si>
  <si>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</si>
  <si>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</si>
  <si>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</si>
  <si>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</si>
  <si>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</si>
  <si>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</si>
  <si>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</si>
  <si>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</si>
  <si>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</si>
  <si>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</si>
  <si>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</si>
  <si>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</si>
  <si>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</si>
  <si>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</si>
  <si>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</si>
  <si>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</si>
  <si>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</si>
  <si>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</si>
  <si>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</si>
  <si>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</si>
  <si>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</si>
  <si>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</si>
  <si>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</si>
  <si>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</si>
  <si>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</si>
  <si>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</si>
  <si>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</si>
  <si>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</si>
  <si>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</si>
  <si>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</si>
  <si>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</si>
  <si>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</si>
  <si>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</si>
  <si>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</si>
  <si>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</si>
  <si>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</si>
  <si>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</si>
  <si>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</si>
  <si>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</si>
  <si>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</si>
  <si>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</si>
  <si>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</si>
  <si>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</si>
  <si>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</si>
  <si>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</si>
  <si>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</si>
  <si>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</si>
  <si>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</si>
  <si>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</si>
  <si>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</si>
  <si>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</si>
  <si>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</si>
  <si>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</si>
  <si>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</si>
  <si>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</si>
  <si>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</si>
  <si>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</si>
  <si>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</si>
  <si>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</si>
  <si>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</si>
  <si>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</si>
  <si>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</si>
  <si>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</si>
  <si>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</si>
  <si>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</si>
  <si>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</si>
  <si>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</si>
  <si>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</si>
  <si>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</si>
  <si>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</si>
  <si>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</si>
  <si>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</si>
  <si>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</si>
  <si>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</si>
  <si>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</si>
  <si>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</si>
  <si>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</si>
  <si>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</si>
  <si>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</si>
  <si>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</si>
  <si>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</si>
  <si>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</si>
  <si>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</si>
  <si>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</si>
  <si>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</si>
  <si>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</si>
  <si>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</si>
  <si>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</si>
  <si>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</si>
  <si>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</si>
  <si>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</si>
  <si>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</si>
  <si>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</si>
  <si>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</si>
  <si>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</si>
  <si>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</si>
  <si>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</si>
  <si>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</si>
  <si>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</si>
  <si>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</si>
  <si>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</si>
  <si>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</si>
  <si>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</si>
  <si>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</si>
  <si>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</si>
  <si>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</si>
  <si>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</si>
  <si>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</si>
  <si>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</si>
  <si>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</si>
  <si>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</si>
  <si>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</si>
  <si>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</si>
  <si>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</si>
  <si>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</si>
  <si>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</si>
  <si>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</si>
  <si>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</si>
  <si>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</si>
  <si>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</si>
  <si>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</si>
  <si>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</si>
  <si>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</si>
  <si>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</si>
  <si>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</si>
  <si>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</si>
  <si>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</si>
  <si>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</si>
  <si>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</si>
  <si>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</si>
  <si>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</si>
  <si>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</si>
  <si>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</si>
  <si>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</si>
  <si>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</si>
  <si>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</si>
  <si>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</si>
  <si>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</si>
  <si>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</si>
  <si>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</si>
  <si>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</si>
  <si>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</si>
  <si>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</si>
  <si>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</si>
  <si>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</si>
  <si>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</si>
  <si>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</si>
  <si>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</si>
  <si>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</si>
  <si>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</si>
  <si>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</si>
  <si>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</si>
  <si>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</si>
  <si>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</si>
  <si>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</si>
  <si>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</si>
  <si>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</si>
  <si>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</si>
  <si>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</si>
  <si>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</si>
  <si>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</si>
  <si>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</si>
  <si>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</si>
  <si>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</si>
  <si>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</si>
  <si>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 Dhia MECHLAOUI / M Souheil DRAOUI</t>
  </si>
  <si>
    <t>Le directeur magasin M Moez NAHDI</t>
  </si>
  <si>
    <t>Stockage simultané des produits de nettoyage et des huiles alimentaires ( huile pomace).</t>
  </si>
  <si>
    <t>Conforme.</t>
  </si>
  <si>
    <t>L'enregistrement des températures mensuelles (petit tableau) n'était pas effectué.</t>
  </si>
  <si>
    <t>L’étanchéité de la porte de la réception n’était pas satisfaisante</t>
  </si>
  <si>
    <t>Hygromètrie: 50%, conforme.</t>
  </si>
  <si>
    <t>Température affichée: 6,4°C
Température mesurée: 6°C</t>
  </si>
  <si>
    <t>Rayon FLEG:
le système d’ouverture à pédale était rompu.</t>
  </si>
  <si>
    <t xml:space="preserve">Fromage/charcuterie:
Présence d’un excès de givre au niveau du meuble arrière de stockage charcuterie. (voir photos)
</t>
  </si>
  <si>
    <t>Réparer le DEIV
Veuillez informer le prestataire de les fixer lors de la prochaine visite.</t>
  </si>
  <si>
    <t>Fixer la poignée du meuble froid des produits surgelés.</t>
  </si>
  <si>
    <t>L'enregistrement des autocontrôles de nettoyage et de désinfection n'était pas quotidien, une sensibilisation a été réalisée le jour de l'audit.</t>
  </si>
  <si>
    <t xml:space="preserve">Pâtisserie:
le DEIV était défaillant.
La plupart des portes appâts n'étaient pas fixés. </t>
  </si>
  <si>
    <t>Dépassement du DLC (28/02/2018) pour une barquette de pomme (MHIRSI SEFRIM). (Voir photo)</t>
  </si>
  <si>
    <t>La mention de l’ingrédient « confiture » était manquante dans la liste des ingrédients du produit (sablé chocolat) du fournisseur (maison du boulanger).</t>
  </si>
  <si>
    <t xml:space="preserve">Stockage de plusieurs produits dans leurs cartons d’origine (fromage, beurre, etc), procéder au décartonnage de ces produits.
</t>
  </si>
  <si>
    <t xml:space="preserve">Les boules de harissa » n’étaient pas étiquetées, procéder à l’étiquetage de ces éléments.
</t>
  </si>
  <si>
    <t>CM RAOUED</t>
  </si>
  <si>
    <t>CM Raoued</t>
  </si>
  <si>
    <t>Dr Hend KAMOUN</t>
  </si>
  <si>
    <t>Directeur du magasin et resp rayons</t>
  </si>
  <si>
    <t>Distributeur papier non adapté au rouleau essuie tout en BOUL/PAT</t>
  </si>
  <si>
    <t>Présence de piqures de moisissures sur trois quart de fromage citadella fiore  dont la DF 30/03/18, l'apparition de moisissures a comencé dans l'emballage du fournisseur,</t>
  </si>
  <si>
    <t>non respect de FEFO:  fromage citadella entamé dont la DF 30/03/18 alors que le lot du meme fromage dont la DF 23/03/18 est non entamé</t>
  </si>
  <si>
    <t>respecter le FEFO</t>
  </si>
  <si>
    <t>manque de sabot pour la nouvelle recrue</t>
  </si>
  <si>
    <t>manque de formation pour la nouvelle recrue en tracabilité. Sur la fiche de tracabilité : Date de fabrication 02/06/18 postérieure à la date d'ouverture 27/04/18,
manque de tracabilité pour la ricotte meriah pour les dates du 28 et 29/04/18</t>
  </si>
  <si>
    <t>ricotte meriah exposée au rayon ne portant pas d'etiquetge,
L'étiquette de la ricotte meriah porte DLC carrefour 03/05/18 &gt; DLC fournisseur 01/05/18</t>
  </si>
  <si>
    <t>présence de 4 sacs de boulettes de dinde surgelées non retirées du linéaire dont la DLC 03/05/18</t>
  </si>
  <si>
    <t>Prélevement pour analyses coproparasitologiques en cours</t>
  </si>
  <si>
    <t>les résultats des prélevements réalisés le 03/04/18 n'ont pas été reçus par le magasin</t>
  </si>
  <si>
    <t>Meuble écaillé</t>
  </si>
  <si>
    <t>température vérifiée au meuble surgelés -26°C</t>
  </si>
  <si>
    <t>DEIV Non fonctionel au labo boul/pat</t>
  </si>
  <si>
    <t>température mesurée 2,9°C</t>
  </si>
  <si>
    <t>Fromage/charcuterie:
Présence d’un excès de givre au niveau du meuble arrière de stockage charcuterie.</t>
  </si>
  <si>
    <t>N,A</t>
  </si>
  <si>
    <t>renforcer le contrôle de DLC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</si>
</sst>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53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13" borderId="1" xfId="0" applyFont="1" applyFill="1" applyBorder="1" applyAlignment="1" applyProtection="1">
      <alignment vertical="center" wrapText="1"/>
      <protection hidden="1"/>
    </xf>
    <xf numFmtId="165" fontId="8" fillId="14" borderId="1" xfId="0" applyNumberFormat="1" applyFont="1" applyFill="1" applyBorder="1" applyProtection="1">
      <protection locked="0"/>
    </xf>
    <xf numFmtId="165" fontId="8" fillId="16" borderId="1" xfId="0" applyNumberFormat="1" applyFont="1" applyFill="1" applyBorder="1" applyProtection="1">
      <protection locked="0"/>
    </xf>
    <xf numFmtId="0" fontId="8" fillId="0" borderId="1" xfId="0" applyFont="1" applyFill="1" applyBorder="1" applyAlignment="1" applyProtection="1">
      <alignment horizontal="left" wrapText="1"/>
      <protection locked="0"/>
    </xf>
    <xf numFmtId="9" fontId="8" fillId="0" borderId="1" xfId="0" applyNumberFormat="1" applyFont="1" applyBorder="1" applyAlignment="1" applyProtection="1">
      <alignment wrapText="1"/>
      <protection locked="0"/>
    </xf>
    <xf numFmtId="165" fontId="8" fillId="2" borderId="1" xfId="0" applyNumberFormat="1" applyFont="1" applyFill="1" applyBorder="1" applyAlignment="1" applyProtection="1">
      <alignment horizontal="center" wrapText="1"/>
    </xf>
    <xf numFmtId="166" fontId="8" fillId="2" borderId="1" xfId="0" applyNumberFormat="1" applyFont="1" applyFill="1" applyBorder="1" applyProtection="1"/>
    <xf numFmtId="166" fontId="5" fillId="2" borderId="1" xfId="0" applyNumberFormat="1" applyFont="1" applyFill="1" applyBorder="1" applyAlignment="1" applyProtection="1">
      <alignment wrapText="1"/>
    </xf>
    <xf numFmtId="165" fontId="8" fillId="2" borderId="1" xfId="0" applyNumberFormat="1" applyFont="1" applyFill="1" applyBorder="1" applyProtection="1">
      <protection locked="0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25036816"/>
        <c:axId val="1525028112"/>
      </c:barChart>
      <c:catAx>
        <c:axId val="1525036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25028112"/>
        <c:crosses val="autoZero"/>
        <c:auto val="1"/>
        <c:lblAlgn val="ctr"/>
        <c:lblOffset val="100"/>
        <c:noMultiLvlLbl val="0"/>
      </c:catAx>
      <c:valAx>
        <c:axId val="1525028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25036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0.97619047619047616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73422992"/>
        <c:axId val="1573448560"/>
      </c:barChart>
      <c:catAx>
        <c:axId val="1573422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73448560"/>
        <c:crosses val="autoZero"/>
        <c:auto val="1"/>
        <c:lblAlgn val="ctr"/>
        <c:lblOffset val="100"/>
        <c:noMultiLvlLbl val="0"/>
      </c:catAx>
      <c:valAx>
        <c:axId val="15734485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73422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73450192"/>
        <c:axId val="1573438768"/>
      </c:barChart>
      <c:catAx>
        <c:axId val="1573450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73438768"/>
        <c:crosses val="autoZero"/>
        <c:auto val="1"/>
        <c:lblAlgn val="ctr"/>
        <c:lblOffset val="100"/>
        <c:noMultiLvlLbl val="0"/>
      </c:catAx>
      <c:valAx>
        <c:axId val="1573438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73450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73424080"/>
        <c:axId val="1573424624"/>
      </c:barChart>
      <c:catAx>
        <c:axId val="1573424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73424624"/>
        <c:crosses val="autoZero"/>
        <c:auto val="1"/>
        <c:lblAlgn val="ctr"/>
        <c:lblOffset val="100"/>
        <c:noMultiLvlLbl val="0"/>
      </c:catAx>
      <c:valAx>
        <c:axId val="1573424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73424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73442576"/>
        <c:axId val="1573451280"/>
      </c:barChart>
      <c:catAx>
        <c:axId val="1573442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73451280"/>
        <c:crosses val="autoZero"/>
        <c:auto val="1"/>
        <c:lblAlgn val="ctr"/>
        <c:lblOffset val="100"/>
        <c:noMultiLvlLbl val="0"/>
      </c:catAx>
      <c:valAx>
        <c:axId val="15734512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73442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73451824"/>
        <c:axId val="1573444208"/>
      </c:barChart>
      <c:catAx>
        <c:axId val="1573451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73444208"/>
        <c:crosses val="autoZero"/>
        <c:auto val="1"/>
        <c:lblAlgn val="ctr"/>
        <c:lblOffset val="100"/>
        <c:noMultiLvlLbl val="0"/>
      </c:catAx>
      <c:valAx>
        <c:axId val="15734442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73451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0.96153846153846156</c:v>
                </c:pt>
                <c:pt idx="1">
                  <c:v>0.97530864197530864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73447472"/>
        <c:axId val="1573426256"/>
      </c:barChart>
      <c:catAx>
        <c:axId val="157344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73426256"/>
        <c:crosses val="autoZero"/>
        <c:auto val="1"/>
        <c:lblAlgn val="ctr"/>
        <c:lblOffset val="100"/>
        <c:noMultiLvlLbl val="0"/>
      </c:catAx>
      <c:valAx>
        <c:axId val="1573426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7344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0.957286432160804</c:v>
                </c:pt>
                <c:pt idx="1">
                  <c:v>0.97883597883597884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73428432"/>
        <c:axId val="1573439856"/>
      </c:barChart>
      <c:catAx>
        <c:axId val="157342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73439856"/>
        <c:crosses val="autoZero"/>
        <c:auto val="1"/>
        <c:lblAlgn val="ctr"/>
        <c:lblOffset val="100"/>
        <c:noMultiLvlLbl val="0"/>
      </c:catAx>
      <c:valAx>
        <c:axId val="15734398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73428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0.95941244684963278</c:v>
                </c:pt>
                <c:pt idx="1">
                  <c:v>0.9770723104056438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573434416"/>
        <c:axId val="1573420272"/>
        <c:extLst xmlns:c16r2="http://schemas.microsoft.com/office/drawing/2015/06/chart"/>
      </c:barChart>
      <c:catAx>
        <c:axId val="157343441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73420272"/>
        <c:crosses val="autoZero"/>
        <c:auto val="1"/>
        <c:lblAlgn val="ctr"/>
        <c:lblOffset val="100"/>
        <c:noMultiLvlLbl val="0"/>
      </c:catAx>
      <c:valAx>
        <c:axId val="157342027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73434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1</c:v>
                </c:pt>
                <c:pt idx="1">
                  <c:v>0.7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573448016"/>
        <c:axId val="1573444752"/>
        <c:extLst xmlns:c16r2="http://schemas.microsoft.com/office/drawing/2015/06/chart"/>
      </c:barChart>
      <c:catAx>
        <c:axId val="1573448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73444752"/>
        <c:crosses val="autoZero"/>
        <c:auto val="1"/>
        <c:lblAlgn val="ctr"/>
        <c:lblOffset val="100"/>
        <c:noMultiLvlLbl val="0"/>
      </c:catAx>
      <c:valAx>
        <c:axId val="1573444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73448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0.94117647058823528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76808864"/>
        <c:axId val="1476812128"/>
      </c:barChart>
      <c:catAx>
        <c:axId val="1476808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76812128"/>
        <c:crosses val="autoZero"/>
        <c:auto val="1"/>
        <c:lblAlgn val="ctr"/>
        <c:lblOffset val="100"/>
        <c:noMultiLvlLbl val="0"/>
      </c:catAx>
      <c:valAx>
        <c:axId val="1476812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76808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76809408"/>
        <c:axId val="1476811584"/>
      </c:barChart>
      <c:catAx>
        <c:axId val="1476809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76811584"/>
        <c:crosses val="autoZero"/>
        <c:auto val="1"/>
        <c:lblAlgn val="ctr"/>
        <c:lblOffset val="100"/>
        <c:noMultiLvlLbl val="0"/>
      </c:catAx>
      <c:valAx>
        <c:axId val="1476811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76809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0.967741935483871</c:v>
                </c:pt>
                <c:pt idx="1">
                  <c:v>0.9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76812672"/>
        <c:axId val="1476800704"/>
      </c:barChart>
      <c:catAx>
        <c:axId val="1476812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76800704"/>
        <c:crosses val="autoZero"/>
        <c:auto val="1"/>
        <c:lblAlgn val="ctr"/>
        <c:lblOffset val="100"/>
        <c:noMultiLvlLbl val="0"/>
      </c:catAx>
      <c:valAx>
        <c:axId val="1476800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76812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25964816"/>
        <c:axId val="1525966448"/>
      </c:barChart>
      <c:catAx>
        <c:axId val="1525964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25966448"/>
        <c:crosses val="autoZero"/>
        <c:auto val="1"/>
        <c:lblAlgn val="ctr"/>
        <c:lblOffset val="100"/>
        <c:noMultiLvlLbl val="0"/>
      </c:catAx>
      <c:valAx>
        <c:axId val="15259664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25964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25966992"/>
        <c:axId val="1525951760"/>
      </c:barChart>
      <c:catAx>
        <c:axId val="1525966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25951760"/>
        <c:crosses val="autoZero"/>
        <c:auto val="1"/>
        <c:lblAlgn val="ctr"/>
        <c:lblOffset val="100"/>
        <c:noMultiLvlLbl val="0"/>
      </c:catAx>
      <c:valAx>
        <c:axId val="1525951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25966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0.84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25956112"/>
        <c:axId val="1525952848"/>
      </c:barChart>
      <c:catAx>
        <c:axId val="1525956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25952848"/>
        <c:crosses val="autoZero"/>
        <c:auto val="1"/>
        <c:lblAlgn val="ctr"/>
        <c:lblOffset val="100"/>
        <c:noMultiLvlLbl val="0"/>
      </c:catAx>
      <c:valAx>
        <c:axId val="1525952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25956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72701264"/>
        <c:axId val="1468431392"/>
      </c:barChart>
      <c:catAx>
        <c:axId val="1472701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68431392"/>
        <c:crosses val="autoZero"/>
        <c:auto val="1"/>
        <c:lblAlgn val="ctr"/>
        <c:lblOffset val="100"/>
        <c:noMultiLvlLbl val="0"/>
      </c:catAx>
      <c:valAx>
        <c:axId val="14684313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72701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0.96551724137931039</c:v>
                </c:pt>
                <c:pt idx="1">
                  <c:v>0.96551724137931039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73435504"/>
        <c:axId val="1573449648"/>
      </c:barChart>
      <c:catAx>
        <c:axId val="1573435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73449648"/>
        <c:crosses val="autoZero"/>
        <c:auto val="1"/>
        <c:lblAlgn val="ctr"/>
        <c:lblOffset val="100"/>
        <c:noMultiLvlLbl val="0"/>
      </c:catAx>
      <c:valAx>
        <c:axId val="1573449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73435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21" zoomScaleSheetLayoutView="100" workbookViewId="0">
      <selection activeCell="J127" sqref="J127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06" t="s">
        <v>324</v>
      </c>
      <c r="B18" s="306"/>
      <c r="C18" s="306"/>
      <c r="D18" s="307" t="s">
        <v>427</v>
      </c>
      <c r="E18" s="307"/>
      <c r="F18" s="307"/>
      <c r="G18" s="307"/>
      <c r="H18" s="307"/>
      <c r="I18" s="307"/>
      <c r="J18" s="307"/>
      <c r="K18" s="307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08" t="s">
        <v>325</v>
      </c>
      <c r="B21" s="308"/>
      <c r="C21" s="308"/>
      <c r="D21" s="308"/>
      <c r="E21" s="308"/>
      <c r="F21" s="308"/>
      <c r="G21" s="308"/>
      <c r="H21" s="308"/>
      <c r="I21" s="308"/>
      <c r="J21" s="308"/>
      <c r="K21" s="308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02" t="s">
        <v>327</v>
      </c>
      <c r="C23" s="302"/>
      <c r="D23" s="78"/>
      <c r="E23" s="78"/>
      <c r="F23" s="78"/>
      <c r="G23" s="78"/>
      <c r="H23" s="78"/>
      <c r="I23" s="78"/>
      <c r="J23" s="77" t="str">
        <f>D18</f>
        <v>CM Raoued</v>
      </c>
    </row>
    <row r="24" spans="1:11" ht="33" customHeight="1" x14ac:dyDescent="0.25">
      <c r="A24" s="86" t="s">
        <v>328</v>
      </c>
      <c r="B24" s="301">
        <f>AVERAGE('A1 Exploitation'!D549,'A1 Technique'!D199)</f>
        <v>0.95941244684963278</v>
      </c>
      <c r="C24" s="301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01">
        <f>AVERAGE('A2 Exploitation'!D549,'A2 Technique'!D199)</f>
        <v>0.9770723104056438</v>
      </c>
      <c r="C25" s="301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01">
        <f>AVERAGE('A3 Exploitation'!D549,'A3 Technique'!D199)</f>
        <v>0</v>
      </c>
      <c r="C26" s="301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01">
        <f>AVERAGE('A4 Exploitation'!D549,'A4 Technique'!D199)</f>
        <v>0</v>
      </c>
      <c r="C27" s="301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01">
        <f>AVERAGE('A5 Exploitation'!D549,'A5 Technique'!D199)</f>
        <v>0</v>
      </c>
      <c r="C28" s="301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01">
        <f>AVERAGE('A6 Exploitation'!D549,'A6 Technique'!D199)</f>
        <v>0</v>
      </c>
      <c r="C29" s="301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02" t="s">
        <v>334</v>
      </c>
      <c r="C33" s="302"/>
      <c r="D33" s="78"/>
      <c r="E33" s="78"/>
      <c r="F33" s="78"/>
      <c r="G33" s="78"/>
      <c r="H33" s="78"/>
      <c r="I33" s="78"/>
      <c r="J33" s="77" t="str">
        <f>D18</f>
        <v>CM Raoued</v>
      </c>
    </row>
    <row r="34" spans="1:10" ht="33" customHeight="1" x14ac:dyDescent="0.25">
      <c r="A34" s="86" t="s">
        <v>328</v>
      </c>
      <c r="B34" s="301">
        <f>'A1 Exploitation'!D549</f>
        <v>0.957286432160804</v>
      </c>
      <c r="C34" s="301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01">
        <f>'A2 Exploitation'!D549</f>
        <v>0.97883597883597884</v>
      </c>
      <c r="C35" s="301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01">
        <f>'A3 Exploitation'!D549</f>
        <v>0</v>
      </c>
      <c r="C36" s="301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01">
        <f>'A4 Exploitation'!D549</f>
        <v>0</v>
      </c>
      <c r="C37" s="301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01">
        <f>'A5 Exploitation'!D549</f>
        <v>0</v>
      </c>
      <c r="C38" s="301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01">
        <f>'A6 Exploitation'!D549</f>
        <v>0</v>
      </c>
      <c r="C39" s="301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05" t="s">
        <v>335</v>
      </c>
      <c r="C42" s="305"/>
      <c r="D42" s="78"/>
      <c r="E42" s="78"/>
      <c r="F42" s="78"/>
      <c r="G42" s="78"/>
      <c r="H42" s="78"/>
      <c r="I42" s="78"/>
      <c r="J42" s="77" t="str">
        <f>D18</f>
        <v>CM Raoued</v>
      </c>
    </row>
    <row r="43" spans="1:10" ht="33" customHeight="1" x14ac:dyDescent="0.25">
      <c r="A43" s="86" t="s">
        <v>328</v>
      </c>
      <c r="B43" s="301">
        <f>AVERAGE('A1 Exploitation'!D547, 'A1 Technique'!D197)</f>
        <v>1</v>
      </c>
      <c r="C43" s="301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01">
        <f>AVERAGE('A2 Exploitation'!D547, 'A2 Technique'!D197)</f>
        <v>0.7</v>
      </c>
      <c r="C44" s="301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01" t="e">
        <f>AVERAGE('A3 Exploitation'!D547, 'A3 Technique'!D197)</f>
        <v>#DIV/0!</v>
      </c>
      <c r="C45" s="301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01" t="e">
        <f>AVERAGE('A4 Exploitation'!D547, 'A4 Technique'!D197)</f>
        <v>#DIV/0!</v>
      </c>
      <c r="C46" s="301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01" t="e">
        <f>AVERAGE('A5 Exploitation'!D547, 'A5 Technique'!D197)</f>
        <v>#DIV/0!</v>
      </c>
      <c r="C47" s="301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01" t="e">
        <f>AVERAGE('A6 Exploitation'!D547, 'A6 Technique'!D197)</f>
        <v>#DIV/0!</v>
      </c>
      <c r="C48" s="301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02" t="s">
        <v>336</v>
      </c>
      <c r="C51" s="302"/>
      <c r="D51" s="78"/>
      <c r="E51" s="78"/>
      <c r="F51" s="78"/>
      <c r="G51" s="78"/>
      <c r="H51" s="78"/>
      <c r="I51" s="78"/>
      <c r="J51" s="77" t="str">
        <f>D18</f>
        <v>CM Raoued</v>
      </c>
    </row>
    <row r="52" spans="1:10" ht="33" customHeight="1" x14ac:dyDescent="0.25">
      <c r="A52" s="86" t="s">
        <v>328</v>
      </c>
      <c r="B52" s="304">
        <f>'A1 Exploitation'!D46</f>
        <v>1</v>
      </c>
      <c r="C52" s="304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04">
        <f>'A2 Exploitation'!D46</f>
        <v>1</v>
      </c>
      <c r="C53" s="304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04">
        <f>'A3 Exploitation'!D46</f>
        <v>0</v>
      </c>
      <c r="C54" s="304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04">
        <f>'A4 Exploitation'!D46</f>
        <v>0</v>
      </c>
      <c r="C55" s="304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04">
        <f>'A5 Exploitation'!D46</f>
        <v>0</v>
      </c>
      <c r="C56" s="304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04">
        <f>'A6 Exploitation'!D46</f>
        <v>0</v>
      </c>
      <c r="C57" s="304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02" t="s">
        <v>337</v>
      </c>
      <c r="C60" s="302"/>
      <c r="D60" s="78"/>
      <c r="E60" s="78"/>
      <c r="F60" s="78"/>
      <c r="G60" s="78"/>
      <c r="H60" s="78"/>
      <c r="I60" s="78"/>
      <c r="J60" s="77" t="str">
        <f>D18</f>
        <v>CM Raoued</v>
      </c>
    </row>
    <row r="61" spans="1:10" ht="33" customHeight="1" x14ac:dyDescent="0.25">
      <c r="A61" s="86" t="s">
        <v>328</v>
      </c>
      <c r="B61" s="301">
        <f>'A1 Exploitation'!D103</f>
        <v>0.94117647058823528</v>
      </c>
      <c r="C61" s="301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01">
        <f>'A2 Exploitation'!D103</f>
        <v>1</v>
      </c>
      <c r="C62" s="301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01">
        <f>'A3 Exploitation'!D103</f>
        <v>0</v>
      </c>
      <c r="C63" s="301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01">
        <f>'A4 Exploitation'!D103</f>
        <v>0</v>
      </c>
      <c r="C64" s="301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01">
        <f>'A5 Exploitation'!D103</f>
        <v>0</v>
      </c>
      <c r="C65" s="301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01">
        <f>'A6 Exploitation'!D103</f>
        <v>0</v>
      </c>
      <c r="C66" s="301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02" t="s">
        <v>338</v>
      </c>
      <c r="C69" s="302"/>
      <c r="D69" s="78"/>
      <c r="E69" s="78"/>
      <c r="F69" s="78"/>
      <c r="G69" s="78"/>
      <c r="H69" s="78"/>
      <c r="I69" s="78"/>
      <c r="J69" s="77" t="str">
        <f>D18</f>
        <v>CM Raoued</v>
      </c>
    </row>
    <row r="70" spans="1:10" ht="33" customHeight="1" x14ac:dyDescent="0.25">
      <c r="A70" s="86" t="s">
        <v>328</v>
      </c>
      <c r="B70" s="301" t="e">
        <f>'A1 Exploitation'!D158</f>
        <v>#DIV/0!</v>
      </c>
      <c r="C70" s="301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01" t="e">
        <f>'A2 Exploitation'!D158</f>
        <v>#DIV/0!</v>
      </c>
      <c r="C71" s="301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01">
        <f>'A3 Exploitation'!D158</f>
        <v>0</v>
      </c>
      <c r="C72" s="301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01">
        <f>'A4 Exploitation'!D158</f>
        <v>0</v>
      </c>
      <c r="C73" s="301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01">
        <f>'A5 Exploitation'!D158</f>
        <v>0</v>
      </c>
      <c r="C74" s="301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01">
        <f>'A6 Exploitation'!D158</f>
        <v>0</v>
      </c>
      <c r="C75" s="301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02" t="s">
        <v>339</v>
      </c>
      <c r="C78" s="302"/>
      <c r="D78" s="78"/>
      <c r="E78" s="78"/>
      <c r="F78" s="78"/>
      <c r="G78" s="78"/>
      <c r="H78" s="78"/>
      <c r="I78" s="78"/>
      <c r="J78" s="77" t="str">
        <f>D18</f>
        <v>CM Raoued</v>
      </c>
    </row>
    <row r="79" spans="1:10" ht="33" customHeight="1" x14ac:dyDescent="0.25">
      <c r="A79" s="86" t="s">
        <v>328</v>
      </c>
      <c r="B79" s="301">
        <f>'A1 Exploitation'!D205</f>
        <v>0.967741935483871</v>
      </c>
      <c r="C79" s="301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01">
        <f>'A2 Exploitation'!D205</f>
        <v>0.9</v>
      </c>
      <c r="C80" s="301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01">
        <f>'A3 Exploitation'!D205</f>
        <v>0</v>
      </c>
      <c r="C81" s="301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01">
        <f>'A4 Exploitation'!D205</f>
        <v>0</v>
      </c>
      <c r="C82" s="301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01">
        <f>'A5 Exploitation'!D205</f>
        <v>0</v>
      </c>
      <c r="C83" s="301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01">
        <f>'A6 Exploitation'!D205</f>
        <v>0</v>
      </c>
      <c r="C84" s="301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02" t="s">
        <v>340</v>
      </c>
      <c r="C87" s="302"/>
      <c r="D87" s="78"/>
      <c r="E87" s="78"/>
      <c r="F87" s="78"/>
      <c r="G87" s="78"/>
      <c r="H87" s="78"/>
      <c r="I87" s="78"/>
      <c r="J87" s="77" t="str">
        <f>D18</f>
        <v>CM Raoued</v>
      </c>
    </row>
    <row r="88" spans="1:10" ht="33" customHeight="1" x14ac:dyDescent="0.25">
      <c r="A88" s="86" t="s">
        <v>328</v>
      </c>
      <c r="B88" s="301" t="e">
        <f>'A1 Exploitation'!D266</f>
        <v>#DIV/0!</v>
      </c>
      <c r="C88" s="301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01" t="e">
        <f>'A2 Exploitation'!D266</f>
        <v>#DIV/0!</v>
      </c>
      <c r="C89" s="301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01">
        <f>'A3 Exploitation'!D266</f>
        <v>0</v>
      </c>
      <c r="C90" s="301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01">
        <f>'A4 Exploitation'!D266</f>
        <v>0</v>
      </c>
      <c r="C91" s="301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01">
        <f>'A5 Exploitation'!D266</f>
        <v>0</v>
      </c>
      <c r="C92" s="301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01">
        <f>'A6 Exploitation'!D266</f>
        <v>0</v>
      </c>
      <c r="C93" s="301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02" t="s">
        <v>341</v>
      </c>
      <c r="C96" s="302"/>
      <c r="D96" s="78"/>
      <c r="E96" s="78"/>
      <c r="F96" s="78"/>
      <c r="G96" s="78"/>
      <c r="H96" s="78"/>
      <c r="I96" s="78"/>
      <c r="J96" s="77" t="str">
        <f>D18</f>
        <v>CM Raoued</v>
      </c>
    </row>
    <row r="97" spans="1:10" ht="33" customHeight="1" x14ac:dyDescent="0.25">
      <c r="A97" s="86" t="s">
        <v>328</v>
      </c>
      <c r="B97" s="301" t="e">
        <f>'A1 Exploitation'!D318</f>
        <v>#DIV/0!</v>
      </c>
      <c r="C97" s="301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01" t="e">
        <f>'A2 Exploitation'!D318</f>
        <v>#DIV/0!</v>
      </c>
      <c r="C98" s="301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01">
        <f>'A3 Exploitation'!D318</f>
        <v>0</v>
      </c>
      <c r="C99" s="301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01">
        <f>'A4 Exploitation'!D318</f>
        <v>0</v>
      </c>
      <c r="C100" s="301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01">
        <f>'A5 Exploitation'!D318</f>
        <v>0</v>
      </c>
      <c r="C101" s="301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01">
        <f>'A6 Exploitation'!D318</f>
        <v>0</v>
      </c>
      <c r="C102" s="301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02" t="s">
        <v>342</v>
      </c>
      <c r="C105" s="302"/>
      <c r="D105" s="78"/>
      <c r="E105" s="78"/>
      <c r="F105" s="78"/>
      <c r="G105" s="78"/>
      <c r="H105" s="78"/>
      <c r="I105" s="78"/>
      <c r="J105" s="77" t="str">
        <f>D18</f>
        <v>CM Raoued</v>
      </c>
    </row>
    <row r="106" spans="1:10" ht="33" customHeight="1" x14ac:dyDescent="0.25">
      <c r="A106" s="86" t="s">
        <v>328</v>
      </c>
      <c r="B106" s="301">
        <f>'A1 Exploitation'!D358</f>
        <v>0.84</v>
      </c>
      <c r="C106" s="301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01">
        <f>'A2 Exploitation'!D358</f>
        <v>1</v>
      </c>
      <c r="C107" s="301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01">
        <f>'A3 Exploitation'!D358</f>
        <v>0</v>
      </c>
      <c r="C108" s="301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01">
        <f>'A4 Exploitation'!D358</f>
        <v>0</v>
      </c>
      <c r="C109" s="301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01">
        <f>'A5 Exploitation'!D358</f>
        <v>0</v>
      </c>
      <c r="C110" s="301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01">
        <f>'A6 Exploitation'!D358</f>
        <v>0</v>
      </c>
      <c r="C111" s="301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02" t="s">
        <v>343</v>
      </c>
      <c r="C114" s="302"/>
      <c r="D114" s="78"/>
      <c r="E114" s="78"/>
      <c r="F114" s="78"/>
      <c r="G114" s="78"/>
      <c r="H114" s="78"/>
      <c r="I114" s="78"/>
      <c r="J114" s="77" t="str">
        <f>D18</f>
        <v>CM Raoued</v>
      </c>
    </row>
    <row r="115" spans="1:10" ht="33" customHeight="1" x14ac:dyDescent="0.25">
      <c r="A115" s="86" t="s">
        <v>328</v>
      </c>
      <c r="B115" s="301">
        <f>'A1 Exploitation'!D391</f>
        <v>1</v>
      </c>
      <c r="C115" s="301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01">
        <f>'A2 Exploitation'!D391</f>
        <v>1</v>
      </c>
      <c r="C116" s="301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01">
        <f>'A3 Exploitation'!D391</f>
        <v>0</v>
      </c>
      <c r="C117" s="301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01">
        <f>'A4 Exploitation'!D391</f>
        <v>0</v>
      </c>
      <c r="C118" s="301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01">
        <f>'A5 Exploitation'!D391</f>
        <v>0</v>
      </c>
      <c r="C119" s="301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01">
        <f>'A6 Exploitation'!D391</f>
        <v>0</v>
      </c>
      <c r="C120" s="301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02" t="s">
        <v>344</v>
      </c>
      <c r="C123" s="302"/>
      <c r="D123" s="78"/>
      <c r="E123" s="78"/>
      <c r="F123" s="78"/>
      <c r="G123" s="78"/>
      <c r="H123" s="78"/>
      <c r="I123" s="78"/>
      <c r="J123" s="77" t="str">
        <f>D18</f>
        <v>CM Raoued</v>
      </c>
    </row>
    <row r="124" spans="1:10" ht="33" customHeight="1" x14ac:dyDescent="0.25">
      <c r="A124" s="86" t="s">
        <v>328</v>
      </c>
      <c r="B124" s="301">
        <f>'A1 Exploitation'!D444</f>
        <v>0.96551724137931039</v>
      </c>
      <c r="C124" s="301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01">
        <f>'A2 Exploitation'!D444</f>
        <v>0.96551724137931039</v>
      </c>
      <c r="C125" s="301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01">
        <f>'A3 Exploitation'!D444</f>
        <v>0</v>
      </c>
      <c r="C126" s="301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01">
        <f>'A4 Exploitation'!D444</f>
        <v>0</v>
      </c>
      <c r="C127" s="301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01">
        <f>'A5 Exploitation'!D444</f>
        <v>0</v>
      </c>
      <c r="C128" s="301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01">
        <f>'A6 Exploitation'!D444</f>
        <v>0</v>
      </c>
      <c r="C129" s="301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02" t="s">
        <v>345</v>
      </c>
      <c r="C132" s="302"/>
      <c r="D132" s="78"/>
      <c r="E132" s="78"/>
      <c r="F132" s="78"/>
      <c r="G132" s="78"/>
      <c r="H132" s="78"/>
      <c r="I132" s="78"/>
      <c r="J132" s="77" t="str">
        <f>D18</f>
        <v>CM Raoued</v>
      </c>
    </row>
    <row r="133" spans="1:10" ht="33" customHeight="1" x14ac:dyDescent="0.25">
      <c r="A133" s="86" t="s">
        <v>328</v>
      </c>
      <c r="B133" s="301">
        <f>'A1 Exploitation'!D481</f>
        <v>0.97619047619047616</v>
      </c>
      <c r="C133" s="301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01">
        <f>'A2 Exploitation'!D481</f>
        <v>1</v>
      </c>
      <c r="C134" s="301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01">
        <f>'A3 Exploitation'!D481</f>
        <v>0</v>
      </c>
      <c r="C135" s="301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01">
        <f>'A4 Exploitation'!D481</f>
        <v>0</v>
      </c>
      <c r="C136" s="301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01">
        <f>'A5 Exploitation'!D481</f>
        <v>0</v>
      </c>
      <c r="C137" s="301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01">
        <f>'A6 Exploitation'!D481</f>
        <v>0</v>
      </c>
      <c r="C138" s="301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02" t="s">
        <v>346</v>
      </c>
      <c r="C141" s="302"/>
      <c r="D141" s="78"/>
      <c r="E141" s="78"/>
      <c r="F141" s="78"/>
      <c r="G141" s="78"/>
      <c r="H141" s="78"/>
      <c r="I141" s="78"/>
      <c r="J141" s="77" t="str">
        <f>D18</f>
        <v>CM Raoued</v>
      </c>
    </row>
    <row r="142" spans="1:10" ht="33" customHeight="1" x14ac:dyDescent="0.25">
      <c r="A142" s="86" t="s">
        <v>328</v>
      </c>
      <c r="B142" s="301">
        <f>'A1 Exploitation'!D503</f>
        <v>1</v>
      </c>
      <c r="C142" s="301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01">
        <f>'A2 Exploitation'!D503</f>
        <v>1</v>
      </c>
      <c r="C143" s="301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01">
        <f>'A3 Exploitation'!D503</f>
        <v>0</v>
      </c>
      <c r="C144" s="301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01">
        <f>'A4 Exploitation'!D503</f>
        <v>0</v>
      </c>
      <c r="C145" s="301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01">
        <f>'A5 Exploitation'!D503</f>
        <v>0</v>
      </c>
      <c r="C146" s="301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01">
        <f>'A6 Exploitation'!D503</f>
        <v>0</v>
      </c>
      <c r="C147" s="301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02" t="s">
        <v>347</v>
      </c>
      <c r="C150" s="302"/>
      <c r="D150" s="78"/>
      <c r="E150" s="78"/>
      <c r="F150" s="78"/>
      <c r="G150" s="78"/>
      <c r="H150" s="78"/>
      <c r="I150" s="78"/>
      <c r="J150" s="77" t="str">
        <f>D18</f>
        <v>CM Raoued</v>
      </c>
    </row>
    <row r="151" spans="1:10" ht="33" customHeight="1" x14ac:dyDescent="0.25">
      <c r="A151" s="86" t="s">
        <v>328</v>
      </c>
      <c r="B151" s="301">
        <f>'A1 Exploitation'!D514</f>
        <v>1</v>
      </c>
      <c r="C151" s="301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01">
        <f>'A2 Exploitation'!D514</f>
        <v>1</v>
      </c>
      <c r="C152" s="301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01">
        <f>'A3 Exploitation'!D514</f>
        <v>0</v>
      </c>
      <c r="C153" s="301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01">
        <f>'A4 Exploitation'!D514</f>
        <v>0</v>
      </c>
      <c r="C154" s="301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01">
        <f>'A5 Exploitation'!D514</f>
        <v>0</v>
      </c>
      <c r="C155" s="301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01">
        <f>'A6 Exploitation'!D514</f>
        <v>0</v>
      </c>
      <c r="C156" s="301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03"/>
      <c r="C159" s="303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02" t="s">
        <v>348</v>
      </c>
      <c r="C160" s="302"/>
      <c r="D160" s="78"/>
      <c r="E160" s="78"/>
      <c r="F160" s="78"/>
      <c r="G160" s="78"/>
      <c r="H160" s="78"/>
      <c r="I160" s="78"/>
      <c r="J160" s="77" t="str">
        <f>D18</f>
        <v>CM Raoued</v>
      </c>
    </row>
    <row r="161" spans="1:10" ht="33" customHeight="1" x14ac:dyDescent="0.25">
      <c r="A161" s="86" t="s">
        <v>328</v>
      </c>
      <c r="B161" s="301">
        <f>'A1 Exploitation'!D534</f>
        <v>1</v>
      </c>
      <c r="C161" s="301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01">
        <f>'A2 Exploitation'!D534</f>
        <v>1</v>
      </c>
      <c r="C162" s="301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01">
        <f>'A3 Exploitation'!D534</f>
        <v>0</v>
      </c>
      <c r="C163" s="301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01">
        <f>'A4 Exploitation'!D534</f>
        <v>0</v>
      </c>
      <c r="C164" s="301"/>
    </row>
    <row r="165" spans="1:10" ht="33" customHeight="1" x14ac:dyDescent="0.25">
      <c r="A165" s="85" t="s">
        <v>332</v>
      </c>
      <c r="B165" s="301">
        <f>'A5 Exploitation'!D534</f>
        <v>0</v>
      </c>
      <c r="C165" s="301"/>
    </row>
    <row r="166" spans="1:10" ht="18" x14ac:dyDescent="0.25">
      <c r="A166" s="85" t="s">
        <v>333</v>
      </c>
      <c r="B166" s="301">
        <f>'A6 Exploitation'!D534</f>
        <v>0</v>
      </c>
      <c r="C166" s="301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02" t="s">
        <v>349</v>
      </c>
      <c r="C169" s="302"/>
      <c r="J169" s="77" t="str">
        <f>D18</f>
        <v>CM Raoued</v>
      </c>
    </row>
    <row r="170" spans="1:10" ht="33" customHeight="1" x14ac:dyDescent="0.25">
      <c r="A170" s="86" t="s">
        <v>328</v>
      </c>
      <c r="B170" s="301">
        <f>'A1 Exploitation'!D545</f>
        <v>1</v>
      </c>
      <c r="C170" s="301"/>
    </row>
    <row r="171" spans="1:10" ht="33" customHeight="1" x14ac:dyDescent="0.25">
      <c r="A171" s="85" t="s">
        <v>329</v>
      </c>
      <c r="B171" s="301">
        <f>'A2 Exploitation'!D545</f>
        <v>1</v>
      </c>
      <c r="C171" s="301"/>
    </row>
    <row r="172" spans="1:10" ht="33" customHeight="1" x14ac:dyDescent="0.25">
      <c r="A172" s="86" t="s">
        <v>330</v>
      </c>
      <c r="B172" s="301">
        <f>'A3 Exploitation'!D545</f>
        <v>0</v>
      </c>
      <c r="C172" s="301"/>
    </row>
    <row r="173" spans="1:10" ht="33" customHeight="1" x14ac:dyDescent="0.25">
      <c r="A173" s="86" t="s">
        <v>331</v>
      </c>
      <c r="B173" s="301">
        <f>'A4 Exploitation'!D545</f>
        <v>0</v>
      </c>
      <c r="C173" s="301"/>
    </row>
    <row r="174" spans="1:10" ht="33" customHeight="1" x14ac:dyDescent="0.25">
      <c r="A174" s="85" t="s">
        <v>332</v>
      </c>
      <c r="B174" s="301">
        <f>'A5 Exploitation'!D545</f>
        <v>0</v>
      </c>
      <c r="C174" s="301"/>
    </row>
    <row r="175" spans="1:10" ht="18" x14ac:dyDescent="0.25">
      <c r="A175" s="85" t="s">
        <v>333</v>
      </c>
      <c r="B175" s="301">
        <f>'A6 Exploitation'!D545</f>
        <v>0</v>
      </c>
      <c r="C175" s="301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02" t="s">
        <v>350</v>
      </c>
      <c r="C178" s="302"/>
      <c r="J178" s="77" t="str">
        <f>D18</f>
        <v>CM Raoued</v>
      </c>
    </row>
    <row r="179" spans="1:10" ht="33" customHeight="1" x14ac:dyDescent="0.25">
      <c r="A179" s="86" t="s">
        <v>328</v>
      </c>
      <c r="B179" s="301">
        <f>'A1 Technique'!D199</f>
        <v>0.96153846153846156</v>
      </c>
      <c r="C179" s="301"/>
    </row>
    <row r="180" spans="1:10" ht="33" customHeight="1" x14ac:dyDescent="0.25">
      <c r="A180" s="85" t="s">
        <v>329</v>
      </c>
      <c r="B180" s="301">
        <f>'A2 Technique'!D199</f>
        <v>0.97530864197530864</v>
      </c>
      <c r="C180" s="301"/>
    </row>
    <row r="181" spans="1:10" ht="33" customHeight="1" x14ac:dyDescent="0.25">
      <c r="A181" s="86" t="s">
        <v>330</v>
      </c>
      <c r="B181" s="301">
        <f>'A3 Technique'!D199</f>
        <v>0</v>
      </c>
      <c r="C181" s="301"/>
    </row>
    <row r="182" spans="1:10" ht="33" customHeight="1" x14ac:dyDescent="0.25">
      <c r="A182" s="86" t="s">
        <v>331</v>
      </c>
      <c r="B182" s="301">
        <f>'A4 Technique'!D199</f>
        <v>0</v>
      </c>
      <c r="C182" s="301"/>
    </row>
    <row r="183" spans="1:10" ht="33" customHeight="1" x14ac:dyDescent="0.25">
      <c r="A183" s="85" t="s">
        <v>332</v>
      </c>
      <c r="B183" s="301">
        <f>'A5 Technique'!D199</f>
        <v>0</v>
      </c>
      <c r="C183" s="301"/>
    </row>
    <row r="184" spans="1:10" ht="18" x14ac:dyDescent="0.25">
      <c r="A184" s="85" t="s">
        <v>333</v>
      </c>
      <c r="B184" s="301">
        <f>'A6 Technique'!D199</f>
        <v>0</v>
      </c>
      <c r="C184" s="301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19" zoomScale="60" workbookViewId="0">
      <selection activeCell="D444" sqref="D444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8"/>
      <c r="E1" s="328"/>
      <c r="F1" s="328"/>
      <c r="G1" s="328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29" t="s">
        <v>179</v>
      </c>
      <c r="B7" s="329"/>
      <c r="C7" s="329"/>
      <c r="D7" s="329"/>
      <c r="E7" s="329"/>
      <c r="F7" s="329"/>
      <c r="G7" s="125"/>
    </row>
    <row r="8" spans="1:7" ht="29.25" x14ac:dyDescent="0.45">
      <c r="A8" s="330" t="str">
        <f>'Page de garde'!D18</f>
        <v>CM Raoued</v>
      </c>
      <c r="B8" s="330"/>
      <c r="C8" s="330"/>
      <c r="D8" s="330"/>
      <c r="E8" s="330"/>
      <c r="F8" s="330"/>
      <c r="G8" s="125"/>
    </row>
    <row r="9" spans="1:7" ht="24" x14ac:dyDescent="0.45">
      <c r="A9" s="14" t="s">
        <v>42</v>
      </c>
      <c r="B9" s="331"/>
      <c r="C9" s="331"/>
      <c r="D9" s="331"/>
      <c r="E9" s="331"/>
      <c r="F9" s="331"/>
      <c r="G9" s="125"/>
    </row>
    <row r="10" spans="1:7" ht="24" x14ac:dyDescent="0.45">
      <c r="A10" s="15" t="s">
        <v>44</v>
      </c>
      <c r="B10" s="332"/>
      <c r="C10" s="332"/>
      <c r="D10" s="332"/>
      <c r="E10" s="332"/>
      <c r="F10" s="332"/>
      <c r="G10" s="125"/>
    </row>
    <row r="11" spans="1:7" ht="24" x14ac:dyDescent="0.45">
      <c r="A11" s="14" t="s">
        <v>43</v>
      </c>
      <c r="B11" s="327"/>
      <c r="C11" s="327"/>
      <c r="D11" s="327"/>
      <c r="E11" s="327"/>
      <c r="F11" s="327"/>
      <c r="G11" s="125"/>
    </row>
    <row r="12" spans="1:7" ht="24" x14ac:dyDescent="0.45">
      <c r="A12" s="14" t="s">
        <v>239</v>
      </c>
      <c r="B12" s="325">
        <f>D549</f>
        <v>0</v>
      </c>
      <c r="C12" s="325"/>
      <c r="D12" s="325"/>
      <c r="E12" s="325"/>
      <c r="F12" s="325"/>
      <c r="G12" s="125"/>
    </row>
    <row r="13" spans="1:7" ht="22.5" x14ac:dyDescent="0.45">
      <c r="D13" s="326"/>
      <c r="E13" s="326"/>
      <c r="F13" s="326"/>
      <c r="G13" s="326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9" t="s">
        <v>30</v>
      </c>
      <c r="B17" s="310" t="s">
        <v>31</v>
      </c>
      <c r="C17" s="310"/>
      <c r="D17" s="310" t="s">
        <v>46</v>
      </c>
      <c r="E17" s="311" t="s">
        <v>310</v>
      </c>
      <c r="F17" s="311" t="s">
        <v>358</v>
      </c>
    </row>
    <row r="18" spans="1:8" ht="16.5" customHeight="1" x14ac:dyDescent="0.3">
      <c r="A18" s="309"/>
      <c r="B18" s="41" t="s">
        <v>34</v>
      </c>
      <c r="C18" s="41" t="s">
        <v>33</v>
      </c>
      <c r="D18" s="310"/>
      <c r="E18" s="311"/>
      <c r="F18" s="311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9" t="s">
        <v>379</v>
      </c>
      <c r="B38" s="320"/>
      <c r="C38" s="320"/>
      <c r="D38" s="320"/>
      <c r="E38" s="320"/>
      <c r="F38" s="321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9" t="s">
        <v>30</v>
      </c>
      <c r="B50" s="310" t="s">
        <v>31</v>
      </c>
      <c r="C50" s="310"/>
      <c r="D50" s="310" t="s">
        <v>46</v>
      </c>
      <c r="E50" s="311" t="s">
        <v>310</v>
      </c>
      <c r="F50" s="311" t="s">
        <v>360</v>
      </c>
      <c r="G50" s="127"/>
    </row>
    <row r="51" spans="1:7" ht="16.5" customHeight="1" x14ac:dyDescent="0.3">
      <c r="A51" s="309"/>
      <c r="B51" s="41" t="s">
        <v>34</v>
      </c>
      <c r="C51" s="41" t="s">
        <v>33</v>
      </c>
      <c r="D51" s="310"/>
      <c r="E51" s="311"/>
      <c r="F51" s="311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9" t="s">
        <v>379</v>
      </c>
      <c r="B94" s="320"/>
      <c r="C94" s="320"/>
      <c r="D94" s="320"/>
      <c r="E94" s="320"/>
      <c r="F94" s="321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9" t="s">
        <v>30</v>
      </c>
      <c r="B107" s="310" t="s">
        <v>31</v>
      </c>
      <c r="C107" s="310"/>
      <c r="D107" s="310" t="s">
        <v>46</v>
      </c>
      <c r="E107" s="311" t="s">
        <v>310</v>
      </c>
      <c r="F107" s="311" t="s">
        <v>360</v>
      </c>
    </row>
    <row r="108" spans="1:7" ht="16.5" customHeight="1" x14ac:dyDescent="0.3">
      <c r="A108" s="309"/>
      <c r="B108" s="41" t="s">
        <v>34</v>
      </c>
      <c r="C108" s="41" t="s">
        <v>33</v>
      </c>
      <c r="D108" s="310"/>
      <c r="E108" s="311"/>
      <c r="F108" s="311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2" t="s">
        <v>379</v>
      </c>
      <c r="B148" s="323"/>
      <c r="C148" s="323"/>
      <c r="D148" s="324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9" t="s">
        <v>30</v>
      </c>
      <c r="B162" s="310" t="s">
        <v>31</v>
      </c>
      <c r="C162" s="310"/>
      <c r="D162" s="310" t="s">
        <v>46</v>
      </c>
      <c r="E162" s="311" t="s">
        <v>310</v>
      </c>
      <c r="F162" s="311" t="s">
        <v>360</v>
      </c>
      <c r="G162" s="127"/>
    </row>
    <row r="163" spans="1:7" ht="16.5" customHeight="1" x14ac:dyDescent="0.3">
      <c r="A163" s="309"/>
      <c r="B163" s="41" t="s">
        <v>34</v>
      </c>
      <c r="C163" s="41" t="s">
        <v>33</v>
      </c>
      <c r="D163" s="310"/>
      <c r="E163" s="311"/>
      <c r="F163" s="311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5" t="s">
        <v>379</v>
      </c>
      <c r="B195" s="315"/>
      <c r="C195" s="315"/>
      <c r="D195" s="315"/>
      <c r="E195" s="315"/>
      <c r="F195" s="315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9" t="s">
        <v>30</v>
      </c>
      <c r="B209" s="310" t="s">
        <v>31</v>
      </c>
      <c r="C209" s="310"/>
      <c r="D209" s="310" t="s">
        <v>46</v>
      </c>
      <c r="E209" s="311" t="s">
        <v>310</v>
      </c>
      <c r="F209" s="311" t="s">
        <v>360</v>
      </c>
      <c r="G209" s="127"/>
    </row>
    <row r="210" spans="1:7" ht="16.5" customHeight="1" x14ac:dyDescent="0.3">
      <c r="A210" s="309"/>
      <c r="B210" s="41" t="s">
        <v>34</v>
      </c>
      <c r="C210" s="41" t="s">
        <v>33</v>
      </c>
      <c r="D210" s="310"/>
      <c r="E210" s="311"/>
      <c r="F210" s="311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5" t="s">
        <v>379</v>
      </c>
      <c r="B256" s="315"/>
      <c r="C256" s="315"/>
      <c r="D256" s="315"/>
      <c r="E256" s="315"/>
      <c r="F256" s="315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9" t="s">
        <v>30</v>
      </c>
      <c r="B270" s="310" t="s">
        <v>31</v>
      </c>
      <c r="C270" s="310"/>
      <c r="D270" s="310" t="s">
        <v>46</v>
      </c>
      <c r="E270" s="311" t="s">
        <v>310</v>
      </c>
      <c r="F270" s="311" t="s">
        <v>360</v>
      </c>
      <c r="G270" s="214"/>
    </row>
    <row r="271" spans="1:7" s="16" customFormat="1" ht="16.5" customHeight="1" x14ac:dyDescent="0.3">
      <c r="A271" s="309"/>
      <c r="B271" s="41" t="s">
        <v>34</v>
      </c>
      <c r="C271" s="41" t="s">
        <v>33</v>
      </c>
      <c r="D271" s="310"/>
      <c r="E271" s="311"/>
      <c r="F271" s="311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6" t="s">
        <v>396</v>
      </c>
      <c r="B308" s="317"/>
      <c r="C308" s="317"/>
      <c r="D308" s="317"/>
      <c r="E308" s="317"/>
      <c r="F308" s="318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9" t="s">
        <v>30</v>
      </c>
      <c r="B322" s="310" t="s">
        <v>31</v>
      </c>
      <c r="C322" s="310"/>
      <c r="D322" s="310" t="s">
        <v>46</v>
      </c>
      <c r="E322" s="311" t="s">
        <v>310</v>
      </c>
      <c r="F322" s="311" t="s">
        <v>360</v>
      </c>
      <c r="G322" s="127"/>
    </row>
    <row r="323" spans="1:7" ht="16.5" customHeight="1" x14ac:dyDescent="0.3">
      <c r="A323" s="309"/>
      <c r="B323" s="41" t="s">
        <v>34</v>
      </c>
      <c r="C323" s="41" t="s">
        <v>33</v>
      </c>
      <c r="D323" s="310"/>
      <c r="E323" s="311"/>
      <c r="F323" s="311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6" t="s">
        <v>379</v>
      </c>
      <c r="B349" s="317"/>
      <c r="C349" s="317"/>
      <c r="D349" s="317"/>
      <c r="E349" s="317"/>
      <c r="F349" s="317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9" t="s">
        <v>30</v>
      </c>
      <c r="B362" s="310" t="s">
        <v>31</v>
      </c>
      <c r="C362" s="310"/>
      <c r="D362" s="310" t="s">
        <v>46</v>
      </c>
      <c r="E362" s="311" t="s">
        <v>310</v>
      </c>
      <c r="F362" s="311" t="s">
        <v>360</v>
      </c>
      <c r="G362" s="127"/>
    </row>
    <row r="363" spans="1:7" ht="16.5" customHeight="1" x14ac:dyDescent="0.3">
      <c r="A363" s="309"/>
      <c r="B363" s="41" t="s">
        <v>34</v>
      </c>
      <c r="C363" s="41" t="s">
        <v>33</v>
      </c>
      <c r="D363" s="310"/>
      <c r="E363" s="311"/>
      <c r="F363" s="311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5" t="s">
        <v>379</v>
      </c>
      <c r="B383" s="315"/>
      <c r="C383" s="315"/>
      <c r="D383" s="315"/>
      <c r="E383" s="315"/>
      <c r="F383" s="315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9" t="s">
        <v>30</v>
      </c>
      <c r="B395" s="310" t="s">
        <v>31</v>
      </c>
      <c r="C395" s="310"/>
      <c r="D395" s="310" t="s">
        <v>46</v>
      </c>
      <c r="E395" s="311" t="s">
        <v>310</v>
      </c>
      <c r="F395" s="311" t="s">
        <v>360</v>
      </c>
      <c r="G395" s="127"/>
    </row>
    <row r="396" spans="1:7" ht="16.5" customHeight="1" x14ac:dyDescent="0.3">
      <c r="A396" s="309"/>
      <c r="B396" s="41" t="s">
        <v>34</v>
      </c>
      <c r="C396" s="41" t="s">
        <v>33</v>
      </c>
      <c r="D396" s="310"/>
      <c r="E396" s="311"/>
      <c r="F396" s="311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5" t="s">
        <v>379</v>
      </c>
      <c r="B435" s="315"/>
      <c r="C435" s="315"/>
      <c r="D435" s="315"/>
      <c r="E435" s="315"/>
      <c r="F435" s="315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9" t="s">
        <v>30</v>
      </c>
      <c r="B448" s="310" t="s">
        <v>31</v>
      </c>
      <c r="C448" s="310"/>
      <c r="D448" s="310" t="s">
        <v>46</v>
      </c>
      <c r="E448" s="311" t="s">
        <v>310</v>
      </c>
      <c r="F448" s="311" t="s">
        <v>360</v>
      </c>
      <c r="G448" s="127"/>
    </row>
    <row r="449" spans="1:6" ht="16.5" customHeight="1" x14ac:dyDescent="0.3">
      <c r="A449" s="309"/>
      <c r="B449" s="41" t="s">
        <v>34</v>
      </c>
      <c r="C449" s="41" t="s">
        <v>33</v>
      </c>
      <c r="D449" s="310"/>
      <c r="E449" s="311"/>
      <c r="F449" s="311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2" t="s">
        <v>379</v>
      </c>
      <c r="B471" s="313"/>
      <c r="C471" s="313"/>
      <c r="D471" s="313"/>
      <c r="E471" s="313"/>
      <c r="F471" s="313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4" t="s">
        <v>367</v>
      </c>
      <c r="B483" s="314"/>
      <c r="C483" s="314"/>
      <c r="D483" s="314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9" t="s">
        <v>30</v>
      </c>
      <c r="B485" s="310" t="s">
        <v>31</v>
      </c>
      <c r="C485" s="310"/>
      <c r="D485" s="310" t="s">
        <v>46</v>
      </c>
      <c r="E485" s="311" t="s">
        <v>310</v>
      </c>
      <c r="F485" s="311" t="s">
        <v>360</v>
      </c>
      <c r="G485" s="127"/>
    </row>
    <row r="486" spans="1:7" ht="16.5" customHeight="1" x14ac:dyDescent="0.3">
      <c r="A486" s="309"/>
      <c r="B486" s="41" t="s">
        <v>34</v>
      </c>
      <c r="C486" s="41" t="s">
        <v>33</v>
      </c>
      <c r="D486" s="310"/>
      <c r="E486" s="311"/>
      <c r="F486" s="311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9" t="s">
        <v>30</v>
      </c>
      <c r="B507" s="310" t="s">
        <v>31</v>
      </c>
      <c r="C507" s="310"/>
      <c r="D507" s="310" t="s">
        <v>46</v>
      </c>
      <c r="E507" s="311" t="s">
        <v>310</v>
      </c>
      <c r="F507" s="311" t="s">
        <v>360</v>
      </c>
      <c r="G507" s="127"/>
    </row>
    <row r="508" spans="1:7" ht="16.5" customHeight="1" x14ac:dyDescent="0.3">
      <c r="A508" s="309"/>
      <c r="B508" s="41" t="s">
        <v>34</v>
      </c>
      <c r="C508" s="41" t="s">
        <v>33</v>
      </c>
      <c r="D508" s="310"/>
      <c r="E508" s="311"/>
      <c r="F508" s="311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9" t="s">
        <v>30</v>
      </c>
      <c r="B518" s="310" t="s">
        <v>31</v>
      </c>
      <c r="C518" s="310"/>
      <c r="D518" s="310" t="s">
        <v>46</v>
      </c>
      <c r="E518" s="311" t="s">
        <v>310</v>
      </c>
      <c r="F518" s="311" t="s">
        <v>360</v>
      </c>
      <c r="G518" s="127"/>
    </row>
    <row r="519" spans="1:7" ht="16.5" customHeight="1" x14ac:dyDescent="0.3">
      <c r="A519" s="309"/>
      <c r="B519" s="41" t="s">
        <v>34</v>
      </c>
      <c r="C519" s="41" t="s">
        <v>33</v>
      </c>
      <c r="D519" s="310"/>
      <c r="E519" s="311"/>
      <c r="F519" s="311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9" t="s">
        <v>30</v>
      </c>
      <c r="B538" s="310" t="s">
        <v>31</v>
      </c>
      <c r="C538" s="310"/>
      <c r="D538" s="310" t="s">
        <v>46</v>
      </c>
      <c r="E538" s="311" t="s">
        <v>310</v>
      </c>
      <c r="F538" s="311" t="s">
        <v>360</v>
      </c>
      <c r="G538" s="127"/>
    </row>
    <row r="539" spans="1:7" ht="16.5" customHeight="1" x14ac:dyDescent="0.3">
      <c r="A539" s="309"/>
      <c r="B539" s="41" t="s">
        <v>34</v>
      </c>
      <c r="C539" s="41" t="s">
        <v>33</v>
      </c>
      <c r="D539" s="310"/>
      <c r="E539" s="311"/>
      <c r="F539" s="311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HSr74dbFUsHRliImteLZLYFmLH9kdlxZ+1K9ZynwbWrpTIQAjOyjsSz81zO1xxVqAhH3SMKGU0cmaA8jMIiVg==" saltValue="9UcXHV0zreOl7LU+9F/JO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8"/>
      <c r="E1" s="328"/>
      <c r="F1" s="328"/>
      <c r="G1" s="328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49" t="s">
        <v>50</v>
      </c>
      <c r="B6" s="349"/>
      <c r="C6" s="349"/>
      <c r="D6" s="349"/>
      <c r="E6" s="349"/>
      <c r="F6" s="349"/>
      <c r="G6" s="125"/>
    </row>
    <row r="7" spans="1:7" s="12" customFormat="1" ht="21.75" customHeight="1" x14ac:dyDescent="0.45">
      <c r="A7" s="330" t="str">
        <f>'A5 Exploitation'!A8:F8</f>
        <v>CM Raoued</v>
      </c>
      <c r="B7" s="330"/>
      <c r="C7" s="330"/>
      <c r="D7" s="330"/>
      <c r="E7" s="330"/>
      <c r="F7" s="330"/>
      <c r="G7" s="125"/>
    </row>
    <row r="8" spans="1:7" s="12" customFormat="1" ht="24" x14ac:dyDescent="0.45">
      <c r="A8" s="14" t="s">
        <v>42</v>
      </c>
      <c r="B8" s="350">
        <f>'A5 Exploitation'!B9:F9</f>
        <v>0</v>
      </c>
      <c r="C8" s="350"/>
      <c r="D8" s="350"/>
      <c r="E8" s="350"/>
      <c r="F8" s="350"/>
      <c r="G8" s="125"/>
    </row>
    <row r="9" spans="1:7" s="12" customFormat="1" ht="24" x14ac:dyDescent="0.45">
      <c r="A9" s="15" t="s">
        <v>44</v>
      </c>
      <c r="B9" s="351">
        <f>'A5 Exploitation'!B10:F10</f>
        <v>0</v>
      </c>
      <c r="C9" s="351"/>
      <c r="D9" s="351"/>
      <c r="E9" s="351"/>
      <c r="F9" s="351"/>
      <c r="G9" s="125"/>
    </row>
    <row r="10" spans="1:7" s="12" customFormat="1" ht="24" x14ac:dyDescent="0.45">
      <c r="A10" s="14" t="s">
        <v>43</v>
      </c>
      <c r="B10" s="348">
        <f>'A5 Exploitation'!B11:F11</f>
        <v>0</v>
      </c>
      <c r="C10" s="348"/>
      <c r="D10" s="348"/>
      <c r="E10" s="348"/>
      <c r="F10" s="348"/>
      <c r="G10" s="125"/>
    </row>
    <row r="11" spans="1:7" s="12" customFormat="1" ht="24" x14ac:dyDescent="0.45">
      <c r="A11" s="14" t="s">
        <v>294</v>
      </c>
      <c r="B11" s="347">
        <f>D199</f>
        <v>0</v>
      </c>
      <c r="C11" s="347"/>
      <c r="D11" s="347"/>
      <c r="E11" s="347"/>
      <c r="F11" s="347"/>
      <c r="G11" s="125"/>
    </row>
    <row r="12" spans="1:7" s="12" customFormat="1" ht="22.5" x14ac:dyDescent="0.45">
      <c r="A12" s="11"/>
      <c r="D12" s="326"/>
      <c r="E12" s="326"/>
      <c r="F12" s="326"/>
      <c r="G12" s="326"/>
    </row>
    <row r="13" spans="1:7" s="12" customFormat="1" ht="11.25" customHeight="1" x14ac:dyDescent="0.3">
      <c r="A13" s="309" t="s">
        <v>30</v>
      </c>
      <c r="B13" s="310" t="s">
        <v>31</v>
      </c>
      <c r="C13" s="310"/>
      <c r="D13" s="310" t="s">
        <v>46</v>
      </c>
      <c r="E13" s="310" t="s">
        <v>190</v>
      </c>
      <c r="F13" s="310" t="s">
        <v>191</v>
      </c>
      <c r="G13" s="112"/>
    </row>
    <row r="14" spans="1:7" s="12" customFormat="1" ht="12.75" customHeight="1" x14ac:dyDescent="0.3">
      <c r="A14" s="309"/>
      <c r="B14" s="34" t="s">
        <v>34</v>
      </c>
      <c r="C14" s="34" t="s">
        <v>33</v>
      </c>
      <c r="D14" s="310"/>
      <c r="E14" s="310"/>
      <c r="F14" s="310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2" t="s">
        <v>0</v>
      </c>
      <c r="B16" s="343"/>
      <c r="C16" s="343"/>
      <c r="D16" s="343"/>
      <c r="E16" s="343"/>
      <c r="F16" s="343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4" t="s">
        <v>36</v>
      </c>
      <c r="B22" s="340"/>
      <c r="C22" s="341"/>
      <c r="D22" s="258">
        <f>SUM(B17:C21)</f>
        <v>0</v>
      </c>
    </row>
    <row r="23" spans="1:7" x14ac:dyDescent="0.3">
      <c r="A23" s="335" t="s">
        <v>295</v>
      </c>
      <c r="B23" s="336"/>
      <c r="C23" s="337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3" t="s">
        <v>4</v>
      </c>
      <c r="B25" s="334"/>
      <c r="C25" s="334"/>
      <c r="D25" s="334"/>
      <c r="E25" s="334"/>
      <c r="F25" s="334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5" t="s">
        <v>36</v>
      </c>
      <c r="B33" s="336"/>
      <c r="C33" s="337"/>
      <c r="D33" s="257">
        <f>SUM(B26:C32)</f>
        <v>0</v>
      </c>
    </row>
    <row r="34" spans="1:7" x14ac:dyDescent="0.3">
      <c r="A34" s="335" t="s">
        <v>295</v>
      </c>
      <c r="B34" s="336"/>
      <c r="C34" s="337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3" t="s">
        <v>219</v>
      </c>
      <c r="B36" s="334"/>
      <c r="C36" s="334"/>
      <c r="D36" s="334"/>
      <c r="E36" s="334"/>
      <c r="F36" s="334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5" t="s">
        <v>36</v>
      </c>
      <c r="B42" s="336"/>
      <c r="C42" s="337"/>
      <c r="D42" s="257">
        <f>SUM(B37:C41)</f>
        <v>0</v>
      </c>
      <c r="E42" s="13"/>
      <c r="F42" s="13"/>
      <c r="G42" s="126"/>
    </row>
    <row r="43" spans="1:7" s="22" customFormat="1" x14ac:dyDescent="0.3">
      <c r="A43" s="335" t="s">
        <v>295</v>
      </c>
      <c r="B43" s="336"/>
      <c r="C43" s="337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5" t="s">
        <v>21</v>
      </c>
      <c r="B45" s="346"/>
      <c r="C45" s="346"/>
      <c r="D45" s="346"/>
      <c r="E45" s="346"/>
      <c r="F45" s="346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5" t="s">
        <v>36</v>
      </c>
      <c r="B52" s="336"/>
      <c r="C52" s="337"/>
      <c r="D52" s="257">
        <f>SUM(B46:C51)</f>
        <v>0</v>
      </c>
    </row>
    <row r="53" spans="1:7" x14ac:dyDescent="0.3">
      <c r="A53" s="335" t="s">
        <v>295</v>
      </c>
      <c r="B53" s="336"/>
      <c r="C53" s="337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3" t="s">
        <v>8</v>
      </c>
      <c r="B55" s="334"/>
      <c r="C55" s="334"/>
      <c r="D55" s="334"/>
      <c r="E55" s="334"/>
      <c r="F55" s="334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5" t="s">
        <v>36</v>
      </c>
      <c r="B63" s="336"/>
      <c r="C63" s="337"/>
      <c r="D63" s="257">
        <f>SUM(B56:C62)</f>
        <v>0</v>
      </c>
    </row>
    <row r="64" spans="1:7" x14ac:dyDescent="0.3">
      <c r="A64" s="335" t="s">
        <v>295</v>
      </c>
      <c r="B64" s="336"/>
      <c r="C64" s="337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3" t="s">
        <v>130</v>
      </c>
      <c r="B66" s="334"/>
      <c r="C66" s="334"/>
      <c r="D66" s="334"/>
      <c r="E66" s="334"/>
      <c r="F66" s="334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5" t="s">
        <v>36</v>
      </c>
      <c r="B84" s="336"/>
      <c r="C84" s="337"/>
      <c r="D84" s="257">
        <f>SUM(B67:C83)</f>
        <v>0</v>
      </c>
    </row>
    <row r="85" spans="1:7" x14ac:dyDescent="0.3">
      <c r="A85" s="335" t="s">
        <v>295</v>
      </c>
      <c r="B85" s="336"/>
      <c r="C85" s="337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3" t="s">
        <v>211</v>
      </c>
      <c r="B87" s="334"/>
      <c r="C87" s="334"/>
      <c r="D87" s="334"/>
      <c r="E87" s="334"/>
      <c r="F87" s="334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5" t="s">
        <v>36</v>
      </c>
      <c r="B102" s="336"/>
      <c r="C102" s="337"/>
      <c r="D102" s="257">
        <f>SUM(B88:C101)</f>
        <v>0</v>
      </c>
    </row>
    <row r="103" spans="1:7" x14ac:dyDescent="0.3">
      <c r="A103" s="335" t="s">
        <v>295</v>
      </c>
      <c r="B103" s="336"/>
      <c r="C103" s="337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3" t="s">
        <v>212</v>
      </c>
      <c r="B106" s="334"/>
      <c r="C106" s="334"/>
      <c r="D106" s="334"/>
      <c r="E106" s="334"/>
      <c r="F106" s="334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5" t="s">
        <v>36</v>
      </c>
      <c r="B118" s="336"/>
      <c r="C118" s="337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5" t="s">
        <v>295</v>
      </c>
      <c r="B119" s="336"/>
      <c r="C119" s="337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3" t="s">
        <v>185</v>
      </c>
      <c r="B121" s="334"/>
      <c r="C121" s="334"/>
      <c r="D121" s="334"/>
      <c r="E121" s="334"/>
      <c r="F121" s="334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5" t="s">
        <v>36</v>
      </c>
      <c r="B133" s="336"/>
      <c r="C133" s="337"/>
      <c r="D133" s="257">
        <f>SUM(B122:C132)</f>
        <v>0</v>
      </c>
    </row>
    <row r="134" spans="1:7" x14ac:dyDescent="0.3">
      <c r="A134" s="335" t="s">
        <v>295</v>
      </c>
      <c r="B134" s="336"/>
      <c r="C134" s="337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3" t="s">
        <v>71</v>
      </c>
      <c r="B136" s="334"/>
      <c r="C136" s="334"/>
      <c r="D136" s="334"/>
      <c r="E136" s="334"/>
      <c r="F136" s="334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5" t="s">
        <v>36</v>
      </c>
      <c r="B149" s="336"/>
      <c r="C149" s="337"/>
      <c r="D149" s="257">
        <f>SUM(B137:C148)</f>
        <v>0</v>
      </c>
    </row>
    <row r="150" spans="1:7" x14ac:dyDescent="0.3">
      <c r="A150" s="335" t="s">
        <v>295</v>
      </c>
      <c r="B150" s="336"/>
      <c r="C150" s="337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3" t="s">
        <v>217</v>
      </c>
      <c r="B152" s="334"/>
      <c r="C152" s="334"/>
      <c r="D152" s="334"/>
      <c r="E152" s="334"/>
      <c r="F152" s="334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5" t="s">
        <v>36</v>
      </c>
      <c r="B161" s="340"/>
      <c r="C161" s="341"/>
      <c r="D161" s="258">
        <f>SUM(B153:C160)</f>
        <v>0</v>
      </c>
    </row>
    <row r="162" spans="1:7" x14ac:dyDescent="0.3">
      <c r="A162" s="335" t="s">
        <v>295</v>
      </c>
      <c r="B162" s="336"/>
      <c r="C162" s="337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3" t="s">
        <v>77</v>
      </c>
      <c r="B164" s="334"/>
      <c r="C164" s="334"/>
      <c r="D164" s="334"/>
      <c r="E164" s="334"/>
      <c r="F164" s="334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5" t="s">
        <v>36</v>
      </c>
      <c r="B169" s="336"/>
      <c r="C169" s="337"/>
      <c r="D169" s="257">
        <f>SUM(B165:C168)</f>
        <v>0</v>
      </c>
    </row>
    <row r="170" spans="1:7" x14ac:dyDescent="0.3">
      <c r="A170" s="335" t="s">
        <v>295</v>
      </c>
      <c r="B170" s="336"/>
      <c r="C170" s="337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8" t="s">
        <v>17</v>
      </c>
      <c r="B172" s="339"/>
      <c r="C172" s="339"/>
      <c r="D172" s="339"/>
      <c r="E172" s="339"/>
      <c r="F172" s="339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5" t="s">
        <v>36</v>
      </c>
      <c r="B177" s="336"/>
      <c r="C177" s="337"/>
      <c r="D177" s="257">
        <f>SUM(B173:C176)</f>
        <v>0</v>
      </c>
    </row>
    <row r="178" spans="1:7" x14ac:dyDescent="0.3">
      <c r="A178" s="335" t="s">
        <v>295</v>
      </c>
      <c r="B178" s="336"/>
      <c r="C178" s="337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3" t="s">
        <v>78</v>
      </c>
      <c r="B180" s="334"/>
      <c r="C180" s="334"/>
      <c r="D180" s="334"/>
      <c r="E180" s="334"/>
      <c r="F180" s="334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5" t="s">
        <v>36</v>
      </c>
      <c r="B186" s="336"/>
      <c r="C186" s="337"/>
      <c r="D186" s="257">
        <f>SUM(B181:C185)</f>
        <v>0</v>
      </c>
    </row>
    <row r="187" spans="1:7" x14ac:dyDescent="0.3">
      <c r="A187" s="335" t="s">
        <v>295</v>
      </c>
      <c r="B187" s="336"/>
      <c r="C187" s="337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3" t="s">
        <v>216</v>
      </c>
      <c r="B189" s="334"/>
      <c r="C189" s="334"/>
      <c r="D189" s="334"/>
      <c r="E189" s="334"/>
      <c r="F189" s="334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5" t="s">
        <v>36</v>
      </c>
      <c r="B194" s="336"/>
      <c r="C194" s="337"/>
      <c r="D194" s="54">
        <f>SUM(B190:C193)</f>
        <v>0</v>
      </c>
    </row>
    <row r="195" spans="1:6" x14ac:dyDescent="0.3">
      <c r="A195" s="335" t="s">
        <v>295</v>
      </c>
      <c r="B195" s="336"/>
      <c r="C195" s="337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COUNTIF('A4 Technique'!F17:F193,"ok")</f>
        <v>0</v>
      </c>
      <c r="F197" s="287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19" zoomScale="60" workbookViewId="0">
      <selection activeCell="E433" sqref="E433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8"/>
      <c r="E1" s="328"/>
      <c r="F1" s="328"/>
      <c r="G1" s="328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29" t="s">
        <v>179</v>
      </c>
      <c r="B7" s="329"/>
      <c r="C7" s="329"/>
      <c r="D7" s="329"/>
      <c r="E7" s="329"/>
      <c r="F7" s="329"/>
      <c r="G7" s="125"/>
    </row>
    <row r="8" spans="1:7" ht="29.25" x14ac:dyDescent="0.45">
      <c r="A8" s="330" t="str">
        <f>'Page de garde'!D18</f>
        <v>CM Raoued</v>
      </c>
      <c r="B8" s="330"/>
      <c r="C8" s="330"/>
      <c r="D8" s="330"/>
      <c r="E8" s="330"/>
      <c r="F8" s="330"/>
      <c r="G8" s="125"/>
    </row>
    <row r="9" spans="1:7" ht="24" x14ac:dyDescent="0.45">
      <c r="A9" s="14" t="s">
        <v>42</v>
      </c>
      <c r="B9" s="331"/>
      <c r="C9" s="331"/>
      <c r="D9" s="331"/>
      <c r="E9" s="331"/>
      <c r="F9" s="331"/>
      <c r="G9" s="125"/>
    </row>
    <row r="10" spans="1:7" ht="24" x14ac:dyDescent="0.45">
      <c r="A10" s="15" t="s">
        <v>44</v>
      </c>
      <c r="B10" s="332"/>
      <c r="C10" s="332"/>
      <c r="D10" s="332"/>
      <c r="E10" s="332"/>
      <c r="F10" s="332"/>
      <c r="G10" s="125"/>
    </row>
    <row r="11" spans="1:7" ht="24" x14ac:dyDescent="0.45">
      <c r="A11" s="14" t="s">
        <v>43</v>
      </c>
      <c r="B11" s="327"/>
      <c r="C11" s="327"/>
      <c r="D11" s="327"/>
      <c r="E11" s="327"/>
      <c r="F11" s="327"/>
      <c r="G11" s="125"/>
    </row>
    <row r="12" spans="1:7" ht="24" x14ac:dyDescent="0.45">
      <c r="A12" s="14" t="s">
        <v>239</v>
      </c>
      <c r="B12" s="325">
        <f>D549</f>
        <v>0</v>
      </c>
      <c r="C12" s="325"/>
      <c r="D12" s="325"/>
      <c r="E12" s="325"/>
      <c r="F12" s="325"/>
      <c r="G12" s="125"/>
    </row>
    <row r="13" spans="1:7" ht="22.5" x14ac:dyDescent="0.45">
      <c r="D13" s="326"/>
      <c r="E13" s="326"/>
      <c r="F13" s="326"/>
      <c r="G13" s="326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9" t="s">
        <v>30</v>
      </c>
      <c r="B17" s="310" t="s">
        <v>31</v>
      </c>
      <c r="C17" s="310"/>
      <c r="D17" s="310" t="s">
        <v>46</v>
      </c>
      <c r="E17" s="311" t="s">
        <v>310</v>
      </c>
      <c r="F17" s="311" t="s">
        <v>358</v>
      </c>
    </row>
    <row r="18" spans="1:8" ht="16.5" customHeight="1" x14ac:dyDescent="0.3">
      <c r="A18" s="309"/>
      <c r="B18" s="41" t="s">
        <v>34</v>
      </c>
      <c r="C18" s="41" t="s">
        <v>33</v>
      </c>
      <c r="D18" s="310"/>
      <c r="E18" s="311"/>
      <c r="F18" s="311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9" t="s">
        <v>379</v>
      </c>
      <c r="B38" s="320"/>
      <c r="C38" s="320"/>
      <c r="D38" s="320"/>
      <c r="E38" s="320"/>
      <c r="F38" s="321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9" t="s">
        <v>30</v>
      </c>
      <c r="B50" s="310" t="s">
        <v>31</v>
      </c>
      <c r="C50" s="310"/>
      <c r="D50" s="310" t="s">
        <v>46</v>
      </c>
      <c r="E50" s="311" t="s">
        <v>310</v>
      </c>
      <c r="F50" s="311" t="s">
        <v>360</v>
      </c>
      <c r="G50" s="127"/>
    </row>
    <row r="51" spans="1:7" ht="16.5" customHeight="1" x14ac:dyDescent="0.3">
      <c r="A51" s="309"/>
      <c r="B51" s="41" t="s">
        <v>34</v>
      </c>
      <c r="C51" s="41" t="s">
        <v>33</v>
      </c>
      <c r="D51" s="310"/>
      <c r="E51" s="311"/>
      <c r="F51" s="311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9" t="s">
        <v>379</v>
      </c>
      <c r="B94" s="320"/>
      <c r="C94" s="320"/>
      <c r="D94" s="320"/>
      <c r="E94" s="320"/>
      <c r="F94" s="321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9" t="s">
        <v>30</v>
      </c>
      <c r="B107" s="310" t="s">
        <v>31</v>
      </c>
      <c r="C107" s="310"/>
      <c r="D107" s="310" t="s">
        <v>46</v>
      </c>
      <c r="E107" s="311" t="s">
        <v>310</v>
      </c>
      <c r="F107" s="311" t="s">
        <v>360</v>
      </c>
    </row>
    <row r="108" spans="1:7" ht="16.5" customHeight="1" x14ac:dyDescent="0.3">
      <c r="A108" s="309"/>
      <c r="B108" s="41" t="s">
        <v>34</v>
      </c>
      <c r="C108" s="41" t="s">
        <v>33</v>
      </c>
      <c r="D108" s="310"/>
      <c r="E108" s="311"/>
      <c r="F108" s="311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2" t="s">
        <v>379</v>
      </c>
      <c r="B148" s="323"/>
      <c r="C148" s="323"/>
      <c r="D148" s="324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9" t="s">
        <v>30</v>
      </c>
      <c r="B162" s="310" t="s">
        <v>31</v>
      </c>
      <c r="C162" s="310"/>
      <c r="D162" s="310" t="s">
        <v>46</v>
      </c>
      <c r="E162" s="311" t="s">
        <v>310</v>
      </c>
      <c r="F162" s="311" t="s">
        <v>360</v>
      </c>
      <c r="G162" s="127"/>
    </row>
    <row r="163" spans="1:7" ht="16.5" customHeight="1" x14ac:dyDescent="0.3">
      <c r="A163" s="309"/>
      <c r="B163" s="41" t="s">
        <v>34</v>
      </c>
      <c r="C163" s="41" t="s">
        <v>33</v>
      </c>
      <c r="D163" s="310"/>
      <c r="E163" s="311"/>
      <c r="F163" s="311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5" t="s">
        <v>379</v>
      </c>
      <c r="B195" s="315"/>
      <c r="C195" s="315"/>
      <c r="D195" s="315"/>
      <c r="E195" s="315"/>
      <c r="F195" s="315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9" t="s">
        <v>30</v>
      </c>
      <c r="B209" s="310" t="s">
        <v>31</v>
      </c>
      <c r="C209" s="310"/>
      <c r="D209" s="310" t="s">
        <v>46</v>
      </c>
      <c r="E209" s="311" t="s">
        <v>310</v>
      </c>
      <c r="F209" s="311" t="s">
        <v>360</v>
      </c>
      <c r="G209" s="127"/>
    </row>
    <row r="210" spans="1:7" ht="16.5" customHeight="1" x14ac:dyDescent="0.3">
      <c r="A210" s="309"/>
      <c r="B210" s="41" t="s">
        <v>34</v>
      </c>
      <c r="C210" s="41" t="s">
        <v>33</v>
      </c>
      <c r="D210" s="310"/>
      <c r="E210" s="311"/>
      <c r="F210" s="311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5" t="s">
        <v>379</v>
      </c>
      <c r="B256" s="315"/>
      <c r="C256" s="315"/>
      <c r="D256" s="315"/>
      <c r="E256" s="315"/>
      <c r="F256" s="315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9" t="s">
        <v>30</v>
      </c>
      <c r="B270" s="310" t="s">
        <v>31</v>
      </c>
      <c r="C270" s="310"/>
      <c r="D270" s="310" t="s">
        <v>46</v>
      </c>
      <c r="E270" s="311" t="s">
        <v>310</v>
      </c>
      <c r="F270" s="311" t="s">
        <v>360</v>
      </c>
      <c r="G270" s="214"/>
    </row>
    <row r="271" spans="1:7" s="16" customFormat="1" ht="16.5" customHeight="1" x14ac:dyDescent="0.3">
      <c r="A271" s="309"/>
      <c r="B271" s="41" t="s">
        <v>34</v>
      </c>
      <c r="C271" s="41" t="s">
        <v>33</v>
      </c>
      <c r="D271" s="310"/>
      <c r="E271" s="311"/>
      <c r="F271" s="311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6" t="s">
        <v>396</v>
      </c>
      <c r="B308" s="317"/>
      <c r="C308" s="317"/>
      <c r="D308" s="317"/>
      <c r="E308" s="317"/>
      <c r="F308" s="318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9" t="s">
        <v>30</v>
      </c>
      <c r="B322" s="310" t="s">
        <v>31</v>
      </c>
      <c r="C322" s="310"/>
      <c r="D322" s="310" t="s">
        <v>46</v>
      </c>
      <c r="E322" s="311" t="s">
        <v>310</v>
      </c>
      <c r="F322" s="311" t="s">
        <v>360</v>
      </c>
      <c r="G322" s="127"/>
    </row>
    <row r="323" spans="1:7" ht="16.5" customHeight="1" x14ac:dyDescent="0.3">
      <c r="A323" s="309"/>
      <c r="B323" s="41" t="s">
        <v>34</v>
      </c>
      <c r="C323" s="41" t="s">
        <v>33</v>
      </c>
      <c r="D323" s="310"/>
      <c r="E323" s="311"/>
      <c r="F323" s="311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6" t="s">
        <v>379</v>
      </c>
      <c r="B349" s="317"/>
      <c r="C349" s="317"/>
      <c r="D349" s="317"/>
      <c r="E349" s="317"/>
      <c r="F349" s="317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9" t="s">
        <v>30</v>
      </c>
      <c r="B362" s="310" t="s">
        <v>31</v>
      </c>
      <c r="C362" s="310"/>
      <c r="D362" s="310" t="s">
        <v>46</v>
      </c>
      <c r="E362" s="311" t="s">
        <v>310</v>
      </c>
      <c r="F362" s="311" t="s">
        <v>360</v>
      </c>
      <c r="G362" s="127"/>
    </row>
    <row r="363" spans="1:7" ht="16.5" customHeight="1" x14ac:dyDescent="0.3">
      <c r="A363" s="309"/>
      <c r="B363" s="41" t="s">
        <v>34</v>
      </c>
      <c r="C363" s="41" t="s">
        <v>33</v>
      </c>
      <c r="D363" s="310"/>
      <c r="E363" s="311"/>
      <c r="F363" s="311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5" t="s">
        <v>379</v>
      </c>
      <c r="B383" s="315"/>
      <c r="C383" s="315"/>
      <c r="D383" s="315"/>
      <c r="E383" s="315"/>
      <c r="F383" s="315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9" t="s">
        <v>30</v>
      </c>
      <c r="B395" s="310" t="s">
        <v>31</v>
      </c>
      <c r="C395" s="310"/>
      <c r="D395" s="310" t="s">
        <v>46</v>
      </c>
      <c r="E395" s="311" t="s">
        <v>310</v>
      </c>
      <c r="F395" s="311" t="s">
        <v>360</v>
      </c>
      <c r="G395" s="127"/>
    </row>
    <row r="396" spans="1:7" ht="16.5" customHeight="1" x14ac:dyDescent="0.3">
      <c r="A396" s="309"/>
      <c r="B396" s="41" t="s">
        <v>34</v>
      </c>
      <c r="C396" s="41" t="s">
        <v>33</v>
      </c>
      <c r="D396" s="310"/>
      <c r="E396" s="311"/>
      <c r="F396" s="311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5" t="s">
        <v>379</v>
      </c>
      <c r="B435" s="315"/>
      <c r="C435" s="315"/>
      <c r="D435" s="315"/>
      <c r="E435" s="315"/>
      <c r="F435" s="315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9" t="s">
        <v>30</v>
      </c>
      <c r="B448" s="310" t="s">
        <v>31</v>
      </c>
      <c r="C448" s="310"/>
      <c r="D448" s="310" t="s">
        <v>46</v>
      </c>
      <c r="E448" s="311" t="s">
        <v>310</v>
      </c>
      <c r="F448" s="311" t="s">
        <v>360</v>
      </c>
      <c r="G448" s="127"/>
    </row>
    <row r="449" spans="1:6" ht="16.5" customHeight="1" x14ac:dyDescent="0.3">
      <c r="A449" s="309"/>
      <c r="B449" s="41" t="s">
        <v>34</v>
      </c>
      <c r="C449" s="41" t="s">
        <v>33</v>
      </c>
      <c r="D449" s="310"/>
      <c r="E449" s="311"/>
      <c r="F449" s="311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2" t="s">
        <v>379</v>
      </c>
      <c r="B471" s="313"/>
      <c r="C471" s="313"/>
      <c r="D471" s="313"/>
      <c r="E471" s="313"/>
      <c r="F471" s="313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4" t="s">
        <v>367</v>
      </c>
      <c r="B483" s="314"/>
      <c r="C483" s="314"/>
      <c r="D483" s="314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9" t="s">
        <v>30</v>
      </c>
      <c r="B485" s="310" t="s">
        <v>31</v>
      </c>
      <c r="C485" s="310"/>
      <c r="D485" s="310" t="s">
        <v>46</v>
      </c>
      <c r="E485" s="311" t="s">
        <v>310</v>
      </c>
      <c r="F485" s="311" t="s">
        <v>360</v>
      </c>
      <c r="G485" s="127"/>
    </row>
    <row r="486" spans="1:7" ht="16.5" customHeight="1" x14ac:dyDescent="0.3">
      <c r="A486" s="309"/>
      <c r="B486" s="41" t="s">
        <v>34</v>
      </c>
      <c r="C486" s="41" t="s">
        <v>33</v>
      </c>
      <c r="D486" s="310"/>
      <c r="E486" s="311"/>
      <c r="F486" s="311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9" t="s">
        <v>30</v>
      </c>
      <c r="B507" s="310" t="s">
        <v>31</v>
      </c>
      <c r="C507" s="310"/>
      <c r="D507" s="310" t="s">
        <v>46</v>
      </c>
      <c r="E507" s="311" t="s">
        <v>310</v>
      </c>
      <c r="F507" s="311" t="s">
        <v>360</v>
      </c>
      <c r="G507" s="127"/>
    </row>
    <row r="508" spans="1:7" ht="16.5" customHeight="1" x14ac:dyDescent="0.3">
      <c r="A508" s="309"/>
      <c r="B508" s="41" t="s">
        <v>34</v>
      </c>
      <c r="C508" s="41" t="s">
        <v>33</v>
      </c>
      <c r="D508" s="310"/>
      <c r="E508" s="311"/>
      <c r="F508" s="311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9" t="s">
        <v>30</v>
      </c>
      <c r="B518" s="310" t="s">
        <v>31</v>
      </c>
      <c r="C518" s="310"/>
      <c r="D518" s="310" t="s">
        <v>46</v>
      </c>
      <c r="E518" s="311" t="s">
        <v>310</v>
      </c>
      <c r="F518" s="311" t="s">
        <v>360</v>
      </c>
      <c r="G518" s="127"/>
    </row>
    <row r="519" spans="1:7" ht="16.5" customHeight="1" x14ac:dyDescent="0.3">
      <c r="A519" s="309"/>
      <c r="B519" s="41" t="s">
        <v>34</v>
      </c>
      <c r="C519" s="41" t="s">
        <v>33</v>
      </c>
      <c r="D519" s="310"/>
      <c r="E519" s="311"/>
      <c r="F519" s="311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9" t="s">
        <v>30</v>
      </c>
      <c r="B538" s="310" t="s">
        <v>31</v>
      </c>
      <c r="C538" s="310"/>
      <c r="D538" s="310" t="s">
        <v>46</v>
      </c>
      <c r="E538" s="311" t="s">
        <v>310</v>
      </c>
      <c r="F538" s="311" t="s">
        <v>360</v>
      </c>
      <c r="G538" s="127"/>
    </row>
    <row r="539" spans="1:7" ht="16.5" customHeight="1" x14ac:dyDescent="0.3">
      <c r="A539" s="309"/>
      <c r="B539" s="41" t="s">
        <v>34</v>
      </c>
      <c r="C539" s="41" t="s">
        <v>33</v>
      </c>
      <c r="D539" s="310"/>
      <c r="E539" s="311"/>
      <c r="F539" s="311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OUUI+D3tDJ/AnS/5qtmVnr91ey0CQOUEsJ+IeZ4AKAEETr8f8S19GaAfQ/UzZXYhhrxRXdzAYSY8gTFMA/nnBg==" saltValue="lxPEXSgGGDQldPqm08YbDQ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8"/>
      <c r="E1" s="328"/>
      <c r="F1" s="328"/>
      <c r="G1" s="328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49" t="s">
        <v>50</v>
      </c>
      <c r="B6" s="349"/>
      <c r="C6" s="349"/>
      <c r="D6" s="349"/>
      <c r="E6" s="349"/>
      <c r="F6" s="349"/>
      <c r="G6" s="125"/>
    </row>
    <row r="7" spans="1:7" s="12" customFormat="1" ht="21.75" customHeight="1" x14ac:dyDescent="0.45">
      <c r="A7" s="330" t="str">
        <f>'A6 Exploitation'!A8:F8</f>
        <v>CM Raoued</v>
      </c>
      <c r="B7" s="330"/>
      <c r="C7" s="330"/>
      <c r="D7" s="330"/>
      <c r="E7" s="330"/>
      <c r="F7" s="330"/>
      <c r="G7" s="125"/>
    </row>
    <row r="8" spans="1:7" s="12" customFormat="1" ht="24" x14ac:dyDescent="0.45">
      <c r="A8" s="14" t="s">
        <v>42</v>
      </c>
      <c r="B8" s="350">
        <f>'A6 Exploitation'!B9:F9</f>
        <v>0</v>
      </c>
      <c r="C8" s="350"/>
      <c r="D8" s="350"/>
      <c r="E8" s="350"/>
      <c r="F8" s="350"/>
      <c r="G8" s="125"/>
    </row>
    <row r="9" spans="1:7" s="12" customFormat="1" ht="24" x14ac:dyDescent="0.45">
      <c r="A9" s="15" t="s">
        <v>44</v>
      </c>
      <c r="B9" s="351">
        <f>'A6 Exploitation'!B10:F10</f>
        <v>0</v>
      </c>
      <c r="C9" s="351"/>
      <c r="D9" s="351"/>
      <c r="E9" s="351"/>
      <c r="F9" s="351"/>
      <c r="G9" s="125"/>
    </row>
    <row r="10" spans="1:7" s="12" customFormat="1" ht="24" x14ac:dyDescent="0.45">
      <c r="A10" s="14" t="s">
        <v>43</v>
      </c>
      <c r="B10" s="348">
        <f>'A6 Exploitation'!B11:F11</f>
        <v>0</v>
      </c>
      <c r="C10" s="348"/>
      <c r="D10" s="348"/>
      <c r="E10" s="348"/>
      <c r="F10" s="348"/>
      <c r="G10" s="125"/>
    </row>
    <row r="11" spans="1:7" s="12" customFormat="1" ht="24" x14ac:dyDescent="0.45">
      <c r="A11" s="14" t="s">
        <v>294</v>
      </c>
      <c r="B11" s="347">
        <f>D199</f>
        <v>0</v>
      </c>
      <c r="C11" s="347"/>
      <c r="D11" s="347"/>
      <c r="E11" s="347"/>
      <c r="F11" s="347"/>
      <c r="G11" s="125"/>
    </row>
    <row r="12" spans="1:7" s="12" customFormat="1" ht="22.5" x14ac:dyDescent="0.45">
      <c r="A12" s="11"/>
      <c r="D12" s="326"/>
      <c r="E12" s="326"/>
      <c r="F12" s="326"/>
      <c r="G12" s="326"/>
    </row>
    <row r="13" spans="1:7" s="12" customFormat="1" ht="11.25" customHeight="1" x14ac:dyDescent="0.3">
      <c r="A13" s="309" t="s">
        <v>30</v>
      </c>
      <c r="B13" s="310" t="s">
        <v>31</v>
      </c>
      <c r="C13" s="310"/>
      <c r="D13" s="310" t="s">
        <v>46</v>
      </c>
      <c r="E13" s="310" t="s">
        <v>190</v>
      </c>
      <c r="F13" s="310" t="s">
        <v>191</v>
      </c>
      <c r="G13" s="112"/>
    </row>
    <row r="14" spans="1:7" s="12" customFormat="1" ht="12.75" customHeight="1" x14ac:dyDescent="0.3">
      <c r="A14" s="309"/>
      <c r="B14" s="34" t="s">
        <v>34</v>
      </c>
      <c r="C14" s="34" t="s">
        <v>33</v>
      </c>
      <c r="D14" s="310"/>
      <c r="E14" s="310"/>
      <c r="F14" s="310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2" t="s">
        <v>0</v>
      </c>
      <c r="B16" s="343"/>
      <c r="C16" s="343"/>
      <c r="D16" s="343"/>
      <c r="E16" s="343"/>
      <c r="F16" s="343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4" t="s">
        <v>36</v>
      </c>
      <c r="B22" s="340"/>
      <c r="C22" s="341"/>
      <c r="D22" s="258">
        <f>SUM(B17:C21)</f>
        <v>0</v>
      </c>
    </row>
    <row r="23" spans="1:7" x14ac:dyDescent="0.3">
      <c r="A23" s="335" t="s">
        <v>295</v>
      </c>
      <c r="B23" s="336"/>
      <c r="C23" s="337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3" t="s">
        <v>4</v>
      </c>
      <c r="B25" s="334"/>
      <c r="C25" s="334"/>
      <c r="D25" s="334"/>
      <c r="E25" s="334"/>
      <c r="F25" s="334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5" t="s">
        <v>36</v>
      </c>
      <c r="B33" s="336"/>
      <c r="C33" s="337"/>
      <c r="D33" s="257">
        <f>SUM(B26:C32)</f>
        <v>0</v>
      </c>
    </row>
    <row r="34" spans="1:7" x14ac:dyDescent="0.3">
      <c r="A34" s="335" t="s">
        <v>295</v>
      </c>
      <c r="B34" s="336"/>
      <c r="C34" s="337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3" t="s">
        <v>219</v>
      </c>
      <c r="B36" s="334"/>
      <c r="C36" s="334"/>
      <c r="D36" s="334"/>
      <c r="E36" s="334"/>
      <c r="F36" s="334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5" t="s">
        <v>36</v>
      </c>
      <c r="B42" s="336"/>
      <c r="C42" s="337"/>
      <c r="D42" s="257">
        <f>SUM(B37:C41)</f>
        <v>0</v>
      </c>
      <c r="E42" s="13"/>
      <c r="F42" s="13"/>
      <c r="G42" s="126"/>
    </row>
    <row r="43" spans="1:7" s="22" customFormat="1" x14ac:dyDescent="0.3">
      <c r="A43" s="335" t="s">
        <v>295</v>
      </c>
      <c r="B43" s="336"/>
      <c r="C43" s="337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5" t="s">
        <v>21</v>
      </c>
      <c r="B45" s="346"/>
      <c r="C45" s="346"/>
      <c r="D45" s="346"/>
      <c r="E45" s="346"/>
      <c r="F45" s="346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5" t="s">
        <v>36</v>
      </c>
      <c r="B52" s="336"/>
      <c r="C52" s="337"/>
      <c r="D52" s="257">
        <f>SUM(B46:C51)</f>
        <v>0</v>
      </c>
    </row>
    <row r="53" spans="1:7" x14ac:dyDescent="0.3">
      <c r="A53" s="335" t="s">
        <v>295</v>
      </c>
      <c r="B53" s="336"/>
      <c r="C53" s="337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3" t="s">
        <v>8</v>
      </c>
      <c r="B55" s="334"/>
      <c r="C55" s="334"/>
      <c r="D55" s="334"/>
      <c r="E55" s="334"/>
      <c r="F55" s="334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5" t="s">
        <v>36</v>
      </c>
      <c r="B63" s="336"/>
      <c r="C63" s="337"/>
      <c r="D63" s="257">
        <f>SUM(B56:C62)</f>
        <v>0</v>
      </c>
    </row>
    <row r="64" spans="1:7" x14ac:dyDescent="0.3">
      <c r="A64" s="335" t="s">
        <v>295</v>
      </c>
      <c r="B64" s="336"/>
      <c r="C64" s="337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3" t="s">
        <v>130</v>
      </c>
      <c r="B66" s="334"/>
      <c r="C66" s="334"/>
      <c r="D66" s="334"/>
      <c r="E66" s="334"/>
      <c r="F66" s="334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5" t="s">
        <v>36</v>
      </c>
      <c r="B84" s="336"/>
      <c r="C84" s="337"/>
      <c r="D84" s="257">
        <f>SUM(B67:C83)</f>
        <v>0</v>
      </c>
    </row>
    <row r="85" spans="1:7" x14ac:dyDescent="0.3">
      <c r="A85" s="335" t="s">
        <v>295</v>
      </c>
      <c r="B85" s="336"/>
      <c r="C85" s="337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3" t="s">
        <v>211</v>
      </c>
      <c r="B87" s="334"/>
      <c r="C87" s="334"/>
      <c r="D87" s="334"/>
      <c r="E87" s="334"/>
      <c r="F87" s="334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5" t="s">
        <v>36</v>
      </c>
      <c r="B102" s="336"/>
      <c r="C102" s="337"/>
      <c r="D102" s="257">
        <f>SUM(B88:C101)</f>
        <v>0</v>
      </c>
    </row>
    <row r="103" spans="1:7" x14ac:dyDescent="0.3">
      <c r="A103" s="335" t="s">
        <v>295</v>
      </c>
      <c r="B103" s="336"/>
      <c r="C103" s="337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3" t="s">
        <v>212</v>
      </c>
      <c r="B106" s="334"/>
      <c r="C106" s="334"/>
      <c r="D106" s="334"/>
      <c r="E106" s="334"/>
      <c r="F106" s="334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5" t="s">
        <v>36</v>
      </c>
      <c r="B118" s="336"/>
      <c r="C118" s="337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5" t="s">
        <v>295</v>
      </c>
      <c r="B119" s="336"/>
      <c r="C119" s="337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3" t="s">
        <v>185</v>
      </c>
      <c r="B121" s="334"/>
      <c r="C121" s="334"/>
      <c r="D121" s="334"/>
      <c r="E121" s="334"/>
      <c r="F121" s="334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5" t="s">
        <v>36</v>
      </c>
      <c r="B133" s="336"/>
      <c r="C133" s="337"/>
      <c r="D133" s="257">
        <f>SUM(B122:C132)</f>
        <v>0</v>
      </c>
    </row>
    <row r="134" spans="1:7" x14ac:dyDescent="0.3">
      <c r="A134" s="335" t="s">
        <v>295</v>
      </c>
      <c r="B134" s="336"/>
      <c r="C134" s="337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3" t="s">
        <v>71</v>
      </c>
      <c r="B136" s="334"/>
      <c r="C136" s="334"/>
      <c r="D136" s="334"/>
      <c r="E136" s="334"/>
      <c r="F136" s="334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5" t="s">
        <v>36</v>
      </c>
      <c r="B149" s="336"/>
      <c r="C149" s="337"/>
      <c r="D149" s="257">
        <f>SUM(B137:C148)</f>
        <v>0</v>
      </c>
    </row>
    <row r="150" spans="1:7" x14ac:dyDescent="0.3">
      <c r="A150" s="335" t="s">
        <v>295</v>
      </c>
      <c r="B150" s="336"/>
      <c r="C150" s="337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3" t="s">
        <v>217</v>
      </c>
      <c r="B152" s="334"/>
      <c r="C152" s="334"/>
      <c r="D152" s="334"/>
      <c r="E152" s="334"/>
      <c r="F152" s="334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5" t="s">
        <v>36</v>
      </c>
      <c r="B161" s="340"/>
      <c r="C161" s="341"/>
      <c r="D161" s="258">
        <f>SUM(B153:C160)</f>
        <v>0</v>
      </c>
    </row>
    <row r="162" spans="1:7" x14ac:dyDescent="0.3">
      <c r="A162" s="335" t="s">
        <v>295</v>
      </c>
      <c r="B162" s="336"/>
      <c r="C162" s="337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3" t="s">
        <v>77</v>
      </c>
      <c r="B164" s="334"/>
      <c r="C164" s="334"/>
      <c r="D164" s="334"/>
      <c r="E164" s="334"/>
      <c r="F164" s="334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5" t="s">
        <v>36</v>
      </c>
      <c r="B169" s="336"/>
      <c r="C169" s="337"/>
      <c r="D169" s="257">
        <f>SUM(B165:C168)</f>
        <v>0</v>
      </c>
    </row>
    <row r="170" spans="1:7" x14ac:dyDescent="0.3">
      <c r="A170" s="335" t="s">
        <v>295</v>
      </c>
      <c r="B170" s="336"/>
      <c r="C170" s="337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8" t="s">
        <v>17</v>
      </c>
      <c r="B172" s="339"/>
      <c r="C172" s="339"/>
      <c r="D172" s="339"/>
      <c r="E172" s="339"/>
      <c r="F172" s="339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5" t="s">
        <v>36</v>
      </c>
      <c r="B177" s="336"/>
      <c r="C177" s="337"/>
      <c r="D177" s="257">
        <f>SUM(B173:C176)</f>
        <v>0</v>
      </c>
    </row>
    <row r="178" spans="1:7" x14ac:dyDescent="0.3">
      <c r="A178" s="335" t="s">
        <v>295</v>
      </c>
      <c r="B178" s="336"/>
      <c r="C178" s="337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3" t="s">
        <v>78</v>
      </c>
      <c r="B180" s="334"/>
      <c r="C180" s="334"/>
      <c r="D180" s="334"/>
      <c r="E180" s="334"/>
      <c r="F180" s="334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5" t="s">
        <v>36</v>
      </c>
      <c r="B186" s="336"/>
      <c r="C186" s="337"/>
      <c r="D186" s="257">
        <f>SUM(B181:C185)</f>
        <v>0</v>
      </c>
    </row>
    <row r="187" spans="1:7" x14ac:dyDescent="0.3">
      <c r="A187" s="335" t="s">
        <v>295</v>
      </c>
      <c r="B187" s="336"/>
      <c r="C187" s="337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3" t="s">
        <v>216</v>
      </c>
      <c r="B189" s="334"/>
      <c r="C189" s="334"/>
      <c r="D189" s="334"/>
      <c r="E189" s="334"/>
      <c r="F189" s="334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5" t="s">
        <v>36</v>
      </c>
      <c r="B194" s="336"/>
      <c r="C194" s="337"/>
      <c r="D194" s="54">
        <f>SUM(B190:C193)</f>
        <v>0</v>
      </c>
    </row>
    <row r="195" spans="1:6" x14ac:dyDescent="0.3">
      <c r="A195" s="335" t="s">
        <v>295</v>
      </c>
      <c r="B195" s="336"/>
      <c r="C195" s="337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COUNTIF('A5 Technique'!F17:F193,"ok")</f>
        <v>0</v>
      </c>
      <c r="F197" s="287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B549"/>
  <sheetViews>
    <sheetView view="pageBreakPreview" topLeftCell="A564" zoomScale="70" zoomScaleSheetLayoutView="70" workbookViewId="0">
      <selection activeCell="D392" sqref="D392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8"/>
      <c r="E1" s="328"/>
      <c r="F1" s="328"/>
      <c r="G1" s="328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29" t="s">
        <v>179</v>
      </c>
      <c r="B7" s="329"/>
      <c r="C7" s="329"/>
      <c r="D7" s="329"/>
      <c r="E7" s="329"/>
      <c r="F7" s="329"/>
      <c r="G7" s="125"/>
    </row>
    <row r="8" spans="1:7" ht="29.25" x14ac:dyDescent="0.45">
      <c r="A8" s="330" t="s">
        <v>426</v>
      </c>
      <c r="B8" s="330"/>
      <c r="C8" s="330"/>
      <c r="D8" s="330"/>
      <c r="E8" s="330"/>
      <c r="F8" s="330"/>
      <c r="G8" s="125"/>
    </row>
    <row r="9" spans="1:7" ht="24" x14ac:dyDescent="0.45">
      <c r="A9" s="14" t="s">
        <v>42</v>
      </c>
      <c r="B9" s="331" t="s">
        <v>408</v>
      </c>
      <c r="C9" s="331"/>
      <c r="D9" s="331"/>
      <c r="E9" s="331"/>
      <c r="F9" s="331"/>
      <c r="G9" s="125"/>
    </row>
    <row r="10" spans="1:7" ht="24" x14ac:dyDescent="0.45">
      <c r="A10" s="15" t="s">
        <v>44</v>
      </c>
      <c r="B10" s="332" t="s">
        <v>409</v>
      </c>
      <c r="C10" s="332"/>
      <c r="D10" s="332"/>
      <c r="E10" s="332"/>
      <c r="F10" s="332"/>
      <c r="G10" s="125"/>
    </row>
    <row r="11" spans="1:7" ht="24" x14ac:dyDescent="0.45">
      <c r="A11" s="14" t="s">
        <v>43</v>
      </c>
      <c r="B11" s="327">
        <v>43160</v>
      </c>
      <c r="C11" s="327"/>
      <c r="D11" s="327"/>
      <c r="E11" s="327"/>
      <c r="F11" s="327"/>
      <c r="G11" s="125"/>
    </row>
    <row r="12" spans="1:7" ht="24" x14ac:dyDescent="0.45">
      <c r="A12" s="14" t="s">
        <v>239</v>
      </c>
      <c r="B12" s="325">
        <f>D549</f>
        <v>0.957286432160804</v>
      </c>
      <c r="C12" s="325"/>
      <c r="D12" s="325"/>
      <c r="E12" s="325"/>
      <c r="F12" s="325"/>
      <c r="G12" s="125"/>
    </row>
    <row r="13" spans="1:7" ht="22.5" x14ac:dyDescent="0.45">
      <c r="D13" s="326"/>
      <c r="E13" s="326"/>
      <c r="F13" s="326"/>
      <c r="G13" s="326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43160</v>
      </c>
      <c r="B16" s="188"/>
      <c r="C16" s="188"/>
      <c r="D16" s="188"/>
      <c r="E16" s="188"/>
      <c r="F16" s="202"/>
    </row>
    <row r="17" spans="1:8" ht="16.5" customHeight="1" x14ac:dyDescent="0.3">
      <c r="A17" s="309" t="s">
        <v>30</v>
      </c>
      <c r="B17" s="310" t="s">
        <v>31</v>
      </c>
      <c r="C17" s="310"/>
      <c r="D17" s="310" t="s">
        <v>46</v>
      </c>
      <c r="E17" s="311" t="s">
        <v>310</v>
      </c>
      <c r="F17" s="311" t="s">
        <v>358</v>
      </c>
    </row>
    <row r="18" spans="1:8" ht="16.5" customHeight="1" x14ac:dyDescent="0.3">
      <c r="A18" s="309"/>
      <c r="B18" s="41" t="s">
        <v>34</v>
      </c>
      <c r="C18" s="41" t="s">
        <v>33</v>
      </c>
      <c r="D18" s="310"/>
      <c r="E18" s="311"/>
      <c r="F18" s="311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66" x14ac:dyDescent="0.3">
      <c r="A34" s="216" t="s">
        <v>153</v>
      </c>
      <c r="B34" s="130">
        <v>2</v>
      </c>
      <c r="C34" s="290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19" t="s">
        <v>379</v>
      </c>
      <c r="B38" s="320"/>
      <c r="C38" s="320"/>
      <c r="D38" s="320"/>
      <c r="E38" s="320"/>
      <c r="F38" s="321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v>2</v>
      </c>
      <c r="C41" s="130"/>
      <c r="D41" s="251">
        <v>1</v>
      </c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32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43160</v>
      </c>
      <c r="B49" s="124"/>
      <c r="C49" s="135"/>
      <c r="D49" s="124"/>
    </row>
    <row r="50" spans="1:7" x14ac:dyDescent="0.3">
      <c r="A50" s="309" t="s">
        <v>30</v>
      </c>
      <c r="B50" s="310" t="s">
        <v>31</v>
      </c>
      <c r="C50" s="310"/>
      <c r="D50" s="310" t="s">
        <v>46</v>
      </c>
      <c r="E50" s="311" t="s">
        <v>310</v>
      </c>
      <c r="F50" s="311" t="s">
        <v>360</v>
      </c>
      <c r="G50" s="127"/>
    </row>
    <row r="51" spans="1:7" x14ac:dyDescent="0.3">
      <c r="A51" s="309"/>
      <c r="B51" s="41" t="s">
        <v>34</v>
      </c>
      <c r="C51" s="41" t="s">
        <v>33</v>
      </c>
      <c r="D51" s="310"/>
      <c r="E51" s="311"/>
      <c r="F51" s="311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89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89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40.5" customHeight="1" x14ac:dyDescent="0.3">
      <c r="A81" s="70" t="s">
        <v>178</v>
      </c>
      <c r="B81" s="130">
        <v>1</v>
      </c>
      <c r="C81" s="131"/>
      <c r="D81" s="151" t="s">
        <v>410</v>
      </c>
      <c r="E81" s="106"/>
      <c r="F81" s="204" t="s">
        <v>356</v>
      </c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27</v>
      </c>
    </row>
    <row r="85" spans="1:7" x14ac:dyDescent="0.3">
      <c r="A85" s="5" t="s">
        <v>35</v>
      </c>
      <c r="B85" s="132"/>
      <c r="C85" s="133"/>
      <c r="D85" s="134">
        <f>D84/(COUNT(B65:C83)*2)</f>
        <v>0.9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ht="66" x14ac:dyDescent="0.3">
      <c r="A92" s="70" t="s">
        <v>384</v>
      </c>
      <c r="B92" s="130">
        <v>1</v>
      </c>
      <c r="C92" s="218"/>
      <c r="D92" s="147" t="s">
        <v>423</v>
      </c>
      <c r="E92" s="106"/>
      <c r="F92" s="204" t="s">
        <v>356</v>
      </c>
    </row>
    <row r="93" spans="1:7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19" t="s">
        <v>379</v>
      </c>
      <c r="B94" s="320"/>
      <c r="C94" s="320"/>
      <c r="D94" s="320"/>
      <c r="E94" s="320"/>
      <c r="F94" s="321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v>2</v>
      </c>
      <c r="C99" s="213"/>
      <c r="D99" s="251">
        <v>1</v>
      </c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21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0.95454545454545459</v>
      </c>
    </row>
    <row r="102" spans="1:7" ht="18" x14ac:dyDescent="0.35">
      <c r="A102" s="42" t="s">
        <v>61</v>
      </c>
      <c r="B102" s="152"/>
      <c r="C102" s="153"/>
      <c r="D102" s="143">
        <f>SUM(D84,D100,D61)</f>
        <v>64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0.94117647058823528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43160</v>
      </c>
      <c r="B106" s="124"/>
      <c r="C106" s="135"/>
      <c r="D106" s="124"/>
    </row>
    <row r="107" spans="1:7" x14ac:dyDescent="0.3">
      <c r="A107" s="309" t="s">
        <v>30</v>
      </c>
      <c r="B107" s="310" t="s">
        <v>31</v>
      </c>
      <c r="C107" s="310"/>
      <c r="D107" s="310" t="s">
        <v>46</v>
      </c>
      <c r="E107" s="311" t="s">
        <v>310</v>
      </c>
      <c r="F107" s="311" t="s">
        <v>360</v>
      </c>
    </row>
    <row r="108" spans="1:7" x14ac:dyDescent="0.3">
      <c r="A108" s="309"/>
      <c r="B108" s="41" t="s">
        <v>34</v>
      </c>
      <c r="C108" s="41" t="s">
        <v>33</v>
      </c>
      <c r="D108" s="310"/>
      <c r="E108" s="311"/>
      <c r="F108" s="311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 t="s">
        <v>32</v>
      </c>
      <c r="C110" s="130"/>
      <c r="D110" s="95"/>
      <c r="E110" s="95"/>
      <c r="F110" s="204"/>
    </row>
    <row r="111" spans="1:7" x14ac:dyDescent="0.3">
      <c r="A111" s="7" t="s">
        <v>255</v>
      </c>
      <c r="B111" s="130" t="s">
        <v>32</v>
      </c>
      <c r="C111" s="130"/>
      <c r="D111" s="95"/>
      <c r="E111" s="94"/>
      <c r="F111" s="204"/>
    </row>
    <row r="112" spans="1:7" x14ac:dyDescent="0.3">
      <c r="A112" s="10" t="s">
        <v>91</v>
      </c>
      <c r="B112" s="130" t="s">
        <v>32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 t="s">
        <v>32</v>
      </c>
      <c r="C113" s="130"/>
      <c r="D113" s="154"/>
      <c r="E113" s="94"/>
      <c r="F113" s="204"/>
    </row>
    <row r="114" spans="1:6" x14ac:dyDescent="0.3">
      <c r="A114" s="10" t="s">
        <v>158</v>
      </c>
      <c r="B114" s="130" t="s">
        <v>32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 t="s">
        <v>32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 t="e">
        <f>D117/(COUNT(B110:C116)*2)</f>
        <v>#DIV/0!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 t="s">
        <v>32</v>
      </c>
      <c r="C121" s="130"/>
      <c r="D121" s="113"/>
      <c r="E121" s="113"/>
      <c r="F121" s="204"/>
    </row>
    <row r="122" spans="1:6" x14ac:dyDescent="0.3">
      <c r="A122" s="4" t="s">
        <v>65</v>
      </c>
      <c r="B122" s="130" t="s">
        <v>32</v>
      </c>
      <c r="C122" s="130"/>
      <c r="D122" s="113"/>
      <c r="E122" s="106"/>
      <c r="F122" s="204"/>
    </row>
    <row r="123" spans="1:6" x14ac:dyDescent="0.3">
      <c r="A123" s="70" t="s">
        <v>253</v>
      </c>
      <c r="B123" s="130" t="s">
        <v>32</v>
      </c>
      <c r="C123" s="130"/>
      <c r="D123" s="156"/>
      <c r="E123" s="106"/>
      <c r="F123" s="204"/>
    </row>
    <row r="124" spans="1:6" x14ac:dyDescent="0.3">
      <c r="A124" s="4" t="s">
        <v>59</v>
      </c>
      <c r="B124" s="130" t="s">
        <v>32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 t="s">
        <v>32</v>
      </c>
      <c r="C126" s="130"/>
      <c r="D126" s="157"/>
      <c r="E126" s="94"/>
      <c r="F126" s="204"/>
    </row>
    <row r="127" spans="1:6" x14ac:dyDescent="0.3">
      <c r="A127" s="191" t="s">
        <v>68</v>
      </c>
      <c r="B127" s="130" t="s">
        <v>32</v>
      </c>
      <c r="C127" s="213"/>
      <c r="D127" s="116"/>
      <c r="E127" s="94"/>
      <c r="F127" s="204"/>
    </row>
    <row r="128" spans="1:6" x14ac:dyDescent="0.3">
      <c r="A128" s="4" t="s">
        <v>170</v>
      </c>
      <c r="B128" s="130" t="s">
        <v>32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91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 t="s">
        <v>32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91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 t="s">
        <v>32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 t="s">
        <v>32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 t="s">
        <v>32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 t="s">
        <v>32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 t="e">
        <f>D139/(COUNT(B121:C138)*2)</f>
        <v>#DIV/0!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 t="s">
        <v>32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 t="s">
        <v>32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2" t="s">
        <v>379</v>
      </c>
      <c r="B148" s="323"/>
      <c r="C148" s="323"/>
      <c r="D148" s="324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 t="s">
        <v>32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 t="s">
        <v>32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391</v>
      </c>
      <c r="B151" s="130" t="s">
        <v>32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 t="s">
        <v>32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">
        <v>32</v>
      </c>
      <c r="C153" s="140"/>
      <c r="D153" s="251"/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 t="e">
        <f>D154/(COUNT(B143:C147,B149:C153)*2)</f>
        <v>#DIV/0!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 t="e">
        <f>D157/(COUNT(B143:C147,B110:C116,B121:C138,B149:C153)*2)</f>
        <v>#DIV/0!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43160</v>
      </c>
      <c r="B161" s="124"/>
      <c r="C161" s="135"/>
      <c r="D161" s="127"/>
    </row>
    <row r="162" spans="1:7" x14ac:dyDescent="0.3">
      <c r="A162" s="309" t="s">
        <v>30</v>
      </c>
      <c r="B162" s="310" t="s">
        <v>31</v>
      </c>
      <c r="C162" s="310"/>
      <c r="D162" s="310" t="s">
        <v>46</v>
      </c>
      <c r="E162" s="311" t="s">
        <v>310</v>
      </c>
      <c r="F162" s="311" t="s">
        <v>360</v>
      </c>
      <c r="G162" s="127"/>
    </row>
    <row r="163" spans="1:7" x14ac:dyDescent="0.3">
      <c r="A163" s="309"/>
      <c r="B163" s="41" t="s">
        <v>34</v>
      </c>
      <c r="C163" s="41" t="s">
        <v>33</v>
      </c>
      <c r="D163" s="310"/>
      <c r="E163" s="311"/>
      <c r="F163" s="311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95" t="s">
        <v>411</v>
      </c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5" t="s">
        <v>379</v>
      </c>
      <c r="B195" s="315"/>
      <c r="C195" s="315"/>
      <c r="D195" s="315"/>
      <c r="E195" s="315"/>
      <c r="F195" s="315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0.2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60.75" customHeight="1" x14ac:dyDescent="0.3">
      <c r="A198" s="10" t="s">
        <v>391</v>
      </c>
      <c r="B198" s="130">
        <v>1</v>
      </c>
      <c r="C198" s="131"/>
      <c r="D198" s="116" t="s">
        <v>420</v>
      </c>
      <c r="E198" s="106"/>
      <c r="F198" s="204" t="s">
        <v>356</v>
      </c>
      <c r="G198" s="127"/>
    </row>
    <row r="199" spans="1:7" s="112" customFormat="1" ht="39.75" customHeight="1" x14ac:dyDescent="0.3">
      <c r="A199" s="10" t="s">
        <v>392</v>
      </c>
      <c r="B199" s="130">
        <v>1</v>
      </c>
      <c r="C199" s="150"/>
      <c r="D199" s="116" t="s">
        <v>412</v>
      </c>
      <c r="E199" s="106"/>
      <c r="F199" s="204" t="s">
        <v>356</v>
      </c>
      <c r="G199" s="127"/>
    </row>
    <row r="200" spans="1:7" ht="45" x14ac:dyDescent="0.3">
      <c r="A200" s="8" t="s">
        <v>249</v>
      </c>
      <c r="B200" s="280">
        <v>2</v>
      </c>
      <c r="C200" s="130"/>
      <c r="D200" s="251">
        <v>1</v>
      </c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46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0.95833333333333337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60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0.967741935483871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43160</v>
      </c>
      <c r="B208" s="124"/>
      <c r="C208" s="135"/>
      <c r="D208" s="124"/>
    </row>
    <row r="209" spans="1:7" x14ac:dyDescent="0.3">
      <c r="A209" s="309" t="s">
        <v>30</v>
      </c>
      <c r="B209" s="310" t="s">
        <v>31</v>
      </c>
      <c r="C209" s="310"/>
      <c r="D209" s="310" t="s">
        <v>46</v>
      </c>
      <c r="E209" s="311" t="s">
        <v>310</v>
      </c>
      <c r="F209" s="311" t="s">
        <v>360</v>
      </c>
      <c r="G209" s="127"/>
    </row>
    <row r="210" spans="1:7" x14ac:dyDescent="0.3">
      <c r="A210" s="309"/>
      <c r="B210" s="41" t="s">
        <v>34</v>
      </c>
      <c r="C210" s="41" t="s">
        <v>33</v>
      </c>
      <c r="D210" s="310"/>
      <c r="E210" s="311"/>
      <c r="F210" s="311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 t="s">
        <v>32</v>
      </c>
      <c r="C212" s="130"/>
      <c r="D212" s="95"/>
      <c r="E212" s="94"/>
      <c r="F212" s="204"/>
    </row>
    <row r="213" spans="1:7" x14ac:dyDescent="0.3">
      <c r="A213" s="10" t="s">
        <v>255</v>
      </c>
      <c r="B213" s="130" t="s">
        <v>32</v>
      </c>
      <c r="C213" s="130"/>
      <c r="D213" s="95"/>
      <c r="E213" s="106"/>
      <c r="F213" s="204"/>
    </row>
    <row r="214" spans="1:7" x14ac:dyDescent="0.3">
      <c r="A214" s="7" t="s">
        <v>91</v>
      </c>
      <c r="B214" s="130" t="s">
        <v>32</v>
      </c>
      <c r="C214" s="130"/>
      <c r="D214" s="95"/>
      <c r="E214" s="94"/>
      <c r="F214" s="204"/>
    </row>
    <row r="215" spans="1:7" x14ac:dyDescent="0.3">
      <c r="A215" s="7" t="s">
        <v>141</v>
      </c>
      <c r="B215" s="130" t="s">
        <v>32</v>
      </c>
      <c r="C215" s="130"/>
      <c r="D215" s="95"/>
      <c r="E215" s="94"/>
      <c r="F215" s="204"/>
    </row>
    <row r="216" spans="1:7" x14ac:dyDescent="0.3">
      <c r="A216" s="10" t="s">
        <v>140</v>
      </c>
      <c r="B216" s="130" t="s">
        <v>32</v>
      </c>
      <c r="C216" s="130"/>
      <c r="D216" s="95"/>
      <c r="E216" s="94"/>
      <c r="F216" s="204"/>
    </row>
    <row r="217" spans="1:7" x14ac:dyDescent="0.3">
      <c r="A217" s="10" t="s">
        <v>27</v>
      </c>
      <c r="B217" s="130" t="s">
        <v>32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 t="s">
        <v>32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 t="s">
        <v>32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 t="e">
        <f>D222/(COUNT(B212:C221)*2)</f>
        <v>#DIV/0!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 t="s">
        <v>32</v>
      </c>
      <c r="C226" s="130"/>
      <c r="D226" s="95"/>
      <c r="E226" s="106"/>
      <c r="F226" s="204"/>
      <c r="G226" s="127"/>
    </row>
    <row r="227" spans="1:7" ht="30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 t="s">
        <v>32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 t="s">
        <v>32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 t="s">
        <v>32</v>
      </c>
      <c r="C231" s="130"/>
      <c r="D231" s="154"/>
      <c r="E231" s="94"/>
      <c r="F231" s="204"/>
    </row>
    <row r="232" spans="1:7" x14ac:dyDescent="0.3">
      <c r="A232" s="4" t="s">
        <v>64</v>
      </c>
      <c r="B232" s="130" t="s">
        <v>32</v>
      </c>
      <c r="C232" s="131"/>
      <c r="D232" s="157"/>
      <c r="E232" s="95"/>
      <c r="F232" s="204"/>
    </row>
    <row r="233" spans="1:7" x14ac:dyDescent="0.3">
      <c r="A233" s="70" t="s">
        <v>251</v>
      </c>
      <c r="B233" s="130" t="s">
        <v>32</v>
      </c>
      <c r="C233" s="130"/>
      <c r="D233" s="157"/>
      <c r="E233" s="94"/>
      <c r="F233" s="204"/>
    </row>
    <row r="234" spans="1:7" x14ac:dyDescent="0.3">
      <c r="A234" s="4" t="s">
        <v>170</v>
      </c>
      <c r="B234" s="130" t="s">
        <v>32</v>
      </c>
      <c r="C234" s="130"/>
      <c r="D234" s="95"/>
      <c r="E234" s="94"/>
      <c r="F234" s="204"/>
    </row>
    <row r="235" spans="1:7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 t="s">
        <v>32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 t="s">
        <v>32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 t="s">
        <v>32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 t="s">
        <v>32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 t="s">
        <v>32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 t="s">
        <v>32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 t="e">
        <f>D244/(COUNT(B226:C243)*2)</f>
        <v>#DIV/0!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 t="s">
        <v>32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16.5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 t="s">
        <v>32</v>
      </c>
      <c r="C253" s="130"/>
      <c r="D253" s="129"/>
      <c r="E253" s="94"/>
      <c r="F253" s="204"/>
    </row>
    <row r="254" spans="1:7" x14ac:dyDescent="0.3">
      <c r="A254" s="70" t="s">
        <v>257</v>
      </c>
      <c r="B254" s="130" t="s">
        <v>32</v>
      </c>
      <c r="C254" s="131"/>
      <c r="D254" s="159"/>
      <c r="E254" s="106"/>
      <c r="F254" s="204"/>
    </row>
    <row r="255" spans="1:7" x14ac:dyDescent="0.3">
      <c r="A255" s="70" t="s">
        <v>143</v>
      </c>
      <c r="B255" s="130" t="s">
        <v>32</v>
      </c>
      <c r="C255" s="130"/>
      <c r="D255" s="138"/>
      <c r="E255" s="94"/>
      <c r="F255" s="204"/>
    </row>
    <row r="256" spans="1:7" x14ac:dyDescent="0.3">
      <c r="A256" s="315" t="s">
        <v>379</v>
      </c>
      <c r="B256" s="315"/>
      <c r="C256" s="315"/>
      <c r="D256" s="315"/>
      <c r="E256" s="315"/>
      <c r="F256" s="315"/>
    </row>
    <row r="257" spans="1:7" ht="31.5" customHeight="1" x14ac:dyDescent="0.3">
      <c r="A257" s="58" t="s">
        <v>361</v>
      </c>
      <c r="B257" s="130" t="s">
        <v>32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 t="s">
        <v>32</v>
      </c>
      <c r="C258" s="131"/>
      <c r="D258" s="147"/>
      <c r="E258" s="106"/>
      <c r="F258" s="204"/>
      <c r="G258" s="127"/>
    </row>
    <row r="259" spans="1:7" x14ac:dyDescent="0.3">
      <c r="A259" s="219" t="s">
        <v>391</v>
      </c>
      <c r="B259" s="130" t="s">
        <v>32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 t="s">
        <v>32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">
        <v>32</v>
      </c>
      <c r="C261" s="140"/>
      <c r="D261" s="251"/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 t="e">
        <f>D262/(COUNT(B248:C255,B257:C261)*2)</f>
        <v>#DIV/0!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 t="e">
        <f>D265/(COUNT(B226:C243,B248:C255,B212:C221,B257:C261)*2)</f>
        <v>#DIV/0!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43160</v>
      </c>
      <c r="B269" s="124"/>
      <c r="C269" s="135"/>
      <c r="D269" s="124"/>
      <c r="F269" s="206"/>
      <c r="G269" s="214"/>
    </row>
    <row r="270" spans="1:7" s="16" customFormat="1" x14ac:dyDescent="0.3">
      <c r="A270" s="309" t="s">
        <v>30</v>
      </c>
      <c r="B270" s="310" t="s">
        <v>31</v>
      </c>
      <c r="C270" s="310"/>
      <c r="D270" s="310" t="s">
        <v>46</v>
      </c>
      <c r="E270" s="311" t="s">
        <v>310</v>
      </c>
      <c r="F270" s="311" t="s">
        <v>360</v>
      </c>
      <c r="G270" s="214"/>
    </row>
    <row r="271" spans="1:7" s="16" customFormat="1" x14ac:dyDescent="0.3">
      <c r="A271" s="309"/>
      <c r="B271" s="41" t="s">
        <v>34</v>
      </c>
      <c r="C271" s="41" t="s">
        <v>33</v>
      </c>
      <c r="D271" s="310"/>
      <c r="E271" s="311"/>
      <c r="F271" s="311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 t="s">
        <v>32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 t="s">
        <v>32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 t="s">
        <v>32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 t="s">
        <v>32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 t="s">
        <v>32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 t="s">
        <v>32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 t="s">
        <v>32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 t="s">
        <v>32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 t="s">
        <v>32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 t="s">
        <v>32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 t="e">
        <f>D285/(COUNT(B273:C284)*2)</f>
        <v>#DIV/0!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 t="s">
        <v>32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 t="s">
        <v>32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 t="s">
        <v>32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 t="s">
        <v>32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 t="s">
        <v>32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 t="s">
        <v>32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 t="s">
        <v>32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 t="s">
        <v>32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 t="s">
        <v>32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 t="s">
        <v>32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 t="s">
        <v>32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 t="s">
        <v>32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 t="s">
        <v>32</v>
      </c>
      <c r="C307" s="131"/>
      <c r="D307" s="217"/>
      <c r="E307" s="106"/>
      <c r="F307" s="204"/>
      <c r="G307" s="214"/>
    </row>
    <row r="308" spans="1:7" s="16" customFormat="1" x14ac:dyDescent="0.3">
      <c r="A308" s="316" t="s">
        <v>396</v>
      </c>
      <c r="B308" s="317"/>
      <c r="C308" s="317"/>
      <c r="D308" s="317"/>
      <c r="E308" s="317"/>
      <c r="F308" s="318"/>
      <c r="G308" s="214"/>
    </row>
    <row r="309" spans="1:7" s="16" customFormat="1" ht="30" customHeight="1" x14ac:dyDescent="0.3">
      <c r="A309" s="58" t="s">
        <v>361</v>
      </c>
      <c r="B309" s="130" t="s">
        <v>32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 t="s">
        <v>32</v>
      </c>
      <c r="C310" s="213"/>
      <c r="D310" s="165"/>
      <c r="E310" s="106"/>
      <c r="F310" s="204"/>
      <c r="G310" s="214"/>
    </row>
    <row r="311" spans="1:7" s="16" customFormat="1" x14ac:dyDescent="0.3">
      <c r="A311" s="219" t="s">
        <v>391</v>
      </c>
      <c r="B311" s="130" t="s">
        <v>32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 t="s">
        <v>32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">
        <v>32</v>
      </c>
      <c r="C313" s="140"/>
      <c r="D313" s="251"/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 t="e">
        <f>D314/(COUNT(B289:C307,B309:C313)*2)</f>
        <v>#DIV/0!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 t="e">
        <f>D317/(COUNT(B273:C284,B289:C307,B309:C313)*2)</f>
        <v>#DIV/0!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43160</v>
      </c>
      <c r="B321" s="124"/>
      <c r="C321" s="135"/>
      <c r="D321" s="127"/>
    </row>
    <row r="322" spans="1:7" x14ac:dyDescent="0.3">
      <c r="A322" s="309" t="s">
        <v>30</v>
      </c>
      <c r="B322" s="310" t="s">
        <v>31</v>
      </c>
      <c r="C322" s="310"/>
      <c r="D322" s="310" t="s">
        <v>46</v>
      </c>
      <c r="E322" s="311" t="s">
        <v>310</v>
      </c>
      <c r="F322" s="311" t="s">
        <v>360</v>
      </c>
      <c r="G322" s="127"/>
    </row>
    <row r="323" spans="1:7" x14ac:dyDescent="0.3">
      <c r="A323" s="309"/>
      <c r="B323" s="41" t="s">
        <v>34</v>
      </c>
      <c r="C323" s="41" t="s">
        <v>33</v>
      </c>
      <c r="D323" s="310"/>
      <c r="E323" s="311"/>
      <c r="F323" s="311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50.25" x14ac:dyDescent="0.35">
      <c r="A342" s="261" t="s">
        <v>57</v>
      </c>
      <c r="B342" s="130">
        <v>1</v>
      </c>
      <c r="C342" s="136">
        <f>IF(B342=0, -10, IF(B342=1, -5, "0"))</f>
        <v>-5</v>
      </c>
      <c r="D342" s="129" t="s">
        <v>422</v>
      </c>
      <c r="E342" s="95"/>
      <c r="F342" s="204" t="s">
        <v>356</v>
      </c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6" t="s">
        <v>379</v>
      </c>
      <c r="B349" s="317"/>
      <c r="C349" s="317"/>
      <c r="D349" s="317"/>
      <c r="E349" s="317"/>
      <c r="F349" s="317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8"/>
      <c r="E350" s="288"/>
      <c r="F350" s="204"/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v>2</v>
      </c>
      <c r="C353" s="130"/>
      <c r="D353" s="251">
        <v>1</v>
      </c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26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0.76470588235294112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42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0.84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43160</v>
      </c>
      <c r="B361" s="124"/>
      <c r="C361" s="135"/>
      <c r="D361" s="124"/>
    </row>
    <row r="362" spans="1:7" x14ac:dyDescent="0.3">
      <c r="A362" s="309" t="s">
        <v>30</v>
      </c>
      <c r="B362" s="310" t="s">
        <v>31</v>
      </c>
      <c r="C362" s="310"/>
      <c r="D362" s="310" t="s">
        <v>46</v>
      </c>
      <c r="E362" s="311" t="s">
        <v>310</v>
      </c>
      <c r="F362" s="311" t="s">
        <v>360</v>
      </c>
      <c r="G362" s="127"/>
    </row>
    <row r="363" spans="1:7" x14ac:dyDescent="0.3">
      <c r="A363" s="309"/>
      <c r="B363" s="41" t="s">
        <v>34</v>
      </c>
      <c r="C363" s="41" t="s">
        <v>33</v>
      </c>
      <c r="D363" s="310"/>
      <c r="E363" s="311"/>
      <c r="F363" s="311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292" t="s">
        <v>101</v>
      </c>
      <c r="B381" s="130">
        <v>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15" t="s">
        <v>379</v>
      </c>
      <c r="B383" s="315"/>
      <c r="C383" s="315"/>
      <c r="D383" s="315"/>
      <c r="E383" s="315"/>
      <c r="F383" s="315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v>2</v>
      </c>
      <c r="C386" s="130"/>
      <c r="D386" s="251">
        <v>1</v>
      </c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18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34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1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43160</v>
      </c>
      <c r="B394" s="124"/>
      <c r="C394" s="135"/>
      <c r="D394" s="127"/>
      <c r="G394" s="127"/>
    </row>
    <row r="395" spans="1:7" x14ac:dyDescent="0.3">
      <c r="A395" s="309" t="s">
        <v>30</v>
      </c>
      <c r="B395" s="310" t="s">
        <v>31</v>
      </c>
      <c r="C395" s="310"/>
      <c r="D395" s="310" t="s">
        <v>46</v>
      </c>
      <c r="E395" s="311" t="s">
        <v>310</v>
      </c>
      <c r="F395" s="311" t="s">
        <v>360</v>
      </c>
      <c r="G395" s="127"/>
    </row>
    <row r="396" spans="1:7" x14ac:dyDescent="0.3">
      <c r="A396" s="309"/>
      <c r="B396" s="41" t="s">
        <v>34</v>
      </c>
      <c r="C396" s="41" t="s">
        <v>33</v>
      </c>
      <c r="D396" s="310"/>
      <c r="E396" s="311"/>
      <c r="F396" s="311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69.75" customHeight="1" x14ac:dyDescent="0.3">
      <c r="A401" s="7" t="s">
        <v>13</v>
      </c>
      <c r="B401" s="130">
        <v>1</v>
      </c>
      <c r="C401" s="130"/>
      <c r="D401" s="95" t="s">
        <v>424</v>
      </c>
      <c r="E401" s="94"/>
      <c r="F401" s="204" t="s">
        <v>356</v>
      </c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15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0.9375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15" t="s">
        <v>379</v>
      </c>
      <c r="B435" s="315"/>
      <c r="C435" s="315"/>
      <c r="D435" s="315"/>
      <c r="E435" s="315"/>
      <c r="F435" s="315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66" x14ac:dyDescent="0.3">
      <c r="A437" s="10" t="s">
        <v>391</v>
      </c>
      <c r="B437" s="130">
        <v>1</v>
      </c>
      <c r="C437" s="130"/>
      <c r="D437" s="129" t="s">
        <v>420</v>
      </c>
      <c r="E437" s="94"/>
      <c r="F437" s="204" t="s">
        <v>356</v>
      </c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v>2</v>
      </c>
      <c r="C439" s="130"/>
      <c r="D439" s="251">
        <v>1</v>
      </c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17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0.94444444444444442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56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0.96551724137931039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43160</v>
      </c>
      <c r="B447" s="124"/>
      <c r="C447" s="135"/>
      <c r="D447" s="124"/>
    </row>
    <row r="448" spans="1:7" x14ac:dyDescent="0.3">
      <c r="A448" s="309" t="s">
        <v>30</v>
      </c>
      <c r="B448" s="310" t="s">
        <v>31</v>
      </c>
      <c r="C448" s="310"/>
      <c r="D448" s="310" t="s">
        <v>46</v>
      </c>
      <c r="E448" s="311" t="s">
        <v>310</v>
      </c>
      <c r="F448" s="311" t="s">
        <v>360</v>
      </c>
      <c r="G448" s="127"/>
    </row>
    <row r="449" spans="1:6" x14ac:dyDescent="0.3">
      <c r="A449" s="309"/>
      <c r="B449" s="41" t="s">
        <v>34</v>
      </c>
      <c r="C449" s="41" t="s">
        <v>33</v>
      </c>
      <c r="D449" s="310"/>
      <c r="E449" s="311"/>
      <c r="F449" s="311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49.5" x14ac:dyDescent="0.3">
      <c r="A464" s="70" t="s">
        <v>133</v>
      </c>
      <c r="B464" s="130">
        <v>1</v>
      </c>
      <c r="C464" s="130"/>
      <c r="D464" s="138" t="s">
        <v>425</v>
      </c>
      <c r="E464" s="94"/>
      <c r="F464" s="204" t="s">
        <v>356</v>
      </c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12" t="s">
        <v>379</v>
      </c>
      <c r="B471" s="313"/>
      <c r="C471" s="313"/>
      <c r="D471" s="313"/>
      <c r="E471" s="313"/>
      <c r="F471" s="313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>
        <v>2</v>
      </c>
      <c r="C476" s="140"/>
      <c r="D476" s="251">
        <v>1</v>
      </c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29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0.96666666666666667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41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0.97619047619047616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4" t="s">
        <v>367</v>
      </c>
      <c r="B483" s="314"/>
      <c r="C483" s="314"/>
      <c r="D483" s="314"/>
      <c r="E483" s="185"/>
      <c r="F483" s="201"/>
    </row>
    <row r="484" spans="1:7" x14ac:dyDescent="0.3">
      <c r="A484" s="74">
        <f>B11</f>
        <v>43160</v>
      </c>
      <c r="B484" s="124"/>
      <c r="C484" s="135"/>
      <c r="D484" s="124"/>
    </row>
    <row r="485" spans="1:7" x14ac:dyDescent="0.3">
      <c r="A485" s="309" t="s">
        <v>30</v>
      </c>
      <c r="B485" s="310" t="s">
        <v>31</v>
      </c>
      <c r="C485" s="310"/>
      <c r="D485" s="310" t="s">
        <v>46</v>
      </c>
      <c r="E485" s="311" t="s">
        <v>310</v>
      </c>
      <c r="F485" s="311" t="s">
        <v>360</v>
      </c>
      <c r="G485" s="127"/>
    </row>
    <row r="486" spans="1:7" x14ac:dyDescent="0.3">
      <c r="A486" s="309"/>
      <c r="B486" s="41" t="s">
        <v>34</v>
      </c>
      <c r="C486" s="41" t="s">
        <v>33</v>
      </c>
      <c r="D486" s="310"/>
      <c r="E486" s="311"/>
      <c r="F486" s="311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v>2</v>
      </c>
      <c r="C498" s="213"/>
      <c r="D498" s="251">
        <v>1</v>
      </c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43160</v>
      </c>
      <c r="B506" s="124"/>
      <c r="C506" s="135"/>
      <c r="D506" s="124"/>
    </row>
    <row r="507" spans="1:7" x14ac:dyDescent="0.3">
      <c r="A507" s="309" t="s">
        <v>30</v>
      </c>
      <c r="B507" s="310" t="s">
        <v>31</v>
      </c>
      <c r="C507" s="310"/>
      <c r="D507" s="310" t="s">
        <v>46</v>
      </c>
      <c r="E507" s="311" t="s">
        <v>310</v>
      </c>
      <c r="F507" s="311" t="s">
        <v>360</v>
      </c>
      <c r="G507" s="127"/>
    </row>
    <row r="508" spans="1:7" x14ac:dyDescent="0.3">
      <c r="A508" s="309"/>
      <c r="B508" s="41" t="s">
        <v>34</v>
      </c>
      <c r="C508" s="41" t="s">
        <v>33</v>
      </c>
      <c r="D508" s="310"/>
      <c r="E508" s="311"/>
      <c r="F508" s="311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v>2</v>
      </c>
      <c r="C512" s="140"/>
      <c r="D512" s="251">
        <v>1</v>
      </c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43160</v>
      </c>
      <c r="B517" s="124"/>
      <c r="C517" s="135"/>
      <c r="D517" s="124"/>
    </row>
    <row r="518" spans="1:7" x14ac:dyDescent="0.3">
      <c r="A518" s="309" t="s">
        <v>30</v>
      </c>
      <c r="B518" s="310" t="s">
        <v>31</v>
      </c>
      <c r="C518" s="310"/>
      <c r="D518" s="310" t="s">
        <v>46</v>
      </c>
      <c r="E518" s="311" t="s">
        <v>310</v>
      </c>
      <c r="F518" s="311" t="s">
        <v>360</v>
      </c>
      <c r="G518" s="127"/>
    </row>
    <row r="519" spans="1:7" x14ac:dyDescent="0.3">
      <c r="A519" s="309"/>
      <c r="B519" s="41" t="s">
        <v>34</v>
      </c>
      <c r="C519" s="41" t="s">
        <v>33</v>
      </c>
      <c r="D519" s="310"/>
      <c r="E519" s="311"/>
      <c r="F519" s="311"/>
    </row>
    <row r="520" spans="1:7" x14ac:dyDescent="0.3">
      <c r="A520" s="4" t="s">
        <v>9</v>
      </c>
      <c r="B520" s="130" t="s">
        <v>32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v>2</v>
      </c>
      <c r="C532" s="140"/>
      <c r="D532" s="251">
        <v>1</v>
      </c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20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43160</v>
      </c>
      <c r="B537" s="124"/>
      <c r="C537" s="135"/>
      <c r="D537" s="124"/>
      <c r="G537" s="127"/>
    </row>
    <row r="538" spans="1:7" x14ac:dyDescent="0.3">
      <c r="A538" s="309" t="s">
        <v>30</v>
      </c>
      <c r="B538" s="310" t="s">
        <v>31</v>
      </c>
      <c r="C538" s="310"/>
      <c r="D538" s="310" t="s">
        <v>46</v>
      </c>
      <c r="E538" s="311" t="s">
        <v>310</v>
      </c>
      <c r="F538" s="311" t="s">
        <v>360</v>
      </c>
      <c r="G538" s="127"/>
    </row>
    <row r="539" spans="1:7" x14ac:dyDescent="0.3">
      <c r="A539" s="309"/>
      <c r="B539" s="41" t="s">
        <v>34</v>
      </c>
      <c r="C539" s="41" t="s">
        <v>33</v>
      </c>
      <c r="D539" s="310"/>
      <c r="E539" s="311"/>
      <c r="F539" s="311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v>2</v>
      </c>
      <c r="C543" s="130"/>
      <c r="D543" s="251">
        <v>1</v>
      </c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381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0.957286432160804</v>
      </c>
    </row>
  </sheetData>
  <sheetProtection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520:B531 B53:B60 B65:B83 B88:B93 B39:B40 B29:B37 B110:B116 B121:B138 B95:B98 B165:B171 B176:B194 B143:B147 B149:B153 B212:B221 B226:B243 B196:B199 B257:B261 B273:B284 B248:B255 B309:B313 B337:B348 B289:B307 B365:B372 B377:B382 B350:B352 B398:B405 B410:B416 B421:B425 B430:B434 B384:B385 B451:B456 B461:B470 B436:B438 B488:B492 B472:B475 B496:B497 B509:B511 B325:B33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543 B200 B532 B512 B353 B386 B439 B476 B498"/>
  </dataValidations>
  <pageMargins left="0.7" right="0.7" top="0.75" bottom="0.75" header="0.3" footer="0.3"/>
  <pageSetup paperSize="9" scale="34" orientation="portrait" r:id="rId1"/>
  <rowBreaks count="5" manualBreakCount="5">
    <brk id="85" max="6" man="1"/>
    <brk id="174" max="6" man="1"/>
    <brk id="267" max="6" man="1"/>
    <brk id="374" max="6" man="1"/>
    <brk id="481" max="6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199"/>
  <sheetViews>
    <sheetView view="pageBreakPreview" topLeftCell="A183" zoomScale="80" zoomScaleNormal="90" zoomScaleSheetLayoutView="80" workbookViewId="0">
      <selection activeCell="D192" sqref="D192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8"/>
      <c r="E1" s="328"/>
      <c r="F1" s="328"/>
      <c r="G1" s="328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49" t="s">
        <v>50</v>
      </c>
      <c r="B6" s="349"/>
      <c r="C6" s="349"/>
      <c r="D6" s="349"/>
      <c r="E6" s="349"/>
      <c r="F6" s="349"/>
      <c r="G6" s="125"/>
    </row>
    <row r="7" spans="1:7" s="12" customFormat="1" ht="21.75" customHeight="1" x14ac:dyDescent="0.45">
      <c r="A7" s="330" t="str">
        <f>'A1 Exploitation'!A8:F8</f>
        <v>CM RAOUED</v>
      </c>
      <c r="B7" s="330"/>
      <c r="C7" s="330"/>
      <c r="D7" s="330"/>
      <c r="E7" s="330"/>
      <c r="F7" s="330"/>
      <c r="G7" s="125"/>
    </row>
    <row r="8" spans="1:7" s="12" customFormat="1" ht="24" x14ac:dyDescent="0.45">
      <c r="A8" s="14" t="s">
        <v>42</v>
      </c>
      <c r="B8" s="350" t="str">
        <f>'A1 Exploitation'!B9:F9</f>
        <v>M Dhia MECHLAOUI / M Souheil DRAOUI</v>
      </c>
      <c r="C8" s="350"/>
      <c r="D8" s="350"/>
      <c r="E8" s="350"/>
      <c r="F8" s="350"/>
      <c r="G8" s="125"/>
    </row>
    <row r="9" spans="1:7" s="12" customFormat="1" ht="24" x14ac:dyDescent="0.45">
      <c r="A9" s="15" t="s">
        <v>44</v>
      </c>
      <c r="B9" s="351" t="str">
        <f>'A1 Exploitation'!B10:F10</f>
        <v>Le directeur magasin M Moez NAHDI</v>
      </c>
      <c r="C9" s="351"/>
      <c r="D9" s="351"/>
      <c r="E9" s="351"/>
      <c r="F9" s="351"/>
      <c r="G9" s="125"/>
    </row>
    <row r="10" spans="1:7" s="12" customFormat="1" ht="24" x14ac:dyDescent="0.45">
      <c r="A10" s="14" t="s">
        <v>43</v>
      </c>
      <c r="B10" s="348">
        <f>'A1 Exploitation'!B11:F11</f>
        <v>43160</v>
      </c>
      <c r="C10" s="348"/>
      <c r="D10" s="348"/>
      <c r="E10" s="348"/>
      <c r="F10" s="348"/>
      <c r="G10" s="125"/>
    </row>
    <row r="11" spans="1:7" s="12" customFormat="1" ht="24" x14ac:dyDescent="0.45">
      <c r="A11" s="14" t="s">
        <v>294</v>
      </c>
      <c r="B11" s="347">
        <f>D199</f>
        <v>0.96153846153846156</v>
      </c>
      <c r="C11" s="347"/>
      <c r="D11" s="347"/>
      <c r="E11" s="347"/>
      <c r="F11" s="347"/>
      <c r="G11" s="125"/>
    </row>
    <row r="12" spans="1:7" s="12" customFormat="1" ht="22.5" x14ac:dyDescent="0.45">
      <c r="A12" s="11"/>
      <c r="D12" s="326"/>
      <c r="E12" s="326"/>
      <c r="F12" s="326"/>
      <c r="G12" s="326"/>
    </row>
    <row r="13" spans="1:7" s="12" customFormat="1" ht="11.25" customHeight="1" x14ac:dyDescent="0.3">
      <c r="A13" s="309" t="s">
        <v>30</v>
      </c>
      <c r="B13" s="310" t="s">
        <v>31</v>
      </c>
      <c r="C13" s="310"/>
      <c r="D13" s="310" t="s">
        <v>46</v>
      </c>
      <c r="E13" s="310" t="s">
        <v>190</v>
      </c>
      <c r="F13" s="310" t="s">
        <v>191</v>
      </c>
      <c r="G13" s="112"/>
    </row>
    <row r="14" spans="1:7" s="12" customFormat="1" ht="12.75" customHeight="1" x14ac:dyDescent="0.3">
      <c r="A14" s="309"/>
      <c r="B14" s="34" t="s">
        <v>34</v>
      </c>
      <c r="C14" s="34" t="s">
        <v>33</v>
      </c>
      <c r="D14" s="310"/>
      <c r="E14" s="310"/>
      <c r="F14" s="310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2" t="s">
        <v>0</v>
      </c>
      <c r="B16" s="343"/>
      <c r="C16" s="343"/>
      <c r="D16" s="343"/>
      <c r="E16" s="343"/>
      <c r="F16" s="343"/>
      <c r="G16" s="126" t="s">
        <v>356</v>
      </c>
    </row>
    <row r="17" spans="1:7" ht="33" x14ac:dyDescent="0.3">
      <c r="A17" s="17" t="s">
        <v>269</v>
      </c>
      <c r="B17" s="94">
        <v>1</v>
      </c>
      <c r="C17" s="94"/>
      <c r="D17" s="95" t="s">
        <v>413</v>
      </c>
      <c r="E17" s="94"/>
      <c r="F17" s="94" t="s">
        <v>356</v>
      </c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4" t="s">
        <v>36</v>
      </c>
      <c r="B22" s="340"/>
      <c r="C22" s="341"/>
      <c r="D22" s="250">
        <f>SUM(B17:C21)</f>
        <v>9</v>
      </c>
    </row>
    <row r="23" spans="1:7" x14ac:dyDescent="0.3">
      <c r="A23" s="335" t="s">
        <v>295</v>
      </c>
      <c r="B23" s="336"/>
      <c r="C23" s="337"/>
      <c r="D23" s="33">
        <f>D22/(COUNT(B17:C21)*2)</f>
        <v>0.9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3" t="s">
        <v>4</v>
      </c>
      <c r="B25" s="334"/>
      <c r="C25" s="334"/>
      <c r="D25" s="334"/>
      <c r="E25" s="334"/>
      <c r="F25" s="334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5" t="s">
        <v>36</v>
      </c>
      <c r="B33" s="336"/>
      <c r="C33" s="337"/>
      <c r="D33" s="248">
        <f>SUM(B26:C32)</f>
        <v>14</v>
      </c>
    </row>
    <row r="34" spans="1:7" x14ac:dyDescent="0.3">
      <c r="A34" s="335" t="s">
        <v>295</v>
      </c>
      <c r="B34" s="336"/>
      <c r="C34" s="337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3" t="s">
        <v>219</v>
      </c>
      <c r="B36" s="334"/>
      <c r="C36" s="334"/>
      <c r="D36" s="334"/>
      <c r="E36" s="334"/>
      <c r="F36" s="334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5" t="s">
        <v>36</v>
      </c>
      <c r="B42" s="336"/>
      <c r="C42" s="337"/>
      <c r="D42" s="248">
        <f>SUM(B37:C41)</f>
        <v>10</v>
      </c>
      <c r="E42" s="13"/>
      <c r="F42" s="13"/>
      <c r="G42" s="126"/>
    </row>
    <row r="43" spans="1:7" s="22" customFormat="1" x14ac:dyDescent="0.3">
      <c r="A43" s="335" t="s">
        <v>295</v>
      </c>
      <c r="B43" s="336"/>
      <c r="C43" s="337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5" t="s">
        <v>21</v>
      </c>
      <c r="B45" s="346"/>
      <c r="C45" s="346"/>
      <c r="D45" s="346"/>
      <c r="E45" s="346"/>
      <c r="F45" s="346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414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5" t="s">
        <v>36</v>
      </c>
      <c r="B52" s="336"/>
      <c r="C52" s="337"/>
      <c r="D52" s="248">
        <f>SUM(B46:C51)</f>
        <v>12</v>
      </c>
    </row>
    <row r="53" spans="1:7" x14ac:dyDescent="0.3">
      <c r="A53" s="335" t="s">
        <v>295</v>
      </c>
      <c r="B53" s="336"/>
      <c r="C53" s="337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3" t="s">
        <v>8</v>
      </c>
      <c r="B55" s="334"/>
      <c r="C55" s="334"/>
      <c r="D55" s="334"/>
      <c r="E55" s="334"/>
      <c r="F55" s="334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ht="33" x14ac:dyDescent="0.3">
      <c r="A58" s="23" t="s">
        <v>244</v>
      </c>
      <c r="B58" s="94">
        <v>1</v>
      </c>
      <c r="C58" s="94"/>
      <c r="D58" s="95" t="s">
        <v>419</v>
      </c>
      <c r="E58" s="95"/>
      <c r="F58" s="94" t="s">
        <v>356</v>
      </c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 t="s">
        <v>415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5" t="s">
        <v>36</v>
      </c>
      <c r="B63" s="336"/>
      <c r="C63" s="337"/>
      <c r="D63" s="248">
        <f>SUM(B56:C62)</f>
        <v>13</v>
      </c>
    </row>
    <row r="64" spans="1:7" x14ac:dyDescent="0.3">
      <c r="A64" s="335" t="s">
        <v>295</v>
      </c>
      <c r="B64" s="336"/>
      <c r="C64" s="337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3" t="s">
        <v>130</v>
      </c>
      <c r="B66" s="334"/>
      <c r="C66" s="334"/>
      <c r="D66" s="334"/>
      <c r="E66" s="334"/>
      <c r="F66" s="334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5" t="s">
        <v>36</v>
      </c>
      <c r="B84" s="336"/>
      <c r="C84" s="337"/>
      <c r="D84" s="248">
        <f>SUM(B67:C83)</f>
        <v>28</v>
      </c>
    </row>
    <row r="85" spans="1:7" x14ac:dyDescent="0.3">
      <c r="A85" s="335" t="s">
        <v>295</v>
      </c>
      <c r="B85" s="336"/>
      <c r="C85" s="337"/>
      <c r="D85" s="33">
        <f>D84/(COUNT(B67:C83)*2)</f>
        <v>1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3" t="s">
        <v>211</v>
      </c>
      <c r="B87" s="334"/>
      <c r="C87" s="334"/>
      <c r="D87" s="334"/>
      <c r="E87" s="334"/>
      <c r="F87" s="334"/>
    </row>
    <row r="88" spans="1:7" ht="34.5" x14ac:dyDescent="0.4">
      <c r="A88" s="50" t="s">
        <v>273</v>
      </c>
      <c r="B88" s="110" t="s">
        <v>32</v>
      </c>
      <c r="C88" s="101"/>
      <c r="D88" s="95"/>
      <c r="E88" s="95"/>
      <c r="F88" s="94"/>
    </row>
    <row r="89" spans="1:7" ht="19.5" x14ac:dyDescent="0.4">
      <c r="A89" s="17" t="s">
        <v>272</v>
      </c>
      <c r="B89" s="110" t="s">
        <v>32</v>
      </c>
      <c r="C89" s="101"/>
      <c r="D89" s="95"/>
      <c r="E89" s="94"/>
      <c r="F89" s="94"/>
    </row>
    <row r="90" spans="1:7" ht="19.5" x14ac:dyDescent="0.4">
      <c r="A90" s="17" t="s">
        <v>300</v>
      </c>
      <c r="B90" s="110" t="s">
        <v>32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 t="s">
        <v>32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 t="s">
        <v>32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 t="s">
        <v>32</v>
      </c>
      <c r="C95" s="94"/>
      <c r="D95" s="95"/>
      <c r="E95" s="94"/>
      <c r="F95" s="94"/>
    </row>
    <row r="96" spans="1:7" x14ac:dyDescent="0.3">
      <c r="A96" s="25" t="s">
        <v>282</v>
      </c>
      <c r="B96" s="110" t="s">
        <v>32</v>
      </c>
      <c r="C96" s="94"/>
      <c r="D96" s="95"/>
      <c r="E96" s="94"/>
      <c r="F96" s="94"/>
    </row>
    <row r="97" spans="1:7" x14ac:dyDescent="0.3">
      <c r="A97" s="25" t="s">
        <v>283</v>
      </c>
      <c r="B97" s="110" t="s">
        <v>32</v>
      </c>
      <c r="C97" s="94"/>
      <c r="D97" s="95"/>
      <c r="E97" s="94"/>
      <c r="F97" s="94"/>
    </row>
    <row r="98" spans="1:7" x14ac:dyDescent="0.3">
      <c r="A98" s="17" t="s">
        <v>134</v>
      </c>
      <c r="B98" s="110" t="s">
        <v>32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 t="s">
        <v>32</v>
      </c>
      <c r="C101" s="94"/>
      <c r="D101" s="95"/>
      <c r="E101" s="94"/>
      <c r="F101" s="94"/>
    </row>
    <row r="102" spans="1:7" x14ac:dyDescent="0.3">
      <c r="A102" s="335" t="s">
        <v>36</v>
      </c>
      <c r="B102" s="336"/>
      <c r="C102" s="337"/>
      <c r="D102" s="248">
        <f>SUM(B88:C101)</f>
        <v>0</v>
      </c>
    </row>
    <row r="103" spans="1:7" x14ac:dyDescent="0.3">
      <c r="A103" s="335" t="s">
        <v>295</v>
      </c>
      <c r="B103" s="336"/>
      <c r="C103" s="337"/>
      <c r="D103" s="33" t="e">
        <f>D102/(COUNT(B88:C101)*2)</f>
        <v>#DIV/0!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3" t="s">
        <v>212</v>
      </c>
      <c r="B106" s="334"/>
      <c r="C106" s="334"/>
      <c r="D106" s="334"/>
      <c r="E106" s="334"/>
      <c r="F106" s="334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5" t="s">
        <v>36</v>
      </c>
      <c r="B118" s="336"/>
      <c r="C118" s="337"/>
      <c r="D118" s="248">
        <f>SUM(B107:C117)</f>
        <v>22</v>
      </c>
      <c r="E118" s="13"/>
      <c r="F118" s="13"/>
      <c r="G118" s="126"/>
    </row>
    <row r="119" spans="1:7" s="22" customFormat="1" x14ac:dyDescent="0.3">
      <c r="A119" s="335" t="s">
        <v>295</v>
      </c>
      <c r="B119" s="336"/>
      <c r="C119" s="337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3" t="s">
        <v>185</v>
      </c>
      <c r="B121" s="334"/>
      <c r="C121" s="334"/>
      <c r="D121" s="334"/>
      <c r="E121" s="334"/>
      <c r="F121" s="334"/>
    </row>
    <row r="122" spans="1:7" x14ac:dyDescent="0.3">
      <c r="A122" s="44" t="s">
        <v>275</v>
      </c>
      <c r="B122" s="111" t="s">
        <v>32</v>
      </c>
      <c r="C122" s="94"/>
      <c r="D122" s="113"/>
      <c r="E122" s="113"/>
      <c r="F122" s="94"/>
    </row>
    <row r="123" spans="1:7" x14ac:dyDescent="0.3">
      <c r="A123" s="44" t="s">
        <v>272</v>
      </c>
      <c r="B123" s="111" t="s">
        <v>32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 t="s">
        <v>32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 t="s">
        <v>32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 t="s">
        <v>32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 t="s">
        <v>32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 t="s">
        <v>32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5" t="s">
        <v>36</v>
      </c>
      <c r="B133" s="336"/>
      <c r="C133" s="337"/>
      <c r="D133" s="248">
        <f>SUM(B122:C132)</f>
        <v>0</v>
      </c>
    </row>
    <row r="134" spans="1:7" x14ac:dyDescent="0.3">
      <c r="A134" s="335" t="s">
        <v>295</v>
      </c>
      <c r="B134" s="336"/>
      <c r="C134" s="337"/>
      <c r="D134" s="32" t="e">
        <f>D133/(COUNT(B122:C132)*2)</f>
        <v>#DIV/0!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3" t="s">
        <v>71</v>
      </c>
      <c r="B136" s="334"/>
      <c r="C136" s="334"/>
      <c r="D136" s="334"/>
      <c r="E136" s="334"/>
      <c r="F136" s="334"/>
    </row>
    <row r="137" spans="1:7" ht="19.5" x14ac:dyDescent="0.4">
      <c r="A137" s="23" t="s">
        <v>302</v>
      </c>
      <c r="B137" s="110" t="s">
        <v>32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 t="s">
        <v>32</v>
      </c>
      <c r="C139" s="95"/>
      <c r="D139" s="114"/>
      <c r="E139" s="94"/>
      <c r="F139" s="94"/>
    </row>
    <row r="140" spans="1:7" x14ac:dyDescent="0.3">
      <c r="A140" s="52" t="s">
        <v>278</v>
      </c>
      <c r="B140" s="110" t="s">
        <v>32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 t="s">
        <v>32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 t="s">
        <v>32</v>
      </c>
      <c r="C142" s="95"/>
      <c r="D142" s="98"/>
      <c r="E142" s="94"/>
      <c r="F142" s="94"/>
    </row>
    <row r="143" spans="1:7" x14ac:dyDescent="0.3">
      <c r="A143" s="23" t="s">
        <v>304</v>
      </c>
      <c r="B143" s="110" t="s">
        <v>32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 t="s">
        <v>32</v>
      </c>
      <c r="C146" s="95"/>
      <c r="D146" s="98"/>
      <c r="E146" s="94"/>
      <c r="F146" s="94"/>
    </row>
    <row r="147" spans="1:7" x14ac:dyDescent="0.3">
      <c r="A147" s="50" t="s">
        <v>214</v>
      </c>
      <c r="B147" s="110" t="s">
        <v>32</v>
      </c>
      <c r="C147" s="95"/>
      <c r="D147" s="98"/>
      <c r="E147" s="94"/>
      <c r="F147" s="94"/>
    </row>
    <row r="148" spans="1:7" x14ac:dyDescent="0.3">
      <c r="A148" s="17" t="s">
        <v>305</v>
      </c>
      <c r="B148" s="110" t="s">
        <v>32</v>
      </c>
      <c r="C148" s="95"/>
      <c r="D148" s="115"/>
      <c r="E148" s="94"/>
      <c r="F148" s="94"/>
    </row>
    <row r="149" spans="1:7" x14ac:dyDescent="0.3">
      <c r="A149" s="335" t="s">
        <v>36</v>
      </c>
      <c r="B149" s="336"/>
      <c r="C149" s="337"/>
      <c r="D149" s="248">
        <f>SUM(B137:C148)</f>
        <v>0</v>
      </c>
    </row>
    <row r="150" spans="1:7" x14ac:dyDescent="0.3">
      <c r="A150" s="335" t="s">
        <v>295</v>
      </c>
      <c r="B150" s="336"/>
      <c r="C150" s="337"/>
      <c r="D150" s="33" t="e">
        <f>D149/(COUNT(B137:C148)*2)</f>
        <v>#DIV/0!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3" t="s">
        <v>217</v>
      </c>
      <c r="B152" s="334"/>
      <c r="C152" s="334"/>
      <c r="D152" s="334"/>
      <c r="E152" s="334"/>
      <c r="F152" s="334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5" t="s">
        <v>36</v>
      </c>
      <c r="B161" s="340"/>
      <c r="C161" s="341"/>
      <c r="D161" s="250">
        <f>SUM(B153:C160)</f>
        <v>16</v>
      </c>
    </row>
    <row r="162" spans="1:7" x14ac:dyDescent="0.3">
      <c r="A162" s="335" t="s">
        <v>295</v>
      </c>
      <c r="B162" s="336"/>
      <c r="C162" s="337"/>
      <c r="D162" s="33">
        <f>D161/(COUNT(B153:C160)*2)</f>
        <v>1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3" t="s">
        <v>77</v>
      </c>
      <c r="B164" s="334"/>
      <c r="C164" s="334"/>
      <c r="D164" s="334"/>
      <c r="E164" s="334"/>
      <c r="F164" s="334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 t="s">
        <v>32</v>
      </c>
      <c r="C168" s="94"/>
      <c r="D168" s="94"/>
      <c r="E168" s="95"/>
      <c r="F168" s="94"/>
    </row>
    <row r="169" spans="1:7" x14ac:dyDescent="0.3">
      <c r="A169" s="335" t="s">
        <v>36</v>
      </c>
      <c r="B169" s="336"/>
      <c r="C169" s="337"/>
      <c r="D169" s="248">
        <f>SUM(B165:C168)</f>
        <v>6</v>
      </c>
    </row>
    <row r="170" spans="1:7" x14ac:dyDescent="0.3">
      <c r="A170" s="335" t="s">
        <v>295</v>
      </c>
      <c r="B170" s="336"/>
      <c r="C170" s="337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8" t="s">
        <v>17</v>
      </c>
      <c r="B172" s="339"/>
      <c r="C172" s="339"/>
      <c r="D172" s="339"/>
      <c r="E172" s="339"/>
      <c r="F172" s="339"/>
    </row>
    <row r="173" spans="1:7" ht="82.5" x14ac:dyDescent="0.3">
      <c r="A173" s="20" t="s">
        <v>180</v>
      </c>
      <c r="B173" s="94">
        <v>0</v>
      </c>
      <c r="C173" s="94"/>
      <c r="D173" s="95" t="s">
        <v>421</v>
      </c>
      <c r="E173" s="95" t="s">
        <v>418</v>
      </c>
      <c r="F173" s="94" t="s">
        <v>357</v>
      </c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5" t="s">
        <v>36</v>
      </c>
      <c r="B177" s="336"/>
      <c r="C177" s="337"/>
      <c r="D177" s="248">
        <f>SUM(B173:C176)</f>
        <v>6</v>
      </c>
    </row>
    <row r="178" spans="1:7" x14ac:dyDescent="0.3">
      <c r="A178" s="335" t="s">
        <v>295</v>
      </c>
      <c r="B178" s="336"/>
      <c r="C178" s="337"/>
      <c r="D178" s="33">
        <f>D177/(COUNT(B173:C176)*2)</f>
        <v>0.75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3" t="s">
        <v>78</v>
      </c>
      <c r="B180" s="334"/>
      <c r="C180" s="334"/>
      <c r="D180" s="334"/>
      <c r="E180" s="334"/>
      <c r="F180" s="334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ht="49.5" x14ac:dyDescent="0.3">
      <c r="A182" s="52" t="s">
        <v>220</v>
      </c>
      <c r="B182" s="94">
        <v>1</v>
      </c>
      <c r="C182" s="94"/>
      <c r="D182" s="95" t="s">
        <v>416</v>
      </c>
      <c r="E182" s="69"/>
      <c r="F182" s="94" t="s">
        <v>357</v>
      </c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5" t="s">
        <v>36</v>
      </c>
      <c r="B186" s="336"/>
      <c r="C186" s="337"/>
      <c r="D186" s="248">
        <f>SUM(B181:C185)</f>
        <v>9</v>
      </c>
    </row>
    <row r="187" spans="1:7" x14ac:dyDescent="0.3">
      <c r="A187" s="335" t="s">
        <v>295</v>
      </c>
      <c r="B187" s="336"/>
      <c r="C187" s="337"/>
      <c r="D187" s="33">
        <f>D186/(COUNT(B181:C185)*2)</f>
        <v>0.9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3" t="s">
        <v>216</v>
      </c>
      <c r="B189" s="334"/>
      <c r="C189" s="334"/>
      <c r="D189" s="334"/>
      <c r="E189" s="334"/>
      <c r="F189" s="334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ht="82.5" x14ac:dyDescent="0.3">
      <c r="A192" s="20" t="s">
        <v>311</v>
      </c>
      <c r="B192" s="94">
        <v>1</v>
      </c>
      <c r="C192" s="94"/>
      <c r="D192" s="95" t="s">
        <v>417</v>
      </c>
      <c r="E192" s="94"/>
      <c r="F192" s="94" t="s">
        <v>357</v>
      </c>
    </row>
    <row r="193" spans="1:6" x14ac:dyDescent="0.3">
      <c r="A193" s="53" t="s">
        <v>189</v>
      </c>
      <c r="B193" s="94">
        <v>2</v>
      </c>
      <c r="C193" s="94"/>
      <c r="D193" s="94"/>
      <c r="E193" s="94"/>
      <c r="F193" s="94"/>
    </row>
    <row r="194" spans="1:6" x14ac:dyDescent="0.3">
      <c r="A194" s="335" t="s">
        <v>36</v>
      </c>
      <c r="B194" s="336"/>
      <c r="C194" s="337"/>
      <c r="D194" s="54">
        <f>SUM(B190:C193)</f>
        <v>5</v>
      </c>
    </row>
    <row r="195" spans="1:6" x14ac:dyDescent="0.3">
      <c r="A195" s="335" t="s">
        <v>295</v>
      </c>
      <c r="B195" s="336"/>
      <c r="C195" s="337"/>
      <c r="D195" s="33">
        <f>D194/(COUNT(B190:C193)*2)</f>
        <v>0.83333333333333337</v>
      </c>
    </row>
    <row r="197" spans="1:6" ht="18" x14ac:dyDescent="0.35">
      <c r="A197" s="64" t="s">
        <v>246</v>
      </c>
      <c r="B197" s="63"/>
      <c r="C197" s="63"/>
      <c r="D197" s="293">
        <v>1</v>
      </c>
      <c r="E197" s="286"/>
      <c r="F197" s="287"/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150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0.96153846153846156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4" orientation="portrait" r:id="rId1"/>
  <rowBreaks count="2" manualBreakCount="2">
    <brk id="85" max="5" man="1"/>
    <brk id="171" max="5" man="1"/>
  </row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tabSelected="1" view="pageBreakPreview" topLeftCell="A479" zoomScale="80" zoomScaleSheetLayoutView="80" workbookViewId="0">
      <selection activeCell="D488" sqref="D488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8"/>
      <c r="E1" s="328"/>
      <c r="F1" s="328"/>
      <c r="G1" s="328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29" t="s">
        <v>179</v>
      </c>
      <c r="B7" s="329"/>
      <c r="C7" s="329"/>
      <c r="D7" s="329"/>
      <c r="E7" s="329"/>
      <c r="F7" s="329"/>
      <c r="G7" s="125"/>
    </row>
    <row r="8" spans="1:7" ht="29.25" x14ac:dyDescent="0.45">
      <c r="A8" s="330" t="str">
        <f>'Page de garde'!D18</f>
        <v>CM Raoued</v>
      </c>
      <c r="B8" s="330"/>
      <c r="C8" s="330"/>
      <c r="D8" s="330"/>
      <c r="E8" s="330"/>
      <c r="F8" s="330"/>
      <c r="G8" s="125"/>
    </row>
    <row r="9" spans="1:7" ht="24" x14ac:dyDescent="0.45">
      <c r="A9" s="14" t="s">
        <v>42</v>
      </c>
      <c r="B9" s="331" t="s">
        <v>428</v>
      </c>
      <c r="C9" s="331"/>
      <c r="D9" s="331"/>
      <c r="E9" s="331"/>
      <c r="F9" s="331"/>
      <c r="G9" s="125"/>
    </row>
    <row r="10" spans="1:7" ht="24" x14ac:dyDescent="0.45">
      <c r="A10" s="15" t="s">
        <v>44</v>
      </c>
      <c r="B10" s="332" t="s">
        <v>429</v>
      </c>
      <c r="C10" s="332"/>
      <c r="D10" s="332"/>
      <c r="E10" s="332"/>
      <c r="F10" s="332"/>
      <c r="G10" s="125"/>
    </row>
    <row r="11" spans="1:7" ht="24" x14ac:dyDescent="0.45">
      <c r="A11" s="14" t="s">
        <v>43</v>
      </c>
      <c r="B11" s="327">
        <v>43220</v>
      </c>
      <c r="C11" s="327"/>
      <c r="D11" s="327"/>
      <c r="E11" s="327"/>
      <c r="F11" s="327"/>
      <c r="G11" s="125"/>
    </row>
    <row r="12" spans="1:7" ht="24" x14ac:dyDescent="0.45">
      <c r="A12" s="14" t="s">
        <v>239</v>
      </c>
      <c r="B12" s="325">
        <f>D549</f>
        <v>0.97883597883597884</v>
      </c>
      <c r="C12" s="325"/>
      <c r="D12" s="325"/>
      <c r="E12" s="325"/>
      <c r="F12" s="325"/>
      <c r="G12" s="125"/>
    </row>
    <row r="13" spans="1:7" ht="22.5" x14ac:dyDescent="0.45">
      <c r="D13" s="326"/>
      <c r="E13" s="326"/>
      <c r="F13" s="326"/>
      <c r="G13" s="326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43220</v>
      </c>
      <c r="B16" s="188"/>
      <c r="C16" s="188"/>
      <c r="D16" s="188"/>
      <c r="E16" s="188"/>
      <c r="F16" s="202"/>
    </row>
    <row r="17" spans="1:8" ht="16.5" customHeight="1" x14ac:dyDescent="0.3">
      <c r="A17" s="309" t="s">
        <v>30</v>
      </c>
      <c r="B17" s="310" t="s">
        <v>31</v>
      </c>
      <c r="C17" s="310"/>
      <c r="D17" s="310" t="s">
        <v>46</v>
      </c>
      <c r="E17" s="311" t="s">
        <v>310</v>
      </c>
      <c r="F17" s="311" t="s">
        <v>358</v>
      </c>
    </row>
    <row r="18" spans="1:8" ht="16.5" customHeight="1" x14ac:dyDescent="0.3">
      <c r="A18" s="309"/>
      <c r="B18" s="41" t="s">
        <v>34</v>
      </c>
      <c r="C18" s="41" t="s">
        <v>33</v>
      </c>
      <c r="D18" s="310"/>
      <c r="E18" s="311"/>
      <c r="F18" s="311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19" t="s">
        <v>379</v>
      </c>
      <c r="B38" s="320"/>
      <c r="C38" s="320"/>
      <c r="D38" s="320"/>
      <c r="E38" s="320"/>
      <c r="F38" s="321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">
        <v>32</v>
      </c>
      <c r="C41" s="130"/>
      <c r="D41" s="281"/>
      <c r="E41" s="282">
        <f>COUNTIF('A1 Exploitation'!F21:F40,"ok")</f>
        <v>0</v>
      </c>
      <c r="F41" s="283">
        <f>COUNTA('A1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22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43220</v>
      </c>
      <c r="B49" s="124"/>
      <c r="C49" s="135"/>
      <c r="D49" s="124"/>
    </row>
    <row r="50" spans="1:7" x14ac:dyDescent="0.3">
      <c r="A50" s="309" t="s">
        <v>30</v>
      </c>
      <c r="B50" s="310" t="s">
        <v>31</v>
      </c>
      <c r="C50" s="310"/>
      <c r="D50" s="310" t="s">
        <v>46</v>
      </c>
      <c r="E50" s="311" t="s">
        <v>310</v>
      </c>
      <c r="F50" s="311" t="s">
        <v>360</v>
      </c>
      <c r="G50" s="127"/>
    </row>
    <row r="51" spans="1:7" x14ac:dyDescent="0.3">
      <c r="A51" s="309"/>
      <c r="B51" s="41" t="s">
        <v>34</v>
      </c>
      <c r="C51" s="41" t="s">
        <v>33</v>
      </c>
      <c r="D51" s="310"/>
      <c r="E51" s="311"/>
      <c r="F51" s="311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30</v>
      </c>
    </row>
    <row r="85" spans="1:7" x14ac:dyDescent="0.3">
      <c r="A85" s="5" t="s">
        <v>35</v>
      </c>
      <c r="B85" s="132"/>
      <c r="C85" s="133"/>
      <c r="D85" s="134">
        <f>D84/(COUNT(B65:C83)*2)</f>
        <v>1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19" t="s">
        <v>379</v>
      </c>
      <c r="B94" s="320"/>
      <c r="C94" s="320"/>
      <c r="D94" s="320"/>
      <c r="E94" s="320"/>
      <c r="F94" s="321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 t="s">
        <v>32</v>
      </c>
      <c r="C96" s="213"/>
      <c r="D96" s="223" t="s">
        <v>439</v>
      </c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v>2</v>
      </c>
      <c r="C99" s="213"/>
      <c r="D99" s="281">
        <f>IFERROR(E99/F99,"N.A")</f>
        <v>1</v>
      </c>
      <c r="E99" s="282">
        <f>COUNTIF('A1 Exploitation'!F53:F98,"ok")</f>
        <v>2</v>
      </c>
      <c r="F99" s="283">
        <f>COUNTA('A1 Exploitation'!F53:F98)</f>
        <v>2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20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1</v>
      </c>
    </row>
    <row r="102" spans="1:7" ht="18" x14ac:dyDescent="0.35">
      <c r="A102" s="42" t="s">
        <v>61</v>
      </c>
      <c r="B102" s="152"/>
      <c r="C102" s="153"/>
      <c r="D102" s="143">
        <f>SUM(D84,D100,D61)</f>
        <v>66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1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43220</v>
      </c>
      <c r="B106" s="124"/>
      <c r="C106" s="135"/>
      <c r="D106" s="124"/>
    </row>
    <row r="107" spans="1:7" x14ac:dyDescent="0.3">
      <c r="A107" s="309" t="s">
        <v>30</v>
      </c>
      <c r="B107" s="310" t="s">
        <v>31</v>
      </c>
      <c r="C107" s="310"/>
      <c r="D107" s="310" t="s">
        <v>46</v>
      </c>
      <c r="E107" s="311" t="s">
        <v>310</v>
      </c>
      <c r="F107" s="311" t="s">
        <v>360</v>
      </c>
    </row>
    <row r="108" spans="1:7" x14ac:dyDescent="0.3">
      <c r="A108" s="309"/>
      <c r="B108" s="41" t="s">
        <v>34</v>
      </c>
      <c r="C108" s="41" t="s">
        <v>33</v>
      </c>
      <c r="D108" s="310"/>
      <c r="E108" s="311"/>
      <c r="F108" s="311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 t="s">
        <v>32</v>
      </c>
      <c r="C110" s="130"/>
      <c r="D110" s="95"/>
      <c r="E110" s="95"/>
      <c r="F110" s="204"/>
    </row>
    <row r="111" spans="1:7" x14ac:dyDescent="0.3">
      <c r="A111" s="7" t="s">
        <v>255</v>
      </c>
      <c r="B111" s="130" t="s">
        <v>32</v>
      </c>
      <c r="C111" s="130"/>
      <c r="D111" s="95"/>
      <c r="E111" s="94"/>
      <c r="F111" s="204"/>
    </row>
    <row r="112" spans="1:7" x14ac:dyDescent="0.3">
      <c r="A112" s="10" t="s">
        <v>91</v>
      </c>
      <c r="B112" s="130" t="s">
        <v>32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 t="s">
        <v>32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 t="s">
        <v>32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 t="s">
        <v>32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 t="e">
        <f>D117/(COUNT(B110:C116)*2)</f>
        <v>#DIV/0!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 t="s">
        <v>32</v>
      </c>
      <c r="C121" s="130"/>
      <c r="D121" s="113"/>
      <c r="E121" s="113"/>
      <c r="F121" s="204"/>
    </row>
    <row r="122" spans="1:6" x14ac:dyDescent="0.3">
      <c r="A122" s="4" t="s">
        <v>65</v>
      </c>
      <c r="B122" s="130" t="s">
        <v>32</v>
      </c>
      <c r="C122" s="130"/>
      <c r="D122" s="113"/>
      <c r="E122" s="106"/>
      <c r="F122" s="204"/>
    </row>
    <row r="123" spans="1:6" x14ac:dyDescent="0.3">
      <c r="A123" s="70" t="s">
        <v>253</v>
      </c>
      <c r="B123" s="130" t="s">
        <v>32</v>
      </c>
      <c r="C123" s="130"/>
      <c r="D123" s="156"/>
      <c r="E123" s="106"/>
      <c r="F123" s="204"/>
    </row>
    <row r="124" spans="1:6" x14ac:dyDescent="0.3">
      <c r="A124" s="4" t="s">
        <v>59</v>
      </c>
      <c r="B124" s="130" t="s">
        <v>32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 t="s">
        <v>32</v>
      </c>
      <c r="C126" s="130"/>
      <c r="D126" s="157"/>
      <c r="E126" s="94"/>
      <c r="F126" s="204"/>
    </row>
    <row r="127" spans="1:6" x14ac:dyDescent="0.3">
      <c r="A127" s="191" t="s">
        <v>68</v>
      </c>
      <c r="B127" s="130" t="s">
        <v>32</v>
      </c>
      <c r="C127" s="213"/>
      <c r="D127" s="116"/>
      <c r="E127" s="94"/>
      <c r="F127" s="204"/>
    </row>
    <row r="128" spans="1:6" x14ac:dyDescent="0.3">
      <c r="A128" s="4" t="s">
        <v>170</v>
      </c>
      <c r="B128" s="130" t="s">
        <v>32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 t="s">
        <v>32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 t="s">
        <v>32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 t="s">
        <v>32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 t="s">
        <v>32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 t="s">
        <v>32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 t="e">
        <f>D139/(COUNT(B121:C138)*2)</f>
        <v>#DIV/0!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 t="s">
        <v>32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 t="s">
        <v>32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2" t="s">
        <v>379</v>
      </c>
      <c r="B148" s="323"/>
      <c r="C148" s="323"/>
      <c r="D148" s="324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 t="s">
        <v>32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 t="s">
        <v>32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 t="s">
        <v>32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 t="s">
        <v>32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">
        <v>32</v>
      </c>
      <c r="C153" s="140"/>
      <c r="D153" s="281" t="str">
        <f>IFERROR(E153/F153,"N.A")</f>
        <v>N.A</v>
      </c>
      <c r="E153" s="282">
        <f>COUNTIF('A1 Exploitation'!F110:F152,"ok")</f>
        <v>0</v>
      </c>
      <c r="F153" s="283">
        <f>COUNTA('A1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 t="e">
        <f>D154/(COUNT(B143:C147,B149:C153)*2)</f>
        <v>#DIV/0!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 t="e">
        <f>D157/(COUNT(B143:C147,B110:C116,B121:C138,B149:C153)*2)</f>
        <v>#DIV/0!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43220</v>
      </c>
      <c r="B161" s="124"/>
      <c r="C161" s="135"/>
      <c r="D161" s="127"/>
    </row>
    <row r="162" spans="1:7" x14ac:dyDescent="0.3">
      <c r="A162" s="309" t="s">
        <v>30</v>
      </c>
      <c r="B162" s="310" t="s">
        <v>31</v>
      </c>
      <c r="C162" s="310"/>
      <c r="D162" s="310" t="s">
        <v>46</v>
      </c>
      <c r="E162" s="311" t="s">
        <v>310</v>
      </c>
      <c r="F162" s="311" t="s">
        <v>360</v>
      </c>
      <c r="G162" s="127"/>
    </row>
    <row r="163" spans="1:7" x14ac:dyDescent="0.3">
      <c r="A163" s="309"/>
      <c r="B163" s="41" t="s">
        <v>34</v>
      </c>
      <c r="C163" s="41" t="s">
        <v>33</v>
      </c>
      <c r="D163" s="310"/>
      <c r="E163" s="311"/>
      <c r="F163" s="311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66" x14ac:dyDescent="0.3">
      <c r="A169" s="7" t="s">
        <v>171</v>
      </c>
      <c r="B169" s="130">
        <v>1</v>
      </c>
      <c r="C169" s="130"/>
      <c r="D169" s="95" t="s">
        <v>431</v>
      </c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ht="49.5" x14ac:dyDescent="0.3">
      <c r="A171" s="7" t="s">
        <v>132</v>
      </c>
      <c r="B171" s="130">
        <v>0</v>
      </c>
      <c r="C171" s="148"/>
      <c r="D171" s="95" t="s">
        <v>432</v>
      </c>
      <c r="E171" s="94" t="s">
        <v>433</v>
      </c>
      <c r="F171" s="204"/>
    </row>
    <row r="172" spans="1:7" x14ac:dyDescent="0.3">
      <c r="A172" s="5" t="s">
        <v>36</v>
      </c>
      <c r="B172" s="5"/>
      <c r="C172" s="5"/>
      <c r="D172" s="5">
        <f>SUM(B165:C171)</f>
        <v>11</v>
      </c>
    </row>
    <row r="173" spans="1:7" x14ac:dyDescent="0.3">
      <c r="A173" s="5" t="s">
        <v>35</v>
      </c>
      <c r="B173" s="132"/>
      <c r="C173" s="133"/>
      <c r="D173" s="134">
        <f>D172/(COUNT(B165:C171)*2)</f>
        <v>0.7857142857142857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82.5" x14ac:dyDescent="0.3">
      <c r="A185" s="70" t="s">
        <v>136</v>
      </c>
      <c r="B185" s="130">
        <v>1</v>
      </c>
      <c r="C185" s="130"/>
      <c r="D185" s="236" t="s">
        <v>436</v>
      </c>
      <c r="E185" s="94"/>
      <c r="F185" s="204"/>
    </row>
    <row r="186" spans="1:7" ht="99.75" x14ac:dyDescent="0.35">
      <c r="A186" s="266" t="s">
        <v>186</v>
      </c>
      <c r="B186" s="130">
        <v>1</v>
      </c>
      <c r="C186" s="136" t="str">
        <f>IF(B186=0, -10, "0")</f>
        <v>0</v>
      </c>
      <c r="D186" s="295" t="s">
        <v>435</v>
      </c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1</v>
      </c>
      <c r="C190" s="150" t="str">
        <f>IF(B190=0, -5, "0")</f>
        <v>0</v>
      </c>
      <c r="D190" s="116" t="s">
        <v>434</v>
      </c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5" t="s">
        <v>379</v>
      </c>
      <c r="B195" s="315"/>
      <c r="C195" s="315"/>
      <c r="D195" s="315"/>
      <c r="E195" s="315"/>
      <c r="F195" s="315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33" x14ac:dyDescent="0.3">
      <c r="A197" s="70" t="s">
        <v>386</v>
      </c>
      <c r="B197" s="130" t="s">
        <v>32</v>
      </c>
      <c r="C197" s="131"/>
      <c r="D197" s="116" t="s">
        <v>439</v>
      </c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v>2</v>
      </c>
      <c r="C200" s="130"/>
      <c r="D200" s="281">
        <f>IFERROR(E200/F200,"N.A")</f>
        <v>1</v>
      </c>
      <c r="E200" s="282">
        <f>COUNTIF('A1 Exploitation'!F165:F199,"ok")</f>
        <v>2</v>
      </c>
      <c r="F200" s="283">
        <f>COUNTA('A1 Exploitation'!F165:F199)</f>
        <v>2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43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0.93478260869565222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54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43220</v>
      </c>
      <c r="B208" s="124"/>
      <c r="C208" s="135"/>
      <c r="D208" s="124"/>
    </row>
    <row r="209" spans="1:7" x14ac:dyDescent="0.3">
      <c r="A209" s="309" t="s">
        <v>30</v>
      </c>
      <c r="B209" s="310" t="s">
        <v>31</v>
      </c>
      <c r="C209" s="310"/>
      <c r="D209" s="310" t="s">
        <v>46</v>
      </c>
      <c r="E209" s="311" t="s">
        <v>310</v>
      </c>
      <c r="F209" s="311" t="s">
        <v>360</v>
      </c>
      <c r="G209" s="127"/>
    </row>
    <row r="210" spans="1:7" x14ac:dyDescent="0.3">
      <c r="A210" s="309"/>
      <c r="B210" s="41" t="s">
        <v>34</v>
      </c>
      <c r="C210" s="41" t="s">
        <v>33</v>
      </c>
      <c r="D210" s="310"/>
      <c r="E210" s="311"/>
      <c r="F210" s="311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 t="s">
        <v>32</v>
      </c>
      <c r="C212" s="130"/>
      <c r="D212" s="95"/>
      <c r="E212" s="94"/>
      <c r="F212" s="204"/>
    </row>
    <row r="213" spans="1:7" x14ac:dyDescent="0.3">
      <c r="A213" s="10" t="s">
        <v>255</v>
      </c>
      <c r="B213" s="130" t="s">
        <v>32</v>
      </c>
      <c r="C213" s="130"/>
      <c r="D213" s="95"/>
      <c r="E213" s="106"/>
      <c r="F213" s="204"/>
    </row>
    <row r="214" spans="1:7" x14ac:dyDescent="0.3">
      <c r="A214" s="7" t="s">
        <v>91</v>
      </c>
      <c r="B214" s="130" t="s">
        <v>32</v>
      </c>
      <c r="C214" s="130"/>
      <c r="D214" s="95"/>
      <c r="E214" s="94"/>
      <c r="F214" s="204"/>
    </row>
    <row r="215" spans="1:7" x14ac:dyDescent="0.3">
      <c r="A215" s="7" t="s">
        <v>141</v>
      </c>
      <c r="B215" s="130" t="s">
        <v>32</v>
      </c>
      <c r="C215" s="130"/>
      <c r="D215" s="95"/>
      <c r="E215" s="94"/>
      <c r="F215" s="204"/>
    </row>
    <row r="216" spans="1:7" x14ac:dyDescent="0.3">
      <c r="A216" s="10" t="s">
        <v>140</v>
      </c>
      <c r="B216" s="130" t="s">
        <v>32</v>
      </c>
      <c r="C216" s="130"/>
      <c r="D216" s="95"/>
      <c r="E216" s="94"/>
      <c r="F216" s="204"/>
    </row>
    <row r="217" spans="1:7" x14ac:dyDescent="0.3">
      <c r="A217" s="10" t="s">
        <v>27</v>
      </c>
      <c r="B217" s="130" t="s">
        <v>32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 t="s">
        <v>32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 t="s">
        <v>32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 t="e">
        <f>D222/(COUNT(B212:C221)*2)</f>
        <v>#DIV/0!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 t="s">
        <v>32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 t="s">
        <v>32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 t="s">
        <v>32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 t="s">
        <v>32</v>
      </c>
      <c r="C231" s="130"/>
      <c r="D231" s="154"/>
      <c r="E231" s="94"/>
      <c r="F231" s="204"/>
    </row>
    <row r="232" spans="1:7" x14ac:dyDescent="0.3">
      <c r="A232" s="4" t="s">
        <v>64</v>
      </c>
      <c r="B232" s="130" t="s">
        <v>32</v>
      </c>
      <c r="C232" s="131"/>
      <c r="D232" s="157"/>
      <c r="E232" s="95"/>
      <c r="F232" s="204"/>
    </row>
    <row r="233" spans="1:7" x14ac:dyDescent="0.3">
      <c r="A233" s="70" t="s">
        <v>251</v>
      </c>
      <c r="B233" s="130" t="s">
        <v>32</v>
      </c>
      <c r="C233" s="130"/>
      <c r="D233" s="157"/>
      <c r="E233" s="94"/>
      <c r="F233" s="204"/>
    </row>
    <row r="234" spans="1:7" x14ac:dyDescent="0.3">
      <c r="A234" s="4" t="s">
        <v>170</v>
      </c>
      <c r="B234" s="130" t="s">
        <v>32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 t="s">
        <v>32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 t="s">
        <v>32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 t="s">
        <v>32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 t="s">
        <v>32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 t="s">
        <v>32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 t="s">
        <v>32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 t="e">
        <f>D244/(COUNT(B226:C243)*2)</f>
        <v>#DIV/0!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 t="s">
        <v>32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 t="s">
        <v>32</v>
      </c>
      <c r="C253" s="130"/>
      <c r="D253" s="129"/>
      <c r="E253" s="94"/>
      <c r="F253" s="204"/>
    </row>
    <row r="254" spans="1:7" x14ac:dyDescent="0.3">
      <c r="A254" s="70" t="s">
        <v>257</v>
      </c>
      <c r="B254" s="130" t="s">
        <v>32</v>
      </c>
      <c r="C254" s="131"/>
      <c r="D254" s="159"/>
      <c r="E254" s="106"/>
      <c r="F254" s="204"/>
    </row>
    <row r="255" spans="1:7" x14ac:dyDescent="0.3">
      <c r="A255" s="70" t="s">
        <v>143</v>
      </c>
      <c r="B255" s="130" t="s">
        <v>32</v>
      </c>
      <c r="C255" s="130"/>
      <c r="D255" s="138"/>
      <c r="E255" s="94"/>
      <c r="F255" s="204"/>
    </row>
    <row r="256" spans="1:7" x14ac:dyDescent="0.3">
      <c r="A256" s="315" t="s">
        <v>379</v>
      </c>
      <c r="B256" s="315"/>
      <c r="C256" s="315"/>
      <c r="D256" s="315"/>
      <c r="E256" s="315"/>
      <c r="F256" s="315"/>
    </row>
    <row r="257" spans="1:7" ht="31.5" customHeight="1" x14ac:dyDescent="0.3">
      <c r="A257" s="58" t="s">
        <v>361</v>
      </c>
      <c r="B257" s="130" t="s">
        <v>32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 t="s">
        <v>32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 t="s">
        <v>32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 t="s">
        <v>32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">
        <v>32</v>
      </c>
      <c r="C261" s="140"/>
      <c r="D261" s="281" t="str">
        <f>IFERROR(E261/F261,"N.A")</f>
        <v>N.A</v>
      </c>
      <c r="E261" s="282">
        <f>COUNTIF('A1 Exploitation'!F212:F260,"ok")</f>
        <v>0</v>
      </c>
      <c r="F261" s="283">
        <f>COUNTA('A1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 t="e">
        <f>D262/(COUNT(B248:C255,B257:C261)*2)</f>
        <v>#DIV/0!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 t="e">
        <f>D265/(COUNT(B226:C243,B248:C255,B212:C221,B257:C261)*2)</f>
        <v>#DIV/0!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43220</v>
      </c>
      <c r="B269" s="124"/>
      <c r="C269" s="135"/>
      <c r="D269" s="124"/>
      <c r="F269" s="206"/>
      <c r="G269" s="214"/>
    </row>
    <row r="270" spans="1:7" s="16" customFormat="1" x14ac:dyDescent="0.3">
      <c r="A270" s="309" t="s">
        <v>30</v>
      </c>
      <c r="B270" s="310" t="s">
        <v>31</v>
      </c>
      <c r="C270" s="310"/>
      <c r="D270" s="310" t="s">
        <v>46</v>
      </c>
      <c r="E270" s="311" t="s">
        <v>310</v>
      </c>
      <c r="F270" s="311" t="s">
        <v>360</v>
      </c>
      <c r="G270" s="214"/>
    </row>
    <row r="271" spans="1:7" s="16" customFormat="1" x14ac:dyDescent="0.3">
      <c r="A271" s="309"/>
      <c r="B271" s="41" t="s">
        <v>34</v>
      </c>
      <c r="C271" s="41" t="s">
        <v>33</v>
      </c>
      <c r="D271" s="310"/>
      <c r="E271" s="311"/>
      <c r="F271" s="311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 t="s">
        <v>32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 t="s">
        <v>32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 t="s">
        <v>32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 t="s">
        <v>32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 t="s">
        <v>32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 t="s">
        <v>32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 t="s">
        <v>32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 t="s">
        <v>32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 t="s">
        <v>32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 t="s">
        <v>32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 t="e">
        <f>D285/(COUNT(B273:C284)*2)</f>
        <v>#DIV/0!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 t="s">
        <v>32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 t="s">
        <v>32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 t="s">
        <v>32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 t="s">
        <v>32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 t="s">
        <v>32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 t="s">
        <v>32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 t="s">
        <v>32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 t="s">
        <v>32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 t="s">
        <v>32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 t="s">
        <v>32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 t="s">
        <v>32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 t="s">
        <v>32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 t="s">
        <v>32</v>
      </c>
      <c r="C307" s="131"/>
      <c r="D307" s="217"/>
      <c r="E307" s="106"/>
      <c r="F307" s="204"/>
      <c r="G307" s="214"/>
    </row>
    <row r="308" spans="1:7" s="16" customFormat="1" x14ac:dyDescent="0.3">
      <c r="A308" s="316" t="s">
        <v>396</v>
      </c>
      <c r="B308" s="317"/>
      <c r="C308" s="317"/>
      <c r="D308" s="317"/>
      <c r="E308" s="317"/>
      <c r="F308" s="318"/>
      <c r="G308" s="214"/>
    </row>
    <row r="309" spans="1:7" s="16" customFormat="1" ht="30" customHeight="1" x14ac:dyDescent="0.3">
      <c r="A309" s="58" t="s">
        <v>361</v>
      </c>
      <c r="B309" s="130" t="s">
        <v>32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 t="s">
        <v>32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 t="s">
        <v>32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 t="s">
        <v>32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">
        <v>32</v>
      </c>
      <c r="C313" s="140"/>
      <c r="D313" s="281" t="str">
        <f>IFERROR(E313/F313,"N.A")</f>
        <v>N.A</v>
      </c>
      <c r="E313" s="282">
        <f>COUNTIF('A1 Exploitation'!F273:F312,"ok")</f>
        <v>0</v>
      </c>
      <c r="F313" s="283">
        <f>COUNTA('A1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 t="e">
        <f>D314/(COUNT(B289:C307,B309:C313)*2)</f>
        <v>#DIV/0!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 t="e">
        <f>D317/(COUNT(B273:C284,B289:C307,B309:C313)*2)</f>
        <v>#DIV/0!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43220</v>
      </c>
      <c r="B321" s="124"/>
      <c r="C321" s="135"/>
      <c r="D321" s="127"/>
    </row>
    <row r="322" spans="1:7" x14ac:dyDescent="0.3">
      <c r="A322" s="309" t="s">
        <v>30</v>
      </c>
      <c r="B322" s="310" t="s">
        <v>31</v>
      </c>
      <c r="C322" s="310"/>
      <c r="D322" s="310" t="s">
        <v>46</v>
      </c>
      <c r="E322" s="311" t="s">
        <v>310</v>
      </c>
      <c r="F322" s="311" t="s">
        <v>360</v>
      </c>
      <c r="G322" s="127"/>
    </row>
    <row r="323" spans="1:7" x14ac:dyDescent="0.3">
      <c r="A323" s="309"/>
      <c r="B323" s="41" t="s">
        <v>34</v>
      </c>
      <c r="C323" s="41" t="s">
        <v>33</v>
      </c>
      <c r="D323" s="310"/>
      <c r="E323" s="311"/>
      <c r="F323" s="311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6" t="s">
        <v>379</v>
      </c>
      <c r="B349" s="317"/>
      <c r="C349" s="317"/>
      <c r="D349" s="317"/>
      <c r="E349" s="317"/>
      <c r="F349" s="317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"0"))</f>
        <v>2</v>
      </c>
      <c r="C353" s="130"/>
      <c r="D353" s="281">
        <f>IFERROR(E353/F353,"N.A")</f>
        <v>1</v>
      </c>
      <c r="E353" s="282">
        <f>COUNTIF('A1 Exploitation'!F325:F352,"ok")</f>
        <v>1</v>
      </c>
      <c r="F353" s="283">
        <f>COUNTA('A1 Exploitation'!F325:F352)</f>
        <v>1</v>
      </c>
    </row>
    <row r="354" spans="1:7" x14ac:dyDescent="0.3">
      <c r="A354" s="5" t="s">
        <v>36</v>
      </c>
      <c r="B354" s="59"/>
      <c r="C354" s="59"/>
      <c r="D354" s="232">
        <f>SUM(B337:C348,B350:C353)</f>
        <v>32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1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48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1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43220</v>
      </c>
      <c r="B361" s="124"/>
      <c r="C361" s="135"/>
      <c r="D361" s="124"/>
    </row>
    <row r="362" spans="1:7" x14ac:dyDescent="0.3">
      <c r="A362" s="309" t="s">
        <v>30</v>
      </c>
      <c r="B362" s="310" t="s">
        <v>31</v>
      </c>
      <c r="C362" s="310"/>
      <c r="D362" s="310" t="s">
        <v>46</v>
      </c>
      <c r="E362" s="311" t="s">
        <v>310</v>
      </c>
      <c r="F362" s="311" t="s">
        <v>360</v>
      </c>
      <c r="G362" s="127"/>
    </row>
    <row r="363" spans="1:7" x14ac:dyDescent="0.3">
      <c r="A363" s="309"/>
      <c r="B363" s="41" t="s">
        <v>34</v>
      </c>
      <c r="C363" s="41" t="s">
        <v>33</v>
      </c>
      <c r="D363" s="310"/>
      <c r="E363" s="311"/>
      <c r="F363" s="311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15" t="s">
        <v>379</v>
      </c>
      <c r="B383" s="315"/>
      <c r="C383" s="315"/>
      <c r="D383" s="315"/>
      <c r="E383" s="315"/>
      <c r="F383" s="315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">
        <v>445</v>
      </c>
      <c r="C386" s="130"/>
      <c r="D386" s="281" t="str">
        <f>IFERROR(E386/F386,"N.A")</f>
        <v>N.A</v>
      </c>
      <c r="E386" s="282">
        <f>COUNTIF('A1 Exploitation'!F365:F385,"ok")</f>
        <v>0</v>
      </c>
      <c r="F386" s="283">
        <f>COUNTA('A1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16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32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1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43220</v>
      </c>
      <c r="B394" s="124"/>
      <c r="C394" s="135"/>
      <c r="D394" s="127"/>
      <c r="G394" s="127"/>
    </row>
    <row r="395" spans="1:7" x14ac:dyDescent="0.3">
      <c r="A395" s="309" t="s">
        <v>30</v>
      </c>
      <c r="B395" s="310" t="s">
        <v>31</v>
      </c>
      <c r="C395" s="310"/>
      <c r="D395" s="310" t="s">
        <v>46</v>
      </c>
      <c r="E395" s="311" t="s">
        <v>310</v>
      </c>
      <c r="F395" s="311" t="s">
        <v>360</v>
      </c>
      <c r="G395" s="127"/>
    </row>
    <row r="396" spans="1:7" x14ac:dyDescent="0.3">
      <c r="A396" s="309"/>
      <c r="B396" s="41" t="s">
        <v>34</v>
      </c>
      <c r="C396" s="41" t="s">
        <v>33</v>
      </c>
      <c r="D396" s="310"/>
      <c r="E396" s="311"/>
      <c r="F396" s="311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49.5" x14ac:dyDescent="0.3">
      <c r="A433" s="4" t="s">
        <v>228</v>
      </c>
      <c r="B433" s="130">
        <v>0</v>
      </c>
      <c r="C433" s="130"/>
      <c r="D433" s="129" t="s">
        <v>437</v>
      </c>
      <c r="E433" s="94" t="s">
        <v>446</v>
      </c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15" t="s">
        <v>379</v>
      </c>
      <c r="B435" s="315"/>
      <c r="C435" s="315"/>
      <c r="D435" s="315"/>
      <c r="E435" s="315"/>
      <c r="F435" s="315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f>IF(D439=1, 2, IF(AND(D439&lt;1,D439&gt;0), 1, "0"))</f>
        <v>2</v>
      </c>
      <c r="C439" s="130"/>
      <c r="D439" s="297">
        <f>IFERROR(E439/F439,"N.A")</f>
        <v>1</v>
      </c>
      <c r="E439" s="282">
        <f>COUNTIF('A1 Exploitation'!F398:F438,"ok")</f>
        <v>2</v>
      </c>
      <c r="F439" s="283">
        <f>COUNTA('A1 Exploitation'!F398:F438)</f>
        <v>2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16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0.88888888888888884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56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0.96551724137931039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43220</v>
      </c>
      <c r="B447" s="124"/>
      <c r="C447" s="135"/>
      <c r="D447" s="124"/>
    </row>
    <row r="448" spans="1:7" x14ac:dyDescent="0.3">
      <c r="A448" s="309" t="s">
        <v>30</v>
      </c>
      <c r="B448" s="310" t="s">
        <v>31</v>
      </c>
      <c r="C448" s="310"/>
      <c r="D448" s="310" t="s">
        <v>46</v>
      </c>
      <c r="E448" s="311" t="s">
        <v>310</v>
      </c>
      <c r="F448" s="311" t="s">
        <v>360</v>
      </c>
      <c r="G448" s="127"/>
    </row>
    <row r="449" spans="1:6" x14ac:dyDescent="0.3">
      <c r="A449" s="309"/>
      <c r="B449" s="41" t="s">
        <v>34</v>
      </c>
      <c r="C449" s="41" t="s">
        <v>33</v>
      </c>
      <c r="D449" s="310"/>
      <c r="E449" s="311"/>
      <c r="F449" s="311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12" t="s">
        <v>379</v>
      </c>
      <c r="B471" s="313"/>
      <c r="C471" s="313"/>
      <c r="D471" s="313"/>
      <c r="E471" s="313"/>
      <c r="F471" s="313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ht="33" x14ac:dyDescent="0.3">
      <c r="A473" s="55" t="s">
        <v>386</v>
      </c>
      <c r="B473" s="130" t="s">
        <v>32</v>
      </c>
      <c r="C473" s="213"/>
      <c r="D473" s="116" t="s">
        <v>439</v>
      </c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>
        <f>IF(D476=1, 2, IF(AND(D476&lt;1,D476&gt;0), 1, "0"))</f>
        <v>2</v>
      </c>
      <c r="C476" s="140"/>
      <c r="D476" s="281">
        <f>IFERROR(E476/F476,"N.A")</f>
        <v>1</v>
      </c>
      <c r="E476" s="298">
        <f>COUNTIF('A1 Exploitation'!F451:F475,"ok")</f>
        <v>1</v>
      </c>
      <c r="F476" s="299">
        <f>COUNTA('A1 Exploitation'!F451:F475)</f>
        <v>1</v>
      </c>
    </row>
    <row r="477" spans="1:7" x14ac:dyDescent="0.3">
      <c r="A477" s="5" t="s">
        <v>36</v>
      </c>
      <c r="B477" s="5"/>
      <c r="C477" s="5"/>
      <c r="D477" s="234">
        <f>SUM(B461:C470,B472:C476)</f>
        <v>28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4" t="s">
        <v>367</v>
      </c>
      <c r="B483" s="314"/>
      <c r="C483" s="314"/>
      <c r="D483" s="314"/>
      <c r="E483" s="185"/>
      <c r="F483" s="201"/>
    </row>
    <row r="484" spans="1:7" x14ac:dyDescent="0.3">
      <c r="A484" s="74">
        <f>B11</f>
        <v>43220</v>
      </c>
      <c r="B484" s="124"/>
      <c r="C484" s="135"/>
      <c r="D484" s="124"/>
    </row>
    <row r="485" spans="1:7" x14ac:dyDescent="0.3">
      <c r="A485" s="309" t="s">
        <v>30</v>
      </c>
      <c r="B485" s="310" t="s">
        <v>31</v>
      </c>
      <c r="C485" s="310"/>
      <c r="D485" s="310" t="s">
        <v>46</v>
      </c>
      <c r="E485" s="311" t="s">
        <v>310</v>
      </c>
      <c r="F485" s="311" t="s">
        <v>360</v>
      </c>
      <c r="G485" s="127"/>
    </row>
    <row r="486" spans="1:7" x14ac:dyDescent="0.3">
      <c r="A486" s="309"/>
      <c r="B486" s="41" t="s">
        <v>34</v>
      </c>
      <c r="C486" s="41" t="s">
        <v>33</v>
      </c>
      <c r="D486" s="310"/>
      <c r="E486" s="311"/>
      <c r="F486" s="311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5.25" customHeight="1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">
        <v>445</v>
      </c>
      <c r="C498" s="213"/>
      <c r="D498" s="281" t="str">
        <f>IFERROR(E498/F498,"N.A")</f>
        <v>N.A</v>
      </c>
      <c r="E498" s="282">
        <f>COUNTIF('A1 Exploitation'!F488:F497,"ok")</f>
        <v>0</v>
      </c>
      <c r="F498" s="283">
        <f>COUNTA('A1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4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14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43220</v>
      </c>
      <c r="B506" s="124"/>
      <c r="C506" s="135"/>
      <c r="D506" s="124"/>
    </row>
    <row r="507" spans="1:7" x14ac:dyDescent="0.3">
      <c r="A507" s="309" t="s">
        <v>30</v>
      </c>
      <c r="B507" s="310" t="s">
        <v>31</v>
      </c>
      <c r="C507" s="310"/>
      <c r="D507" s="310" t="s">
        <v>46</v>
      </c>
      <c r="E507" s="311" t="s">
        <v>310</v>
      </c>
      <c r="F507" s="311" t="s">
        <v>360</v>
      </c>
      <c r="G507" s="127"/>
    </row>
    <row r="508" spans="1:7" x14ac:dyDescent="0.3">
      <c r="A508" s="309"/>
      <c r="B508" s="41" t="s">
        <v>34</v>
      </c>
      <c r="C508" s="41" t="s">
        <v>33</v>
      </c>
      <c r="D508" s="352"/>
      <c r="E508" s="311"/>
      <c r="F508" s="311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">
        <v>445</v>
      </c>
      <c r="C512" s="140"/>
      <c r="D512" s="281" t="str">
        <f>IFERROR(E512/F512,"N.A")</f>
        <v>N.A</v>
      </c>
      <c r="E512" s="284">
        <f>COUNTIF('A1 Exploitation'!F509:F511,"ok")</f>
        <v>0</v>
      </c>
      <c r="F512" s="285">
        <f>COUNTA('A1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6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43220</v>
      </c>
      <c r="B517" s="124"/>
      <c r="C517" s="135"/>
      <c r="D517" s="124"/>
    </row>
    <row r="518" spans="1:7" x14ac:dyDescent="0.3">
      <c r="A518" s="309" t="s">
        <v>30</v>
      </c>
      <c r="B518" s="310" t="s">
        <v>31</v>
      </c>
      <c r="C518" s="310"/>
      <c r="D518" s="310" t="s">
        <v>46</v>
      </c>
      <c r="E518" s="311" t="s">
        <v>310</v>
      </c>
      <c r="F518" s="311" t="s">
        <v>360</v>
      </c>
      <c r="G518" s="127"/>
    </row>
    <row r="519" spans="1:7" x14ac:dyDescent="0.3">
      <c r="A519" s="309"/>
      <c r="B519" s="41" t="s">
        <v>34</v>
      </c>
      <c r="C519" s="41" t="s">
        <v>33</v>
      </c>
      <c r="D519" s="352"/>
      <c r="E519" s="311"/>
      <c r="F519" s="311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3" x14ac:dyDescent="0.3">
      <c r="A522" s="4" t="s">
        <v>47</v>
      </c>
      <c r="B522" s="130">
        <v>2</v>
      </c>
      <c r="C522" s="130"/>
      <c r="D522" s="95" t="s">
        <v>438</v>
      </c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">
        <v>445</v>
      </c>
      <c r="C532" s="140"/>
      <c r="D532" s="281" t="str">
        <f>IFERROR(E532/F532,"N.A")</f>
        <v>N.A</v>
      </c>
      <c r="E532" s="282">
        <f>COUNTIF('A1 Exploitation'!F520:F531,"ok")</f>
        <v>0</v>
      </c>
      <c r="F532" s="283">
        <f>COUNTIF('A1 Exploitation'!F520:F531,"ok")</f>
        <v>0</v>
      </c>
    </row>
    <row r="533" spans="1:7" x14ac:dyDescent="0.3">
      <c r="A533" s="5" t="s">
        <v>36</v>
      </c>
      <c r="B533" s="5"/>
      <c r="C533" s="5"/>
      <c r="D533" s="5">
        <f>SUM(B520:C532)</f>
        <v>18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43220</v>
      </c>
      <c r="B537" s="124"/>
      <c r="C537" s="135"/>
      <c r="D537" s="124"/>
      <c r="G537" s="127"/>
    </row>
    <row r="538" spans="1:7" x14ac:dyDescent="0.3">
      <c r="A538" s="309" t="s">
        <v>30</v>
      </c>
      <c r="B538" s="310" t="s">
        <v>31</v>
      </c>
      <c r="C538" s="310"/>
      <c r="D538" s="310" t="s">
        <v>46</v>
      </c>
      <c r="E538" s="311" t="s">
        <v>310</v>
      </c>
      <c r="F538" s="311" t="s">
        <v>360</v>
      </c>
      <c r="G538" s="127"/>
    </row>
    <row r="539" spans="1:7" x14ac:dyDescent="0.3">
      <c r="A539" s="309"/>
      <c r="B539" s="41" t="s">
        <v>34</v>
      </c>
      <c r="C539" s="41" t="s">
        <v>33</v>
      </c>
      <c r="D539" s="352"/>
      <c r="E539" s="311"/>
      <c r="F539" s="311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">
        <v>445</v>
      </c>
      <c r="C543" s="130"/>
      <c r="D543" s="281" t="str">
        <f>IFERROR(E543/F543,"N.A")</f>
        <v>N.A</v>
      </c>
      <c r="E543" s="282">
        <f>COUNTIF('A1 Exploitation'!F540:F542,"ok")</f>
        <v>0</v>
      </c>
      <c r="F543" s="283">
        <f>COUNTA('A2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6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370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0.97883597883597884</v>
      </c>
    </row>
  </sheetData>
  <sheetProtection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540:B542 B110:B116 B121:B138 B95:B98 B165:B171 B176:B194 B143:B147 B149:B153 B212:B221 B226:B243 B196:B199 B257:B261 B273:B284 B248:B255 B325:B332 B337:B348 B289:B307 B365:B372 B377:B382 B350:B352 B398:B405 B410:B416 B421:B425 B430:B434 B384:B385 B451:B456 B461:B470 B436:B438 B488:B492 B472:B475 B496:B497 B509:B511 B309:B313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543 B200 B532 B512 B353 B386 B439 B476 B498"/>
  </dataValidations>
  <pageMargins left="0.7" right="0.7" top="0.75" bottom="0.75" header="0.3" footer="0.3"/>
  <pageSetup paperSize="9" scale="41" orientation="portrait" r:id="rId1"/>
  <rowBreaks count="4" manualBreakCount="4">
    <brk id="85" max="6" man="1"/>
    <brk id="246" max="6" man="1"/>
    <brk id="319" max="6" man="1"/>
    <brk id="482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57" zoomScale="76" zoomScaleNormal="90" zoomScaleSheetLayoutView="76" workbookViewId="0">
      <selection activeCell="D196" sqref="D196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8"/>
      <c r="E1" s="328"/>
      <c r="F1" s="328"/>
      <c r="G1" s="328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49" t="s">
        <v>50</v>
      </c>
      <c r="B6" s="349"/>
      <c r="C6" s="349"/>
      <c r="D6" s="349"/>
      <c r="E6" s="349"/>
      <c r="F6" s="349"/>
      <c r="G6" s="125"/>
    </row>
    <row r="7" spans="1:7" s="12" customFormat="1" ht="21.75" customHeight="1" x14ac:dyDescent="0.45">
      <c r="A7" s="330" t="str">
        <f>'A2 Exploitation'!A8:F8</f>
        <v>CM Raoued</v>
      </c>
      <c r="B7" s="330"/>
      <c r="C7" s="330"/>
      <c r="D7" s="330"/>
      <c r="E7" s="330"/>
      <c r="F7" s="330"/>
      <c r="G7" s="125"/>
    </row>
    <row r="8" spans="1:7" s="12" customFormat="1" ht="24" x14ac:dyDescent="0.45">
      <c r="A8" s="14" t="s">
        <v>42</v>
      </c>
      <c r="B8" s="350" t="str">
        <f>'A2 Exploitation'!B9:F9</f>
        <v>Dr Hend KAMOUN</v>
      </c>
      <c r="C8" s="350"/>
      <c r="D8" s="350"/>
      <c r="E8" s="350"/>
      <c r="F8" s="350"/>
      <c r="G8" s="125"/>
    </row>
    <row r="9" spans="1:7" s="12" customFormat="1" ht="24" x14ac:dyDescent="0.45">
      <c r="A9" s="15" t="s">
        <v>44</v>
      </c>
      <c r="B9" s="351" t="str">
        <f>'A2 Exploitation'!B10:F10</f>
        <v>Directeur du magasin et resp rayons</v>
      </c>
      <c r="C9" s="351"/>
      <c r="D9" s="351"/>
      <c r="E9" s="351"/>
      <c r="F9" s="351"/>
      <c r="G9" s="125"/>
    </row>
    <row r="10" spans="1:7" s="12" customFormat="1" ht="24" x14ac:dyDescent="0.45">
      <c r="A10" s="14" t="s">
        <v>43</v>
      </c>
      <c r="B10" s="348">
        <f>'A2 Exploitation'!B11:F11</f>
        <v>43220</v>
      </c>
      <c r="C10" s="348"/>
      <c r="D10" s="348"/>
      <c r="E10" s="348"/>
      <c r="F10" s="348"/>
      <c r="G10" s="125"/>
    </row>
    <row r="11" spans="1:7" s="12" customFormat="1" ht="24" x14ac:dyDescent="0.45">
      <c r="A11" s="14" t="s">
        <v>294</v>
      </c>
      <c r="B11" s="347">
        <f>D199</f>
        <v>0.97530864197530864</v>
      </c>
      <c r="C11" s="347"/>
      <c r="D11" s="347"/>
      <c r="E11" s="347"/>
      <c r="F11" s="347"/>
      <c r="G11" s="125"/>
    </row>
    <row r="12" spans="1:7" s="12" customFormat="1" ht="22.5" x14ac:dyDescent="0.45">
      <c r="A12" s="11"/>
      <c r="D12" s="326"/>
      <c r="E12" s="326"/>
      <c r="F12" s="326"/>
      <c r="G12" s="326"/>
    </row>
    <row r="13" spans="1:7" s="12" customFormat="1" ht="11.25" customHeight="1" x14ac:dyDescent="0.3">
      <c r="A13" s="309" t="s">
        <v>30</v>
      </c>
      <c r="B13" s="310" t="s">
        <v>31</v>
      </c>
      <c r="C13" s="310"/>
      <c r="D13" s="310" t="s">
        <v>46</v>
      </c>
      <c r="E13" s="310" t="s">
        <v>190</v>
      </c>
      <c r="F13" s="310" t="s">
        <v>191</v>
      </c>
      <c r="G13" s="112"/>
    </row>
    <row r="14" spans="1:7" s="12" customFormat="1" ht="12.75" customHeight="1" x14ac:dyDescent="0.3">
      <c r="A14" s="309"/>
      <c r="B14" s="34" t="s">
        <v>34</v>
      </c>
      <c r="C14" s="34" t="s">
        <v>33</v>
      </c>
      <c r="D14" s="310"/>
      <c r="E14" s="310"/>
      <c r="F14" s="310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2" t="s">
        <v>0</v>
      </c>
      <c r="B16" s="343"/>
      <c r="C16" s="343"/>
      <c r="D16" s="343"/>
      <c r="E16" s="343"/>
      <c r="F16" s="343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4" t="s">
        <v>36</v>
      </c>
      <c r="B22" s="340"/>
      <c r="C22" s="341"/>
      <c r="D22" s="250">
        <f>SUM(B17:C21)</f>
        <v>10</v>
      </c>
    </row>
    <row r="23" spans="1:7" x14ac:dyDescent="0.3">
      <c r="A23" s="335" t="s">
        <v>295</v>
      </c>
      <c r="B23" s="336"/>
      <c r="C23" s="337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3" t="s">
        <v>4</v>
      </c>
      <c r="B25" s="334"/>
      <c r="C25" s="334"/>
      <c r="D25" s="334"/>
      <c r="E25" s="334"/>
      <c r="F25" s="334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5" t="s">
        <v>36</v>
      </c>
      <c r="B33" s="336"/>
      <c r="C33" s="337"/>
      <c r="D33" s="248">
        <f>SUM(B26:C32)</f>
        <v>14</v>
      </c>
    </row>
    <row r="34" spans="1:7" x14ac:dyDescent="0.3">
      <c r="A34" s="335" t="s">
        <v>295</v>
      </c>
      <c r="B34" s="336"/>
      <c r="C34" s="337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3" t="s">
        <v>219</v>
      </c>
      <c r="B36" s="334"/>
      <c r="C36" s="334"/>
      <c r="D36" s="334"/>
      <c r="E36" s="334"/>
      <c r="F36" s="334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5" t="s">
        <v>36</v>
      </c>
      <c r="B42" s="336"/>
      <c r="C42" s="337"/>
      <c r="D42" s="248">
        <f>SUM(B37:C41)</f>
        <v>10</v>
      </c>
      <c r="E42" s="13"/>
      <c r="F42" s="13"/>
      <c r="G42" s="126"/>
    </row>
    <row r="43" spans="1:7" s="22" customFormat="1" x14ac:dyDescent="0.3">
      <c r="A43" s="335" t="s">
        <v>295</v>
      </c>
      <c r="B43" s="336"/>
      <c r="C43" s="337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5" t="s">
        <v>21</v>
      </c>
      <c r="B45" s="346"/>
      <c r="C45" s="346"/>
      <c r="D45" s="346"/>
      <c r="E45" s="346"/>
      <c r="F45" s="346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296">
        <v>0.36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5" t="s">
        <v>36</v>
      </c>
      <c r="B52" s="336"/>
      <c r="C52" s="337"/>
      <c r="D52" s="248">
        <f>SUM(B46:C51)</f>
        <v>12</v>
      </c>
    </row>
    <row r="53" spans="1:7" x14ac:dyDescent="0.3">
      <c r="A53" s="335" t="s">
        <v>295</v>
      </c>
      <c r="B53" s="336"/>
      <c r="C53" s="337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3" t="s">
        <v>8</v>
      </c>
      <c r="B55" s="334"/>
      <c r="C55" s="334"/>
      <c r="D55" s="334"/>
      <c r="E55" s="334"/>
      <c r="F55" s="334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 t="s">
        <v>440</v>
      </c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 t="s">
        <v>441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5" t="s">
        <v>36</v>
      </c>
      <c r="B63" s="336"/>
      <c r="C63" s="337"/>
      <c r="D63" s="248">
        <f>SUM(B56:C62)</f>
        <v>14</v>
      </c>
    </row>
    <row r="64" spans="1:7" x14ac:dyDescent="0.3">
      <c r="A64" s="335" t="s">
        <v>295</v>
      </c>
      <c r="B64" s="336"/>
      <c r="C64" s="337"/>
      <c r="D64" s="33">
        <f>D63/(COUNT(B56:C62)*2)</f>
        <v>1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3" t="s">
        <v>130</v>
      </c>
      <c r="B66" s="334"/>
      <c r="C66" s="334"/>
      <c r="D66" s="334"/>
      <c r="E66" s="334"/>
      <c r="F66" s="334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5" t="s">
        <v>36</v>
      </c>
      <c r="B84" s="336"/>
      <c r="C84" s="337"/>
      <c r="D84" s="248">
        <f>SUM(B67:C83)</f>
        <v>30</v>
      </c>
    </row>
    <row r="85" spans="1:7" x14ac:dyDescent="0.3">
      <c r="A85" s="335" t="s">
        <v>295</v>
      </c>
      <c r="B85" s="336"/>
      <c r="C85" s="337"/>
      <c r="D85" s="33">
        <f>D84/(COUNT(B67:C83)*2)</f>
        <v>1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3" t="s">
        <v>211</v>
      </c>
      <c r="B87" s="334"/>
      <c r="C87" s="334"/>
      <c r="D87" s="334"/>
      <c r="E87" s="334"/>
      <c r="F87" s="334"/>
    </row>
    <row r="88" spans="1:7" ht="34.5" x14ac:dyDescent="0.4">
      <c r="A88" s="50" t="s">
        <v>273</v>
      </c>
      <c r="B88" s="110" t="s">
        <v>32</v>
      </c>
      <c r="C88" s="101"/>
      <c r="D88" s="95"/>
      <c r="E88" s="95"/>
      <c r="F88" s="94"/>
    </row>
    <row r="89" spans="1:7" ht="19.5" x14ac:dyDescent="0.4">
      <c r="A89" s="17" t="s">
        <v>272</v>
      </c>
      <c r="B89" s="110" t="s">
        <v>32</v>
      </c>
      <c r="C89" s="101"/>
      <c r="D89" s="95"/>
      <c r="E89" s="94"/>
      <c r="F89" s="94"/>
    </row>
    <row r="90" spans="1:7" ht="19.5" x14ac:dyDescent="0.4">
      <c r="A90" s="17" t="s">
        <v>300</v>
      </c>
      <c r="B90" s="110" t="s">
        <v>32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 t="s">
        <v>32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 t="s">
        <v>32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 t="s">
        <v>32</v>
      </c>
      <c r="C95" s="94"/>
      <c r="D95" s="95"/>
      <c r="E95" s="94"/>
      <c r="F95" s="94"/>
    </row>
    <row r="96" spans="1:7" x14ac:dyDescent="0.3">
      <c r="A96" s="25" t="s">
        <v>282</v>
      </c>
      <c r="B96" s="110" t="s">
        <v>32</v>
      </c>
      <c r="C96" s="94"/>
      <c r="D96" s="95"/>
      <c r="E96" s="94"/>
      <c r="F96" s="94"/>
    </row>
    <row r="97" spans="1:7" x14ac:dyDescent="0.3">
      <c r="A97" s="25" t="s">
        <v>283</v>
      </c>
      <c r="B97" s="110" t="s">
        <v>32</v>
      </c>
      <c r="C97" s="94"/>
      <c r="D97" s="95"/>
      <c r="E97" s="94"/>
      <c r="F97" s="94"/>
    </row>
    <row r="98" spans="1:7" x14ac:dyDescent="0.3">
      <c r="A98" s="17" t="s">
        <v>134</v>
      </c>
      <c r="B98" s="110" t="s">
        <v>32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 t="s">
        <v>32</v>
      </c>
      <c r="C101" s="94"/>
      <c r="D101" s="95"/>
      <c r="E101" s="94"/>
      <c r="F101" s="94"/>
    </row>
    <row r="102" spans="1:7" x14ac:dyDescent="0.3">
      <c r="A102" s="335" t="s">
        <v>36</v>
      </c>
      <c r="B102" s="336"/>
      <c r="C102" s="337"/>
      <c r="D102" s="248">
        <f>SUM(B88:C101)</f>
        <v>0</v>
      </c>
    </row>
    <row r="103" spans="1:7" x14ac:dyDescent="0.3">
      <c r="A103" s="335" t="s">
        <v>295</v>
      </c>
      <c r="B103" s="336"/>
      <c r="C103" s="337"/>
      <c r="D103" s="33" t="e">
        <f>D102/(COUNT(B88:C101)*2)</f>
        <v>#DIV/0!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3" t="s">
        <v>212</v>
      </c>
      <c r="B106" s="334"/>
      <c r="C106" s="334"/>
      <c r="D106" s="334"/>
      <c r="E106" s="334"/>
      <c r="F106" s="334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 t="s">
        <v>443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5" t="s">
        <v>36</v>
      </c>
      <c r="B118" s="336"/>
      <c r="C118" s="337"/>
      <c r="D118" s="248">
        <f>SUM(B107:C117)</f>
        <v>22</v>
      </c>
      <c r="E118" s="13"/>
      <c r="F118" s="13"/>
      <c r="G118" s="126"/>
    </row>
    <row r="119" spans="1:7" s="22" customFormat="1" x14ac:dyDescent="0.3">
      <c r="A119" s="335" t="s">
        <v>295</v>
      </c>
      <c r="B119" s="336"/>
      <c r="C119" s="337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3" t="s">
        <v>185</v>
      </c>
      <c r="B121" s="334"/>
      <c r="C121" s="334"/>
      <c r="D121" s="334"/>
      <c r="E121" s="334"/>
      <c r="F121" s="334"/>
    </row>
    <row r="122" spans="1:7" x14ac:dyDescent="0.3">
      <c r="A122" s="44" t="s">
        <v>275</v>
      </c>
      <c r="B122" s="111" t="s">
        <v>32</v>
      </c>
      <c r="C122" s="94"/>
      <c r="D122" s="113"/>
      <c r="E122" s="113"/>
      <c r="F122" s="94"/>
    </row>
    <row r="123" spans="1:7" x14ac:dyDescent="0.3">
      <c r="A123" s="44" t="s">
        <v>272</v>
      </c>
      <c r="B123" s="111" t="s">
        <v>32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 t="s">
        <v>32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 t="s">
        <v>32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 t="s">
        <v>32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 t="s">
        <v>32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 t="s">
        <v>32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5" t="s">
        <v>36</v>
      </c>
      <c r="B133" s="336"/>
      <c r="C133" s="337"/>
      <c r="D133" s="248">
        <f>SUM(B122:C132)</f>
        <v>0</v>
      </c>
    </row>
    <row r="134" spans="1:7" x14ac:dyDescent="0.3">
      <c r="A134" s="335" t="s">
        <v>295</v>
      </c>
      <c r="B134" s="336"/>
      <c r="C134" s="337"/>
      <c r="D134" s="32" t="e">
        <f>D133/(COUNT(B122:C132)*2)</f>
        <v>#DIV/0!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3" t="s">
        <v>71</v>
      </c>
      <c r="B136" s="334"/>
      <c r="C136" s="334"/>
      <c r="D136" s="334"/>
      <c r="E136" s="334"/>
      <c r="F136" s="334"/>
    </row>
    <row r="137" spans="1:7" ht="19.5" x14ac:dyDescent="0.4">
      <c r="A137" s="23" t="s">
        <v>302</v>
      </c>
      <c r="B137" s="110" t="s">
        <v>32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 t="s">
        <v>32</v>
      </c>
      <c r="C139" s="95"/>
      <c r="D139" s="114"/>
      <c r="E139" s="94"/>
      <c r="F139" s="94"/>
    </row>
    <row r="140" spans="1:7" x14ac:dyDescent="0.3">
      <c r="A140" s="52" t="s">
        <v>278</v>
      </c>
      <c r="B140" s="110" t="s">
        <v>32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 t="s">
        <v>32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 t="s">
        <v>32</v>
      </c>
      <c r="C142" s="95"/>
      <c r="D142" s="98"/>
      <c r="E142" s="94"/>
      <c r="F142" s="94"/>
    </row>
    <row r="143" spans="1:7" x14ac:dyDescent="0.3">
      <c r="A143" s="23" t="s">
        <v>304</v>
      </c>
      <c r="B143" s="110" t="s">
        <v>32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 t="s">
        <v>32</v>
      </c>
      <c r="C146" s="95"/>
      <c r="D146" s="98"/>
      <c r="E146" s="94"/>
      <c r="F146" s="94"/>
    </row>
    <row r="147" spans="1:7" x14ac:dyDescent="0.3">
      <c r="A147" s="50" t="s">
        <v>214</v>
      </c>
      <c r="B147" s="110" t="s">
        <v>32</v>
      </c>
      <c r="C147" s="95"/>
      <c r="D147" s="98"/>
      <c r="E147" s="94"/>
      <c r="F147" s="94"/>
    </row>
    <row r="148" spans="1:7" x14ac:dyDescent="0.3">
      <c r="A148" s="17" t="s">
        <v>305</v>
      </c>
      <c r="B148" s="110" t="s">
        <v>32</v>
      </c>
      <c r="C148" s="95"/>
      <c r="D148" s="115"/>
      <c r="E148" s="94"/>
      <c r="F148" s="94"/>
    </row>
    <row r="149" spans="1:7" x14ac:dyDescent="0.3">
      <c r="A149" s="335" t="s">
        <v>36</v>
      </c>
      <c r="B149" s="336"/>
      <c r="C149" s="337"/>
      <c r="D149" s="248">
        <f>SUM(B137:C148)</f>
        <v>0</v>
      </c>
    </row>
    <row r="150" spans="1:7" x14ac:dyDescent="0.3">
      <c r="A150" s="335" t="s">
        <v>295</v>
      </c>
      <c r="B150" s="336"/>
      <c r="C150" s="337"/>
      <c r="D150" s="33" t="e">
        <f>D149/(COUNT(B137:C148)*2)</f>
        <v>#DIV/0!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3" t="s">
        <v>217</v>
      </c>
      <c r="B152" s="334"/>
      <c r="C152" s="334"/>
      <c r="D152" s="334"/>
      <c r="E152" s="334"/>
      <c r="F152" s="334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33.75" x14ac:dyDescent="0.35">
      <c r="A156" s="40" t="s">
        <v>307</v>
      </c>
      <c r="B156" s="94">
        <v>1</v>
      </c>
      <c r="C156" s="120" t="str">
        <f>IF(B156=0, -5, "0")</f>
        <v>0</v>
      </c>
      <c r="D156" s="95" t="s">
        <v>430</v>
      </c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5" t="s">
        <v>36</v>
      </c>
      <c r="B161" s="340"/>
      <c r="C161" s="341"/>
      <c r="D161" s="250">
        <f>SUM(B153:C160)</f>
        <v>15</v>
      </c>
    </row>
    <row r="162" spans="1:7" x14ac:dyDescent="0.3">
      <c r="A162" s="335" t="s">
        <v>295</v>
      </c>
      <c r="B162" s="336"/>
      <c r="C162" s="337"/>
      <c r="D162" s="33">
        <f>D161/(COUNT(B153:C160)*2)</f>
        <v>0.9375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3" t="s">
        <v>77</v>
      </c>
      <c r="B164" s="334"/>
      <c r="C164" s="334"/>
      <c r="D164" s="334"/>
      <c r="E164" s="334"/>
      <c r="F164" s="334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35" t="s">
        <v>36</v>
      </c>
      <c r="B169" s="336"/>
      <c r="C169" s="337"/>
      <c r="D169" s="248">
        <f>SUM(B165:C168)</f>
        <v>8</v>
      </c>
    </row>
    <row r="170" spans="1:7" x14ac:dyDescent="0.3">
      <c r="A170" s="335" t="s">
        <v>295</v>
      </c>
      <c r="B170" s="336"/>
      <c r="C170" s="337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8" t="s">
        <v>17</v>
      </c>
      <c r="B172" s="339"/>
      <c r="C172" s="339"/>
      <c r="D172" s="339"/>
      <c r="E172" s="339"/>
      <c r="F172" s="339"/>
    </row>
    <row r="173" spans="1:7" x14ac:dyDescent="0.3">
      <c r="A173" s="20" t="s">
        <v>180</v>
      </c>
      <c r="B173" s="94">
        <v>1</v>
      </c>
      <c r="C173" s="94"/>
      <c r="D173" s="119" t="s">
        <v>442</v>
      </c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5" t="s">
        <v>36</v>
      </c>
      <c r="B177" s="336"/>
      <c r="C177" s="337"/>
      <c r="D177" s="248">
        <f>SUM(B173:C176)</f>
        <v>7</v>
      </c>
    </row>
    <row r="178" spans="1:7" x14ac:dyDescent="0.3">
      <c r="A178" s="335" t="s">
        <v>295</v>
      </c>
      <c r="B178" s="336"/>
      <c r="C178" s="337"/>
      <c r="D178" s="33">
        <f>D177/(COUNT(B173:C176)*2)</f>
        <v>0.875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3" t="s">
        <v>78</v>
      </c>
      <c r="B180" s="334"/>
      <c r="C180" s="334"/>
      <c r="D180" s="334"/>
      <c r="E180" s="334"/>
      <c r="F180" s="334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ht="49.5" x14ac:dyDescent="0.3">
      <c r="A182" s="52" t="s">
        <v>220</v>
      </c>
      <c r="B182" s="94">
        <v>1</v>
      </c>
      <c r="C182" s="94"/>
      <c r="D182" s="95" t="s">
        <v>416</v>
      </c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5" t="s">
        <v>36</v>
      </c>
      <c r="B186" s="336"/>
      <c r="C186" s="337"/>
      <c r="D186" s="248">
        <f>SUM(B181:C185)</f>
        <v>9</v>
      </c>
    </row>
    <row r="187" spans="1:7" x14ac:dyDescent="0.3">
      <c r="A187" s="335" t="s">
        <v>295</v>
      </c>
      <c r="B187" s="336"/>
      <c r="C187" s="337"/>
      <c r="D187" s="33">
        <f>D186/(COUNT(B181:C185)*2)</f>
        <v>0.9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3" t="s">
        <v>216</v>
      </c>
      <c r="B189" s="334"/>
      <c r="C189" s="334"/>
      <c r="D189" s="334"/>
      <c r="E189" s="334"/>
      <c r="F189" s="334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>
        <v>2</v>
      </c>
      <c r="C191" s="120" t="str">
        <f>IF(B191=0, -5, "0")</f>
        <v>0</v>
      </c>
      <c r="D191" s="94"/>
      <c r="E191" s="94"/>
      <c r="F191" s="94"/>
    </row>
    <row r="192" spans="1:7" ht="66" x14ac:dyDescent="0.3">
      <c r="A192" s="20" t="s">
        <v>311</v>
      </c>
      <c r="B192" s="94">
        <v>1</v>
      </c>
      <c r="C192" s="94"/>
      <c r="D192" s="95" t="s">
        <v>444</v>
      </c>
      <c r="E192" s="94"/>
      <c r="F192" s="94"/>
    </row>
    <row r="193" spans="1:6" x14ac:dyDescent="0.3">
      <c r="A193" s="53" t="s">
        <v>189</v>
      </c>
      <c r="B193" s="94">
        <v>2</v>
      </c>
      <c r="C193" s="94"/>
      <c r="D193" s="94"/>
      <c r="E193" s="94"/>
      <c r="F193" s="94"/>
    </row>
    <row r="194" spans="1:6" x14ac:dyDescent="0.3">
      <c r="A194" s="335" t="s">
        <v>36</v>
      </c>
      <c r="B194" s="336"/>
      <c r="C194" s="337"/>
      <c r="D194" s="54">
        <f>SUM(B190:C193)</f>
        <v>7</v>
      </c>
    </row>
    <row r="195" spans="1:6" x14ac:dyDescent="0.3">
      <c r="A195" s="335" t="s">
        <v>295</v>
      </c>
      <c r="B195" s="336"/>
      <c r="C195" s="337"/>
      <c r="D195" s="33">
        <f>D194/(COUNT(B190:C193)*2)</f>
        <v>0.875</v>
      </c>
    </row>
    <row r="197" spans="1:6" ht="18" x14ac:dyDescent="0.35">
      <c r="A197" s="64" t="s">
        <v>246</v>
      </c>
      <c r="B197" s="63"/>
      <c r="C197" s="63"/>
      <c r="D197" s="300">
        <f>E197/F197</f>
        <v>0.4</v>
      </c>
      <c r="E197" s="286">
        <f>COUNTIF('A1 Technique'!F17:F193,"ok")</f>
        <v>2</v>
      </c>
      <c r="F197" s="287">
        <f>COUNTA('A1 Technique'!F17:F193)</f>
        <v>5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158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0.97530864197530864</v>
      </c>
    </row>
  </sheetData>
  <sheetProtection algorithmName="SHA-512" hashValue="m0aag0zVdLWEHVkdC27WJVXaVWQkFsyj9uK8c5SIh4GVQXam5REDwJOaHNJ2wISycCiZRlw3TCr95RnDOJvlQg==" saltValue="5GFLRYZK+WAfLWJuZE8adQ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19" zoomScale="60" workbookViewId="0">
      <selection activeCell="D444" sqref="D444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8"/>
      <c r="E1" s="328"/>
      <c r="F1" s="328"/>
      <c r="G1" s="328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29" t="s">
        <v>179</v>
      </c>
      <c r="B7" s="329"/>
      <c r="C7" s="329"/>
      <c r="D7" s="329"/>
      <c r="E7" s="329"/>
      <c r="F7" s="329"/>
      <c r="G7" s="125"/>
    </row>
    <row r="8" spans="1:7" ht="29.25" x14ac:dyDescent="0.45">
      <c r="A8" s="330" t="str">
        <f>'Page de garde'!D18</f>
        <v>CM Raoued</v>
      </c>
      <c r="B8" s="330"/>
      <c r="C8" s="330"/>
      <c r="D8" s="330"/>
      <c r="E8" s="330"/>
      <c r="F8" s="330"/>
      <c r="G8" s="125"/>
    </row>
    <row r="9" spans="1:7" ht="24" x14ac:dyDescent="0.45">
      <c r="A9" s="14" t="s">
        <v>42</v>
      </c>
      <c r="B9" s="331"/>
      <c r="C9" s="331"/>
      <c r="D9" s="331"/>
      <c r="E9" s="331"/>
      <c r="F9" s="331"/>
      <c r="G9" s="125"/>
    </row>
    <row r="10" spans="1:7" ht="24" x14ac:dyDescent="0.45">
      <c r="A10" s="15" t="s">
        <v>44</v>
      </c>
      <c r="B10" s="332"/>
      <c r="C10" s="332"/>
      <c r="D10" s="332"/>
      <c r="E10" s="332"/>
      <c r="F10" s="332"/>
      <c r="G10" s="125"/>
    </row>
    <row r="11" spans="1:7" ht="24" x14ac:dyDescent="0.45">
      <c r="A11" s="14" t="s">
        <v>43</v>
      </c>
      <c r="B11" s="327"/>
      <c r="C11" s="327"/>
      <c r="D11" s="327"/>
      <c r="E11" s="327"/>
      <c r="F11" s="327"/>
      <c r="G11" s="125"/>
    </row>
    <row r="12" spans="1:7" ht="24" x14ac:dyDescent="0.45">
      <c r="A12" s="14" t="s">
        <v>239</v>
      </c>
      <c r="B12" s="325">
        <f>D549</f>
        <v>0</v>
      </c>
      <c r="C12" s="325"/>
      <c r="D12" s="325"/>
      <c r="E12" s="325"/>
      <c r="F12" s="325"/>
      <c r="G12" s="125"/>
    </row>
    <row r="13" spans="1:7" ht="22.5" x14ac:dyDescent="0.45">
      <c r="D13" s="326"/>
      <c r="E13" s="326"/>
      <c r="F13" s="326"/>
      <c r="G13" s="326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9" t="s">
        <v>30</v>
      </c>
      <c r="B17" s="310" t="s">
        <v>31</v>
      </c>
      <c r="C17" s="310"/>
      <c r="D17" s="310" t="s">
        <v>46</v>
      </c>
      <c r="E17" s="311" t="s">
        <v>310</v>
      </c>
      <c r="F17" s="311" t="s">
        <v>358</v>
      </c>
    </row>
    <row r="18" spans="1:8" ht="16.5" customHeight="1" x14ac:dyDescent="0.3">
      <c r="A18" s="309"/>
      <c r="B18" s="41" t="s">
        <v>34</v>
      </c>
      <c r="C18" s="41" t="s">
        <v>33</v>
      </c>
      <c r="D18" s="310"/>
      <c r="E18" s="311"/>
      <c r="F18" s="311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9" t="s">
        <v>379</v>
      </c>
      <c r="B38" s="320"/>
      <c r="C38" s="320"/>
      <c r="D38" s="320"/>
      <c r="E38" s="320"/>
      <c r="F38" s="321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COUNTIF('A2 Exploitation'!F21:F40,"ok")</f>
        <v>0</v>
      </c>
      <c r="F41" s="283">
        <f>COUNTA('A2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09" t="s">
        <v>30</v>
      </c>
      <c r="B50" s="310" t="s">
        <v>31</v>
      </c>
      <c r="C50" s="310"/>
      <c r="D50" s="310" t="s">
        <v>46</v>
      </c>
      <c r="E50" s="311" t="s">
        <v>310</v>
      </c>
      <c r="F50" s="311" t="s">
        <v>360</v>
      </c>
      <c r="G50" s="127"/>
    </row>
    <row r="51" spans="1:7" x14ac:dyDescent="0.3">
      <c r="A51" s="309"/>
      <c r="B51" s="41" t="s">
        <v>34</v>
      </c>
      <c r="C51" s="41" t="s">
        <v>33</v>
      </c>
      <c r="D51" s="310"/>
      <c r="E51" s="311"/>
      <c r="F51" s="311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9" t="s">
        <v>379</v>
      </c>
      <c r="B94" s="320"/>
      <c r="C94" s="320"/>
      <c r="D94" s="320"/>
      <c r="E94" s="320"/>
      <c r="F94" s="321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COUNTIF('A2 Exploitation'!F53:F98,"ok")</f>
        <v>0</v>
      </c>
      <c r="F99" s="283">
        <f>COUNTA('A2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09" t="s">
        <v>30</v>
      </c>
      <c r="B107" s="310" t="s">
        <v>31</v>
      </c>
      <c r="C107" s="310"/>
      <c r="D107" s="310" t="s">
        <v>46</v>
      </c>
      <c r="E107" s="311" t="s">
        <v>310</v>
      </c>
      <c r="F107" s="311" t="s">
        <v>360</v>
      </c>
    </row>
    <row r="108" spans="1:7" x14ac:dyDescent="0.3">
      <c r="A108" s="309"/>
      <c r="B108" s="41" t="s">
        <v>34</v>
      </c>
      <c r="C108" s="41" t="s">
        <v>33</v>
      </c>
      <c r="D108" s="310"/>
      <c r="E108" s="311"/>
      <c r="F108" s="311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2" t="s">
        <v>379</v>
      </c>
      <c r="B148" s="323"/>
      <c r="C148" s="323"/>
      <c r="D148" s="324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COUNTIF('A2 Exploitation'!F110:F152,"ok")</f>
        <v>0</v>
      </c>
      <c r="F153" s="283">
        <f>COUNTA('A2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09" t="s">
        <v>30</v>
      </c>
      <c r="B162" s="310" t="s">
        <v>31</v>
      </c>
      <c r="C162" s="310"/>
      <c r="D162" s="310" t="s">
        <v>46</v>
      </c>
      <c r="E162" s="311" t="s">
        <v>310</v>
      </c>
      <c r="F162" s="311" t="s">
        <v>360</v>
      </c>
      <c r="G162" s="127"/>
    </row>
    <row r="163" spans="1:7" x14ac:dyDescent="0.3">
      <c r="A163" s="309"/>
      <c r="B163" s="41" t="s">
        <v>34</v>
      </c>
      <c r="C163" s="41" t="s">
        <v>33</v>
      </c>
      <c r="D163" s="310"/>
      <c r="E163" s="311"/>
      <c r="F163" s="311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5" t="s">
        <v>379</v>
      </c>
      <c r="B195" s="315"/>
      <c r="C195" s="315"/>
      <c r="D195" s="315"/>
      <c r="E195" s="315"/>
      <c r="F195" s="315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COUNTIF('A2 Exploitation'!F165:F199,"ok")</f>
        <v>0</v>
      </c>
      <c r="F200" s="283">
        <f>COUNTA('A2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09" t="s">
        <v>30</v>
      </c>
      <c r="B209" s="310" t="s">
        <v>31</v>
      </c>
      <c r="C209" s="310"/>
      <c r="D209" s="310" t="s">
        <v>46</v>
      </c>
      <c r="E209" s="311" t="s">
        <v>310</v>
      </c>
      <c r="F209" s="311" t="s">
        <v>360</v>
      </c>
      <c r="G209" s="127"/>
    </row>
    <row r="210" spans="1:7" x14ac:dyDescent="0.3">
      <c r="A210" s="309"/>
      <c r="B210" s="41" t="s">
        <v>34</v>
      </c>
      <c r="C210" s="41" t="s">
        <v>33</v>
      </c>
      <c r="D210" s="310"/>
      <c r="E210" s="311"/>
      <c r="F210" s="311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5" t="s">
        <v>379</v>
      </c>
      <c r="B256" s="315"/>
      <c r="C256" s="315"/>
      <c r="D256" s="315"/>
      <c r="E256" s="315"/>
      <c r="F256" s="315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COUNTIF('A2 Exploitation'!F212:F260,"ok")</f>
        <v>0</v>
      </c>
      <c r="F261" s="283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09" t="s">
        <v>30</v>
      </c>
      <c r="B270" s="310" t="s">
        <v>31</v>
      </c>
      <c r="C270" s="310"/>
      <c r="D270" s="310" t="s">
        <v>46</v>
      </c>
      <c r="E270" s="311" t="s">
        <v>310</v>
      </c>
      <c r="F270" s="311" t="s">
        <v>360</v>
      </c>
      <c r="G270" s="214"/>
    </row>
    <row r="271" spans="1:7" s="16" customFormat="1" x14ac:dyDescent="0.3">
      <c r="A271" s="309"/>
      <c r="B271" s="41" t="s">
        <v>34</v>
      </c>
      <c r="C271" s="41" t="s">
        <v>33</v>
      </c>
      <c r="D271" s="310"/>
      <c r="E271" s="311"/>
      <c r="F271" s="311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6" t="s">
        <v>396</v>
      </c>
      <c r="B308" s="317"/>
      <c r="C308" s="317"/>
      <c r="D308" s="317"/>
      <c r="E308" s="317"/>
      <c r="F308" s="318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COUNTIF('A2 Exploitation'!F273:F312,"ok")</f>
        <v>0</v>
      </c>
      <c r="F313" s="283">
        <f>COUNTA('A2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09" t="s">
        <v>30</v>
      </c>
      <c r="B322" s="310" t="s">
        <v>31</v>
      </c>
      <c r="C322" s="310"/>
      <c r="D322" s="310" t="s">
        <v>46</v>
      </c>
      <c r="E322" s="311" t="s">
        <v>310</v>
      </c>
      <c r="F322" s="311" t="s">
        <v>360</v>
      </c>
      <c r="G322" s="127"/>
    </row>
    <row r="323" spans="1:7" x14ac:dyDescent="0.3">
      <c r="A323" s="309"/>
      <c r="B323" s="41" t="s">
        <v>34</v>
      </c>
      <c r="C323" s="41" t="s">
        <v>33</v>
      </c>
      <c r="D323" s="310"/>
      <c r="E323" s="311"/>
      <c r="F323" s="311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6" t="s">
        <v>379</v>
      </c>
      <c r="B349" s="317"/>
      <c r="C349" s="317"/>
      <c r="D349" s="317"/>
      <c r="E349" s="317"/>
      <c r="F349" s="317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COUNTIF('A2 Exploitation'!F325:F352,"ok")</f>
        <v>0</v>
      </c>
      <c r="F353" s="283">
        <f>COUNTA('A2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09" t="s">
        <v>30</v>
      </c>
      <c r="B362" s="310" t="s">
        <v>31</v>
      </c>
      <c r="C362" s="310"/>
      <c r="D362" s="310" t="s">
        <v>46</v>
      </c>
      <c r="E362" s="311" t="s">
        <v>310</v>
      </c>
      <c r="F362" s="311" t="s">
        <v>360</v>
      </c>
      <c r="G362" s="127"/>
    </row>
    <row r="363" spans="1:7" x14ac:dyDescent="0.3">
      <c r="A363" s="309"/>
      <c r="B363" s="41" t="s">
        <v>34</v>
      </c>
      <c r="C363" s="41" t="s">
        <v>33</v>
      </c>
      <c r="D363" s="310"/>
      <c r="E363" s="311"/>
      <c r="F363" s="311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5" t="s">
        <v>379</v>
      </c>
      <c r="B383" s="315"/>
      <c r="C383" s="315"/>
      <c r="D383" s="315"/>
      <c r="E383" s="315"/>
      <c r="F383" s="315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COUNTIF('A2 Exploitation'!F365:F385,"ok")</f>
        <v>0</v>
      </c>
      <c r="F386" s="283">
        <f>COUNTA('A2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09" t="s">
        <v>30</v>
      </c>
      <c r="B395" s="310" t="s">
        <v>31</v>
      </c>
      <c r="C395" s="310"/>
      <c r="D395" s="310" t="s">
        <v>46</v>
      </c>
      <c r="E395" s="311" t="s">
        <v>310</v>
      </c>
      <c r="F395" s="311" t="s">
        <v>360</v>
      </c>
      <c r="G395" s="127"/>
    </row>
    <row r="396" spans="1:7" x14ac:dyDescent="0.3">
      <c r="A396" s="309"/>
      <c r="B396" s="41" t="s">
        <v>34</v>
      </c>
      <c r="C396" s="41" t="s">
        <v>33</v>
      </c>
      <c r="D396" s="310"/>
      <c r="E396" s="311"/>
      <c r="F396" s="311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5" t="s">
        <v>379</v>
      </c>
      <c r="B435" s="315"/>
      <c r="C435" s="315"/>
      <c r="D435" s="315"/>
      <c r="E435" s="315"/>
      <c r="F435" s="315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COUNTIF('A2 Exploitation'!F398:F438,"ok")</f>
        <v>0</v>
      </c>
      <c r="F439" s="283">
        <f>COUNTA('A2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09" t="s">
        <v>30</v>
      </c>
      <c r="B448" s="310" t="s">
        <v>31</v>
      </c>
      <c r="C448" s="310"/>
      <c r="D448" s="310" t="s">
        <v>46</v>
      </c>
      <c r="E448" s="311" t="s">
        <v>310</v>
      </c>
      <c r="F448" s="311" t="s">
        <v>360</v>
      </c>
      <c r="G448" s="127"/>
    </row>
    <row r="449" spans="1:6" x14ac:dyDescent="0.3">
      <c r="A449" s="309"/>
      <c r="B449" s="41" t="s">
        <v>34</v>
      </c>
      <c r="C449" s="41" t="s">
        <v>33</v>
      </c>
      <c r="D449" s="310"/>
      <c r="E449" s="311"/>
      <c r="F449" s="311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2" t="s">
        <v>379</v>
      </c>
      <c r="B471" s="313"/>
      <c r="C471" s="313"/>
      <c r="D471" s="313"/>
      <c r="E471" s="313"/>
      <c r="F471" s="313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COUNTIF('A2 Exploitation'!F451:F475,"ok")</f>
        <v>0</v>
      </c>
      <c r="F476" s="283">
        <f>COUNTA('A2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4" t="s">
        <v>367</v>
      </c>
      <c r="B483" s="314"/>
      <c r="C483" s="314"/>
      <c r="D483" s="314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09" t="s">
        <v>30</v>
      </c>
      <c r="B485" s="310" t="s">
        <v>31</v>
      </c>
      <c r="C485" s="310"/>
      <c r="D485" s="310" t="s">
        <v>46</v>
      </c>
      <c r="E485" s="311" t="s">
        <v>310</v>
      </c>
      <c r="F485" s="311" t="s">
        <v>360</v>
      </c>
      <c r="G485" s="127"/>
    </row>
    <row r="486" spans="1:7" x14ac:dyDescent="0.3">
      <c r="A486" s="309"/>
      <c r="B486" s="41" t="s">
        <v>34</v>
      </c>
      <c r="C486" s="41" t="s">
        <v>33</v>
      </c>
      <c r="D486" s="310"/>
      <c r="E486" s="311"/>
      <c r="F486" s="311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09" t="s">
        <v>30</v>
      </c>
      <c r="B507" s="310" t="s">
        <v>31</v>
      </c>
      <c r="C507" s="310"/>
      <c r="D507" s="310" t="s">
        <v>46</v>
      </c>
      <c r="E507" s="311" t="s">
        <v>310</v>
      </c>
      <c r="F507" s="311" t="s">
        <v>360</v>
      </c>
      <c r="G507" s="127"/>
    </row>
    <row r="508" spans="1:7" x14ac:dyDescent="0.3">
      <c r="A508" s="309"/>
      <c r="B508" s="41" t="s">
        <v>34</v>
      </c>
      <c r="C508" s="41" t="s">
        <v>33</v>
      </c>
      <c r="D508" s="310"/>
      <c r="E508" s="311"/>
      <c r="F508" s="311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09" t="s">
        <v>30</v>
      </c>
      <c r="B518" s="310" t="s">
        <v>31</v>
      </c>
      <c r="C518" s="310"/>
      <c r="D518" s="310" t="s">
        <v>46</v>
      </c>
      <c r="E518" s="311" t="s">
        <v>310</v>
      </c>
      <c r="F518" s="311" t="s">
        <v>360</v>
      </c>
      <c r="G518" s="127"/>
    </row>
    <row r="519" spans="1:7" x14ac:dyDescent="0.3">
      <c r="A519" s="309"/>
      <c r="B519" s="41" t="s">
        <v>34</v>
      </c>
      <c r="C519" s="41" t="s">
        <v>33</v>
      </c>
      <c r="D519" s="310"/>
      <c r="E519" s="311"/>
      <c r="F519" s="311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COUNTIF('A2 Exploitation'!F520:F531,"ok")</f>
        <v>0</v>
      </c>
      <c r="F532" s="283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09" t="s">
        <v>30</v>
      </c>
      <c r="B538" s="310" t="s">
        <v>31</v>
      </c>
      <c r="C538" s="310"/>
      <c r="D538" s="310" t="s">
        <v>46</v>
      </c>
      <c r="E538" s="311" t="s">
        <v>310</v>
      </c>
      <c r="F538" s="311" t="s">
        <v>360</v>
      </c>
      <c r="G538" s="127"/>
    </row>
    <row r="539" spans="1:7" x14ac:dyDescent="0.3">
      <c r="A539" s="309"/>
      <c r="B539" s="41" t="s">
        <v>34</v>
      </c>
      <c r="C539" s="41" t="s">
        <v>33</v>
      </c>
      <c r="D539" s="310"/>
      <c r="E539" s="311"/>
      <c r="F539" s="311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E2tivBmNFHqbT2PUupjmfAT8wHCOKEIelLy8+2Lf/nZSmqSKNqs00/+3+F5RxG+U8UVtuV8gZxs1X/97E40vKw==" saltValue="lJCeQIh1RhdI1dzA55td7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8"/>
      <c r="E1" s="328"/>
      <c r="F1" s="328"/>
      <c r="G1" s="328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49" t="s">
        <v>50</v>
      </c>
      <c r="B6" s="349"/>
      <c r="C6" s="349"/>
      <c r="D6" s="349"/>
      <c r="E6" s="349"/>
      <c r="F6" s="349"/>
      <c r="G6" s="125"/>
    </row>
    <row r="7" spans="1:7" s="12" customFormat="1" ht="21.75" customHeight="1" x14ac:dyDescent="0.45">
      <c r="A7" s="330" t="str">
        <f>'A3 Exploitation'!A8:F8</f>
        <v>CM Raoued</v>
      </c>
      <c r="B7" s="330"/>
      <c r="C7" s="330"/>
      <c r="D7" s="330"/>
      <c r="E7" s="330"/>
      <c r="F7" s="330"/>
      <c r="G7" s="125"/>
    </row>
    <row r="8" spans="1:7" s="12" customFormat="1" ht="24" x14ac:dyDescent="0.45">
      <c r="A8" s="14" t="s">
        <v>42</v>
      </c>
      <c r="B8" s="350">
        <f>'A3 Exploitation'!B9:F9</f>
        <v>0</v>
      </c>
      <c r="C8" s="350"/>
      <c r="D8" s="350"/>
      <c r="E8" s="350"/>
      <c r="F8" s="350"/>
      <c r="G8" s="125"/>
    </row>
    <row r="9" spans="1:7" s="12" customFormat="1" ht="24" x14ac:dyDescent="0.45">
      <c r="A9" s="15" t="s">
        <v>44</v>
      </c>
      <c r="B9" s="351">
        <f>'A3 Exploitation'!B10:F10</f>
        <v>0</v>
      </c>
      <c r="C9" s="351"/>
      <c r="D9" s="351"/>
      <c r="E9" s="351"/>
      <c r="F9" s="351"/>
      <c r="G9" s="125"/>
    </row>
    <row r="10" spans="1:7" s="12" customFormat="1" ht="24" x14ac:dyDescent="0.45">
      <c r="A10" s="14" t="s">
        <v>43</v>
      </c>
      <c r="B10" s="348">
        <f>'A3 Exploitation'!B11:F11</f>
        <v>0</v>
      </c>
      <c r="C10" s="348"/>
      <c r="D10" s="348"/>
      <c r="E10" s="348"/>
      <c r="F10" s="348"/>
      <c r="G10" s="125"/>
    </row>
    <row r="11" spans="1:7" s="12" customFormat="1" ht="24" x14ac:dyDescent="0.45">
      <c r="A11" s="14" t="s">
        <v>294</v>
      </c>
      <c r="B11" s="347">
        <f>D199</f>
        <v>0</v>
      </c>
      <c r="C11" s="347"/>
      <c r="D11" s="347"/>
      <c r="E11" s="347"/>
      <c r="F11" s="347"/>
      <c r="G11" s="125"/>
    </row>
    <row r="12" spans="1:7" s="12" customFormat="1" ht="22.5" x14ac:dyDescent="0.45">
      <c r="A12" s="11"/>
      <c r="D12" s="326"/>
      <c r="E12" s="326"/>
      <c r="F12" s="326"/>
      <c r="G12" s="326"/>
    </row>
    <row r="13" spans="1:7" s="12" customFormat="1" ht="11.25" customHeight="1" x14ac:dyDescent="0.3">
      <c r="A13" s="309" t="s">
        <v>30</v>
      </c>
      <c r="B13" s="310" t="s">
        <v>31</v>
      </c>
      <c r="C13" s="310"/>
      <c r="D13" s="310" t="s">
        <v>46</v>
      </c>
      <c r="E13" s="310" t="s">
        <v>190</v>
      </c>
      <c r="F13" s="310" t="s">
        <v>191</v>
      </c>
      <c r="G13" s="112"/>
    </row>
    <row r="14" spans="1:7" s="12" customFormat="1" ht="12.75" customHeight="1" x14ac:dyDescent="0.3">
      <c r="A14" s="309"/>
      <c r="B14" s="34" t="s">
        <v>34</v>
      </c>
      <c r="C14" s="34" t="s">
        <v>33</v>
      </c>
      <c r="D14" s="310"/>
      <c r="E14" s="310"/>
      <c r="F14" s="310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2" t="s">
        <v>0</v>
      </c>
      <c r="B16" s="343"/>
      <c r="C16" s="343"/>
      <c r="D16" s="343"/>
      <c r="E16" s="343"/>
      <c r="F16" s="343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4" t="s">
        <v>36</v>
      </c>
      <c r="B22" s="340"/>
      <c r="C22" s="341"/>
      <c r="D22" s="92">
        <f>SUM(B17:C21)</f>
        <v>0</v>
      </c>
    </row>
    <row r="23" spans="1:7" x14ac:dyDescent="0.3">
      <c r="A23" s="335" t="s">
        <v>295</v>
      </c>
      <c r="B23" s="336"/>
      <c r="C23" s="337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3" t="s">
        <v>4</v>
      </c>
      <c r="B25" s="334"/>
      <c r="C25" s="334"/>
      <c r="D25" s="334"/>
      <c r="E25" s="334"/>
      <c r="F25" s="334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5" t="s">
        <v>36</v>
      </c>
      <c r="B33" s="336"/>
      <c r="C33" s="337"/>
      <c r="D33" s="91">
        <f>SUM(B26:C32)</f>
        <v>0</v>
      </c>
    </row>
    <row r="34" spans="1:7" x14ac:dyDescent="0.3">
      <c r="A34" s="335" t="s">
        <v>295</v>
      </c>
      <c r="B34" s="336"/>
      <c r="C34" s="337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3" t="s">
        <v>219</v>
      </c>
      <c r="B36" s="334"/>
      <c r="C36" s="334"/>
      <c r="D36" s="334"/>
      <c r="E36" s="334"/>
      <c r="F36" s="334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5" t="s">
        <v>36</v>
      </c>
      <c r="B42" s="336"/>
      <c r="C42" s="337"/>
      <c r="D42" s="91">
        <f>SUM(B37:C41)</f>
        <v>0</v>
      </c>
      <c r="E42" s="13"/>
      <c r="F42" s="13"/>
      <c r="G42" s="126"/>
    </row>
    <row r="43" spans="1:7" s="22" customFormat="1" x14ac:dyDescent="0.3">
      <c r="A43" s="335" t="s">
        <v>295</v>
      </c>
      <c r="B43" s="336"/>
      <c r="C43" s="337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5" t="s">
        <v>21</v>
      </c>
      <c r="B45" s="346"/>
      <c r="C45" s="346"/>
      <c r="D45" s="346"/>
      <c r="E45" s="346"/>
      <c r="F45" s="346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5" t="s">
        <v>36</v>
      </c>
      <c r="B52" s="336"/>
      <c r="C52" s="337"/>
      <c r="D52" s="91">
        <f>SUM(B46:C51)</f>
        <v>0</v>
      </c>
    </row>
    <row r="53" spans="1:7" x14ac:dyDescent="0.3">
      <c r="A53" s="335" t="s">
        <v>295</v>
      </c>
      <c r="B53" s="336"/>
      <c r="C53" s="337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3" t="s">
        <v>8</v>
      </c>
      <c r="B55" s="334"/>
      <c r="C55" s="334"/>
      <c r="D55" s="334"/>
      <c r="E55" s="334"/>
      <c r="F55" s="334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5" t="s">
        <v>36</v>
      </c>
      <c r="B63" s="336"/>
      <c r="C63" s="337"/>
      <c r="D63" s="91">
        <f>SUM(B56:C62)</f>
        <v>0</v>
      </c>
    </row>
    <row r="64" spans="1:7" x14ac:dyDescent="0.3">
      <c r="A64" s="335" t="s">
        <v>295</v>
      </c>
      <c r="B64" s="336"/>
      <c r="C64" s="337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3" t="s">
        <v>130</v>
      </c>
      <c r="B66" s="334"/>
      <c r="C66" s="334"/>
      <c r="D66" s="334"/>
      <c r="E66" s="334"/>
      <c r="F66" s="334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5" t="s">
        <v>36</v>
      </c>
      <c r="B84" s="336"/>
      <c r="C84" s="337"/>
      <c r="D84" s="91">
        <f>SUM(B67:C83)</f>
        <v>0</v>
      </c>
    </row>
    <row r="85" spans="1:7" x14ac:dyDescent="0.3">
      <c r="A85" s="335" t="s">
        <v>295</v>
      </c>
      <c r="B85" s="336"/>
      <c r="C85" s="337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3" t="s">
        <v>211</v>
      </c>
      <c r="B87" s="334"/>
      <c r="C87" s="334"/>
      <c r="D87" s="334"/>
      <c r="E87" s="334"/>
      <c r="F87" s="334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5" t="s">
        <v>36</v>
      </c>
      <c r="B102" s="336"/>
      <c r="C102" s="337"/>
      <c r="D102" s="91">
        <f>SUM(B88:C101)</f>
        <v>0</v>
      </c>
    </row>
    <row r="103" spans="1:7" x14ac:dyDescent="0.3">
      <c r="A103" s="335" t="s">
        <v>295</v>
      </c>
      <c r="B103" s="336"/>
      <c r="C103" s="337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3" t="s">
        <v>212</v>
      </c>
      <c r="B106" s="334"/>
      <c r="C106" s="334"/>
      <c r="D106" s="334"/>
      <c r="E106" s="334"/>
      <c r="F106" s="334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5" t="s">
        <v>36</v>
      </c>
      <c r="B118" s="336"/>
      <c r="C118" s="337"/>
      <c r="D118" s="91">
        <f>SUM(B107:C117)</f>
        <v>0</v>
      </c>
      <c r="E118" s="13"/>
      <c r="F118" s="13"/>
      <c r="G118" s="126"/>
    </row>
    <row r="119" spans="1:7" s="22" customFormat="1" x14ac:dyDescent="0.3">
      <c r="A119" s="335" t="s">
        <v>295</v>
      </c>
      <c r="B119" s="336"/>
      <c r="C119" s="337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3" t="s">
        <v>185</v>
      </c>
      <c r="B121" s="334"/>
      <c r="C121" s="334"/>
      <c r="D121" s="334"/>
      <c r="E121" s="334"/>
      <c r="F121" s="334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5" t="s">
        <v>36</v>
      </c>
      <c r="B133" s="336"/>
      <c r="C133" s="337"/>
      <c r="D133" s="91">
        <f>SUM(B122:C132)</f>
        <v>0</v>
      </c>
    </row>
    <row r="134" spans="1:7" x14ac:dyDescent="0.3">
      <c r="A134" s="335" t="s">
        <v>295</v>
      </c>
      <c r="B134" s="336"/>
      <c r="C134" s="337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3" t="s">
        <v>71</v>
      </c>
      <c r="B136" s="334"/>
      <c r="C136" s="334"/>
      <c r="D136" s="334"/>
      <c r="E136" s="334"/>
      <c r="F136" s="334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5" t="s">
        <v>36</v>
      </c>
      <c r="B149" s="336"/>
      <c r="C149" s="337"/>
      <c r="D149" s="91">
        <f>SUM(B137:C148)</f>
        <v>0</v>
      </c>
    </row>
    <row r="150" spans="1:7" x14ac:dyDescent="0.3">
      <c r="A150" s="335" t="s">
        <v>295</v>
      </c>
      <c r="B150" s="336"/>
      <c r="C150" s="337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3" t="s">
        <v>217</v>
      </c>
      <c r="B152" s="334"/>
      <c r="C152" s="334"/>
      <c r="D152" s="334"/>
      <c r="E152" s="334"/>
      <c r="F152" s="334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5" t="s">
        <v>36</v>
      </c>
      <c r="B161" s="340"/>
      <c r="C161" s="341"/>
      <c r="D161" s="92">
        <f>SUM(B153:C160)</f>
        <v>0</v>
      </c>
    </row>
    <row r="162" spans="1:7" x14ac:dyDescent="0.3">
      <c r="A162" s="335" t="s">
        <v>295</v>
      </c>
      <c r="B162" s="336"/>
      <c r="C162" s="337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3" t="s">
        <v>77</v>
      </c>
      <c r="B164" s="334"/>
      <c r="C164" s="334"/>
      <c r="D164" s="334"/>
      <c r="E164" s="334"/>
      <c r="F164" s="334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5" t="s">
        <v>36</v>
      </c>
      <c r="B169" s="336"/>
      <c r="C169" s="337"/>
      <c r="D169" s="91">
        <f>SUM(B165:C168)</f>
        <v>0</v>
      </c>
    </row>
    <row r="170" spans="1:7" x14ac:dyDescent="0.3">
      <c r="A170" s="335" t="s">
        <v>295</v>
      </c>
      <c r="B170" s="336"/>
      <c r="C170" s="337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8" t="s">
        <v>17</v>
      </c>
      <c r="B172" s="339"/>
      <c r="C172" s="339"/>
      <c r="D172" s="339"/>
      <c r="E172" s="339"/>
      <c r="F172" s="339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5" t="s">
        <v>36</v>
      </c>
      <c r="B177" s="336"/>
      <c r="C177" s="337"/>
      <c r="D177" s="91">
        <f>SUM(B173:C176)</f>
        <v>0</v>
      </c>
    </row>
    <row r="178" spans="1:7" x14ac:dyDescent="0.3">
      <c r="A178" s="335" t="s">
        <v>295</v>
      </c>
      <c r="B178" s="336"/>
      <c r="C178" s="337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3" t="s">
        <v>78</v>
      </c>
      <c r="B180" s="334"/>
      <c r="C180" s="334"/>
      <c r="D180" s="334"/>
      <c r="E180" s="334"/>
      <c r="F180" s="334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5" t="s">
        <v>36</v>
      </c>
      <c r="B186" s="336"/>
      <c r="C186" s="337"/>
      <c r="D186" s="91">
        <f>SUM(B181:C185)</f>
        <v>0</v>
      </c>
    </row>
    <row r="187" spans="1:7" x14ac:dyDescent="0.3">
      <c r="A187" s="335" t="s">
        <v>295</v>
      </c>
      <c r="B187" s="336"/>
      <c r="C187" s="337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3" t="s">
        <v>216</v>
      </c>
      <c r="B189" s="334"/>
      <c r="C189" s="334"/>
      <c r="D189" s="334"/>
      <c r="E189" s="334"/>
      <c r="F189" s="334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5" t="s">
        <v>36</v>
      </c>
      <c r="B194" s="336"/>
      <c r="C194" s="337"/>
      <c r="D194" s="54">
        <f>SUM(B190:C193)</f>
        <v>0</v>
      </c>
    </row>
    <row r="195" spans="1:6" x14ac:dyDescent="0.3">
      <c r="A195" s="335" t="s">
        <v>295</v>
      </c>
      <c r="B195" s="336"/>
      <c r="C195" s="337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COUNTIF('A2 Technique'!F17:F193,"ok")</f>
        <v>0</v>
      </c>
      <c r="F197" s="287">
        <f>COUNTA('A2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24" zoomScale="70" zoomScaleSheetLayoutView="70" workbookViewId="0">
      <selection activeCell="D444" sqref="D444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8"/>
      <c r="E1" s="328"/>
      <c r="F1" s="328"/>
      <c r="G1" s="328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29" t="s">
        <v>179</v>
      </c>
      <c r="B7" s="329"/>
      <c r="C7" s="329"/>
      <c r="D7" s="329"/>
      <c r="E7" s="329"/>
      <c r="F7" s="329"/>
      <c r="G7" s="125"/>
    </row>
    <row r="8" spans="1:7" ht="29.25" x14ac:dyDescent="0.45">
      <c r="A8" s="330" t="str">
        <f>'Page de garde'!D18</f>
        <v>CM Raoued</v>
      </c>
      <c r="B8" s="330"/>
      <c r="C8" s="330"/>
      <c r="D8" s="330"/>
      <c r="E8" s="330"/>
      <c r="F8" s="330"/>
      <c r="G8" s="125"/>
    </row>
    <row r="9" spans="1:7" ht="24" x14ac:dyDescent="0.45">
      <c r="A9" s="14" t="s">
        <v>42</v>
      </c>
      <c r="B9" s="331"/>
      <c r="C9" s="331"/>
      <c r="D9" s="331"/>
      <c r="E9" s="331"/>
      <c r="F9" s="331"/>
      <c r="G9" s="125"/>
    </row>
    <row r="10" spans="1:7" ht="24" x14ac:dyDescent="0.45">
      <c r="A10" s="15" t="s">
        <v>44</v>
      </c>
      <c r="B10" s="332"/>
      <c r="C10" s="332"/>
      <c r="D10" s="332"/>
      <c r="E10" s="332"/>
      <c r="F10" s="332"/>
      <c r="G10" s="125"/>
    </row>
    <row r="11" spans="1:7" ht="24" x14ac:dyDescent="0.45">
      <c r="A11" s="14" t="s">
        <v>43</v>
      </c>
      <c r="B11" s="327"/>
      <c r="C11" s="327"/>
      <c r="D11" s="327"/>
      <c r="E11" s="327"/>
      <c r="F11" s="327"/>
      <c r="G11" s="125"/>
    </row>
    <row r="12" spans="1:7" ht="24" x14ac:dyDescent="0.45">
      <c r="A12" s="14" t="s">
        <v>239</v>
      </c>
      <c r="B12" s="325">
        <f>D549</f>
        <v>0</v>
      </c>
      <c r="C12" s="325"/>
      <c r="D12" s="325"/>
      <c r="E12" s="325"/>
      <c r="F12" s="325"/>
      <c r="G12" s="125"/>
    </row>
    <row r="13" spans="1:7" ht="22.5" x14ac:dyDescent="0.45">
      <c r="D13" s="326"/>
      <c r="E13" s="326"/>
      <c r="F13" s="326"/>
      <c r="G13" s="326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9" t="s">
        <v>30</v>
      </c>
      <c r="B17" s="310" t="s">
        <v>31</v>
      </c>
      <c r="C17" s="310"/>
      <c r="D17" s="310" t="s">
        <v>46</v>
      </c>
      <c r="E17" s="311" t="s">
        <v>310</v>
      </c>
      <c r="F17" s="311" t="s">
        <v>358</v>
      </c>
    </row>
    <row r="18" spans="1:8" ht="16.5" customHeight="1" x14ac:dyDescent="0.3">
      <c r="A18" s="309"/>
      <c r="B18" s="41" t="s">
        <v>34</v>
      </c>
      <c r="C18" s="41" t="s">
        <v>33</v>
      </c>
      <c r="D18" s="310"/>
      <c r="E18" s="311"/>
      <c r="F18" s="311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9" t="s">
        <v>379</v>
      </c>
      <c r="B38" s="320"/>
      <c r="C38" s="320"/>
      <c r="D38" s="320"/>
      <c r="E38" s="320"/>
      <c r="F38" s="321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9" t="s">
        <v>30</v>
      </c>
      <c r="B50" s="310" t="s">
        <v>31</v>
      </c>
      <c r="C50" s="310"/>
      <c r="D50" s="310" t="s">
        <v>46</v>
      </c>
      <c r="E50" s="311" t="s">
        <v>310</v>
      </c>
      <c r="F50" s="311" t="s">
        <v>360</v>
      </c>
      <c r="G50" s="127"/>
    </row>
    <row r="51" spans="1:7" ht="16.5" customHeight="1" x14ac:dyDescent="0.3">
      <c r="A51" s="309"/>
      <c r="B51" s="41" t="s">
        <v>34</v>
      </c>
      <c r="C51" s="41" t="s">
        <v>33</v>
      </c>
      <c r="D51" s="310"/>
      <c r="E51" s="311"/>
      <c r="F51" s="311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9" t="s">
        <v>379</v>
      </c>
      <c r="B94" s="320"/>
      <c r="C94" s="320"/>
      <c r="D94" s="320"/>
      <c r="E94" s="320"/>
      <c r="F94" s="321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9" t="s">
        <v>30</v>
      </c>
      <c r="B107" s="310" t="s">
        <v>31</v>
      </c>
      <c r="C107" s="310"/>
      <c r="D107" s="310" t="s">
        <v>46</v>
      </c>
      <c r="E107" s="311" t="s">
        <v>310</v>
      </c>
      <c r="F107" s="311" t="s">
        <v>360</v>
      </c>
    </row>
    <row r="108" spans="1:7" ht="16.5" customHeight="1" x14ac:dyDescent="0.3">
      <c r="A108" s="309"/>
      <c r="B108" s="41" t="s">
        <v>34</v>
      </c>
      <c r="C108" s="41" t="s">
        <v>33</v>
      </c>
      <c r="D108" s="310"/>
      <c r="E108" s="311"/>
      <c r="F108" s="311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2" t="s">
        <v>379</v>
      </c>
      <c r="B148" s="323"/>
      <c r="C148" s="323"/>
      <c r="D148" s="324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9" t="s">
        <v>30</v>
      </c>
      <c r="B162" s="310" t="s">
        <v>31</v>
      </c>
      <c r="C162" s="310"/>
      <c r="D162" s="310" t="s">
        <v>46</v>
      </c>
      <c r="E162" s="311" t="s">
        <v>310</v>
      </c>
      <c r="F162" s="311" t="s">
        <v>360</v>
      </c>
      <c r="G162" s="127"/>
    </row>
    <row r="163" spans="1:7" ht="16.5" customHeight="1" x14ac:dyDescent="0.3">
      <c r="A163" s="309"/>
      <c r="B163" s="41" t="s">
        <v>34</v>
      </c>
      <c r="C163" s="41" t="s">
        <v>33</v>
      </c>
      <c r="D163" s="310"/>
      <c r="E163" s="311"/>
      <c r="F163" s="311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5" t="s">
        <v>379</v>
      </c>
      <c r="B195" s="315"/>
      <c r="C195" s="315"/>
      <c r="D195" s="315"/>
      <c r="E195" s="315"/>
      <c r="F195" s="315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9" t="s">
        <v>30</v>
      </c>
      <c r="B209" s="310" t="s">
        <v>31</v>
      </c>
      <c r="C209" s="310"/>
      <c r="D209" s="310" t="s">
        <v>46</v>
      </c>
      <c r="E209" s="311" t="s">
        <v>310</v>
      </c>
      <c r="F209" s="311" t="s">
        <v>360</v>
      </c>
      <c r="G209" s="127"/>
    </row>
    <row r="210" spans="1:7" ht="16.5" customHeight="1" x14ac:dyDescent="0.3">
      <c r="A210" s="309"/>
      <c r="B210" s="41" t="s">
        <v>34</v>
      </c>
      <c r="C210" s="41" t="s">
        <v>33</v>
      </c>
      <c r="D210" s="310"/>
      <c r="E210" s="311"/>
      <c r="F210" s="311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5" t="s">
        <v>379</v>
      </c>
      <c r="B256" s="315"/>
      <c r="C256" s="315"/>
      <c r="D256" s="315"/>
      <c r="E256" s="315"/>
      <c r="F256" s="315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9" t="s">
        <v>30</v>
      </c>
      <c r="B270" s="310" t="s">
        <v>31</v>
      </c>
      <c r="C270" s="310"/>
      <c r="D270" s="310" t="s">
        <v>46</v>
      </c>
      <c r="E270" s="311" t="s">
        <v>310</v>
      </c>
      <c r="F270" s="311" t="s">
        <v>360</v>
      </c>
      <c r="G270" s="214"/>
    </row>
    <row r="271" spans="1:7" s="16" customFormat="1" ht="16.5" customHeight="1" x14ac:dyDescent="0.3">
      <c r="A271" s="309"/>
      <c r="B271" s="41" t="s">
        <v>34</v>
      </c>
      <c r="C271" s="41" t="s">
        <v>33</v>
      </c>
      <c r="D271" s="310"/>
      <c r="E271" s="311"/>
      <c r="F271" s="311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6" t="s">
        <v>396</v>
      </c>
      <c r="B308" s="317"/>
      <c r="C308" s="317"/>
      <c r="D308" s="317"/>
      <c r="E308" s="317"/>
      <c r="F308" s="318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9" t="s">
        <v>30</v>
      </c>
      <c r="B322" s="310" t="s">
        <v>31</v>
      </c>
      <c r="C322" s="310"/>
      <c r="D322" s="310" t="s">
        <v>46</v>
      </c>
      <c r="E322" s="311" t="s">
        <v>310</v>
      </c>
      <c r="F322" s="311" t="s">
        <v>360</v>
      </c>
      <c r="G322" s="127"/>
    </row>
    <row r="323" spans="1:7" ht="16.5" customHeight="1" x14ac:dyDescent="0.3">
      <c r="A323" s="309"/>
      <c r="B323" s="41" t="s">
        <v>34</v>
      </c>
      <c r="C323" s="41" t="s">
        <v>33</v>
      </c>
      <c r="D323" s="310"/>
      <c r="E323" s="311"/>
      <c r="F323" s="311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6" t="s">
        <v>379</v>
      </c>
      <c r="B349" s="317"/>
      <c r="C349" s="317"/>
      <c r="D349" s="317"/>
      <c r="E349" s="317"/>
      <c r="F349" s="317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9" t="s">
        <v>30</v>
      </c>
      <c r="B362" s="310" t="s">
        <v>31</v>
      </c>
      <c r="C362" s="310"/>
      <c r="D362" s="310" t="s">
        <v>46</v>
      </c>
      <c r="E362" s="311" t="s">
        <v>310</v>
      </c>
      <c r="F362" s="311" t="s">
        <v>360</v>
      </c>
      <c r="G362" s="127"/>
    </row>
    <row r="363" spans="1:7" ht="16.5" customHeight="1" x14ac:dyDescent="0.3">
      <c r="A363" s="309"/>
      <c r="B363" s="41" t="s">
        <v>34</v>
      </c>
      <c r="C363" s="41" t="s">
        <v>33</v>
      </c>
      <c r="D363" s="310"/>
      <c r="E363" s="311"/>
      <c r="F363" s="311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5" t="s">
        <v>379</v>
      </c>
      <c r="B383" s="315"/>
      <c r="C383" s="315"/>
      <c r="D383" s="315"/>
      <c r="E383" s="315"/>
      <c r="F383" s="315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9" t="s">
        <v>30</v>
      </c>
      <c r="B395" s="310" t="s">
        <v>31</v>
      </c>
      <c r="C395" s="310"/>
      <c r="D395" s="310" t="s">
        <v>46</v>
      </c>
      <c r="E395" s="311" t="s">
        <v>310</v>
      </c>
      <c r="F395" s="311" t="s">
        <v>360</v>
      </c>
      <c r="G395" s="127"/>
    </row>
    <row r="396" spans="1:7" ht="16.5" customHeight="1" x14ac:dyDescent="0.3">
      <c r="A396" s="309"/>
      <c r="B396" s="41" t="s">
        <v>34</v>
      </c>
      <c r="C396" s="41" t="s">
        <v>33</v>
      </c>
      <c r="D396" s="310"/>
      <c r="E396" s="311"/>
      <c r="F396" s="311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5" t="s">
        <v>379</v>
      </c>
      <c r="B435" s="315"/>
      <c r="C435" s="315"/>
      <c r="D435" s="315"/>
      <c r="E435" s="315"/>
      <c r="F435" s="315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9" t="s">
        <v>30</v>
      </c>
      <c r="B448" s="310" t="s">
        <v>31</v>
      </c>
      <c r="C448" s="310"/>
      <c r="D448" s="310" t="s">
        <v>46</v>
      </c>
      <c r="E448" s="311" t="s">
        <v>310</v>
      </c>
      <c r="F448" s="311" t="s">
        <v>360</v>
      </c>
      <c r="G448" s="127"/>
    </row>
    <row r="449" spans="1:6" ht="16.5" customHeight="1" x14ac:dyDescent="0.3">
      <c r="A449" s="309"/>
      <c r="B449" s="41" t="s">
        <v>34</v>
      </c>
      <c r="C449" s="41" t="s">
        <v>33</v>
      </c>
      <c r="D449" s="310"/>
      <c r="E449" s="311"/>
      <c r="F449" s="311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2" t="s">
        <v>379</v>
      </c>
      <c r="B471" s="313"/>
      <c r="C471" s="313"/>
      <c r="D471" s="313"/>
      <c r="E471" s="313"/>
      <c r="F471" s="313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4" t="s">
        <v>367</v>
      </c>
      <c r="B483" s="314"/>
      <c r="C483" s="314"/>
      <c r="D483" s="314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9" t="s">
        <v>30</v>
      </c>
      <c r="B485" s="310" t="s">
        <v>31</v>
      </c>
      <c r="C485" s="310"/>
      <c r="D485" s="310" t="s">
        <v>46</v>
      </c>
      <c r="E485" s="311" t="s">
        <v>310</v>
      </c>
      <c r="F485" s="311" t="s">
        <v>360</v>
      </c>
      <c r="G485" s="127"/>
    </row>
    <row r="486" spans="1:7" ht="16.5" customHeight="1" x14ac:dyDescent="0.3">
      <c r="A486" s="309"/>
      <c r="B486" s="41" t="s">
        <v>34</v>
      </c>
      <c r="C486" s="41" t="s">
        <v>33</v>
      </c>
      <c r="D486" s="310"/>
      <c r="E486" s="311"/>
      <c r="F486" s="311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9" t="s">
        <v>30</v>
      </c>
      <c r="B507" s="310" t="s">
        <v>31</v>
      </c>
      <c r="C507" s="310"/>
      <c r="D507" s="310" t="s">
        <v>46</v>
      </c>
      <c r="E507" s="311" t="s">
        <v>310</v>
      </c>
      <c r="F507" s="311" t="s">
        <v>360</v>
      </c>
      <c r="G507" s="127"/>
    </row>
    <row r="508" spans="1:7" ht="16.5" customHeight="1" x14ac:dyDescent="0.3">
      <c r="A508" s="309"/>
      <c r="B508" s="41" t="s">
        <v>34</v>
      </c>
      <c r="C508" s="41" t="s">
        <v>33</v>
      </c>
      <c r="D508" s="310"/>
      <c r="E508" s="311"/>
      <c r="F508" s="311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9" t="s">
        <v>30</v>
      </c>
      <c r="B518" s="310" t="s">
        <v>31</v>
      </c>
      <c r="C518" s="310"/>
      <c r="D518" s="310" t="s">
        <v>46</v>
      </c>
      <c r="E518" s="311" t="s">
        <v>310</v>
      </c>
      <c r="F518" s="311" t="s">
        <v>360</v>
      </c>
      <c r="G518" s="127"/>
    </row>
    <row r="519" spans="1:7" ht="16.5" customHeight="1" x14ac:dyDescent="0.3">
      <c r="A519" s="309"/>
      <c r="B519" s="41" t="s">
        <v>34</v>
      </c>
      <c r="C519" s="41" t="s">
        <v>33</v>
      </c>
      <c r="D519" s="310"/>
      <c r="E519" s="311"/>
      <c r="F519" s="311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9" t="s">
        <v>30</v>
      </c>
      <c r="B538" s="310" t="s">
        <v>31</v>
      </c>
      <c r="C538" s="310"/>
      <c r="D538" s="310" t="s">
        <v>46</v>
      </c>
      <c r="E538" s="311" t="s">
        <v>310</v>
      </c>
      <c r="F538" s="311" t="s">
        <v>360</v>
      </c>
      <c r="G538" s="127"/>
    </row>
    <row r="539" spans="1:7" ht="16.5" customHeight="1" x14ac:dyDescent="0.3">
      <c r="A539" s="309"/>
      <c r="B539" s="41" t="s">
        <v>34</v>
      </c>
      <c r="C539" s="41" t="s">
        <v>33</v>
      </c>
      <c r="D539" s="310"/>
      <c r="E539" s="311"/>
      <c r="F539" s="311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O0f+/XLYvN4+Dzip3psvJkayEtI0i5suSoTf5W7CmX4zahAsfpeTqt3y32/Eu+JSIjexBU+tO/8Hqh9GVwfh0w==" saltValue="FPttIzS8nBuuC5iRAqg9J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8"/>
      <c r="E1" s="328"/>
      <c r="F1" s="328"/>
      <c r="G1" s="328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49" t="s">
        <v>50</v>
      </c>
      <c r="B6" s="349"/>
      <c r="C6" s="349"/>
      <c r="D6" s="349"/>
      <c r="E6" s="349"/>
      <c r="F6" s="349"/>
      <c r="G6" s="125"/>
    </row>
    <row r="7" spans="1:7" s="12" customFormat="1" ht="21.75" customHeight="1" x14ac:dyDescent="0.45">
      <c r="A7" s="330" t="e">
        <f>#REF!</f>
        <v>#REF!</v>
      </c>
      <c r="B7" s="330"/>
      <c r="C7" s="330"/>
      <c r="D7" s="330"/>
      <c r="E7" s="330"/>
      <c r="F7" s="330"/>
      <c r="G7" s="125"/>
    </row>
    <row r="8" spans="1:7" s="12" customFormat="1" ht="24" x14ac:dyDescent="0.45">
      <c r="A8" s="14" t="s">
        <v>42</v>
      </c>
      <c r="B8" s="350">
        <f>'A4 Exploitation'!B9:F9</f>
        <v>0</v>
      </c>
      <c r="C8" s="350"/>
      <c r="D8" s="350"/>
      <c r="E8" s="350"/>
      <c r="F8" s="350"/>
      <c r="G8" s="125"/>
    </row>
    <row r="9" spans="1:7" s="12" customFormat="1" ht="24" x14ac:dyDescent="0.45">
      <c r="A9" s="15" t="s">
        <v>44</v>
      </c>
      <c r="B9" s="351">
        <f>'A4 Exploitation'!B10:F10</f>
        <v>0</v>
      </c>
      <c r="C9" s="351"/>
      <c r="D9" s="351"/>
      <c r="E9" s="351"/>
      <c r="F9" s="351"/>
      <c r="G9" s="125"/>
    </row>
    <row r="10" spans="1:7" s="12" customFormat="1" ht="24" x14ac:dyDescent="0.45">
      <c r="A10" s="14" t="s">
        <v>43</v>
      </c>
      <c r="B10" s="348">
        <f>'A4 Exploitation'!A8:F8</f>
        <v>0</v>
      </c>
      <c r="C10" s="348"/>
      <c r="D10" s="348"/>
      <c r="E10" s="348"/>
      <c r="F10" s="348"/>
      <c r="G10" s="125"/>
    </row>
    <row r="11" spans="1:7" s="12" customFormat="1" ht="24" x14ac:dyDescent="0.45">
      <c r="A11" s="14" t="s">
        <v>294</v>
      </c>
      <c r="B11" s="347">
        <f>D199</f>
        <v>0</v>
      </c>
      <c r="C11" s="347"/>
      <c r="D11" s="347"/>
      <c r="E11" s="347"/>
      <c r="F11" s="347"/>
      <c r="G11" s="125"/>
    </row>
    <row r="12" spans="1:7" s="12" customFormat="1" ht="22.5" x14ac:dyDescent="0.45">
      <c r="A12" s="11"/>
      <c r="D12" s="326"/>
      <c r="E12" s="326"/>
      <c r="F12" s="326"/>
      <c r="G12" s="326"/>
    </row>
    <row r="13" spans="1:7" s="12" customFormat="1" ht="11.25" customHeight="1" x14ac:dyDescent="0.3">
      <c r="A13" s="309" t="s">
        <v>30</v>
      </c>
      <c r="B13" s="310" t="s">
        <v>31</v>
      </c>
      <c r="C13" s="310"/>
      <c r="D13" s="310" t="s">
        <v>46</v>
      </c>
      <c r="E13" s="310" t="s">
        <v>190</v>
      </c>
      <c r="F13" s="310" t="s">
        <v>191</v>
      </c>
      <c r="G13" s="112"/>
    </row>
    <row r="14" spans="1:7" s="12" customFormat="1" ht="12.75" customHeight="1" x14ac:dyDescent="0.3">
      <c r="A14" s="309"/>
      <c r="B14" s="34" t="s">
        <v>34</v>
      </c>
      <c r="C14" s="34" t="s">
        <v>33</v>
      </c>
      <c r="D14" s="310"/>
      <c r="E14" s="310"/>
      <c r="F14" s="310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2" t="s">
        <v>0</v>
      </c>
      <c r="B16" s="343"/>
      <c r="C16" s="343"/>
      <c r="D16" s="343"/>
      <c r="E16" s="343"/>
      <c r="F16" s="343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4" t="s">
        <v>36</v>
      </c>
      <c r="B22" s="340"/>
      <c r="C22" s="341"/>
      <c r="D22" s="245">
        <f>SUM(B17:C21)</f>
        <v>0</v>
      </c>
    </row>
    <row r="23" spans="1:7" x14ac:dyDescent="0.3">
      <c r="A23" s="335" t="s">
        <v>295</v>
      </c>
      <c r="B23" s="336"/>
      <c r="C23" s="337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3" t="s">
        <v>4</v>
      </c>
      <c r="B25" s="334"/>
      <c r="C25" s="334"/>
      <c r="D25" s="334"/>
      <c r="E25" s="334"/>
      <c r="F25" s="334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5" t="s">
        <v>36</v>
      </c>
      <c r="B33" s="336"/>
      <c r="C33" s="337"/>
      <c r="D33" s="244">
        <f>SUM(B26:C32)</f>
        <v>0</v>
      </c>
    </row>
    <row r="34" spans="1:7" x14ac:dyDescent="0.3">
      <c r="A34" s="335" t="s">
        <v>295</v>
      </c>
      <c r="B34" s="336"/>
      <c r="C34" s="337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3" t="s">
        <v>219</v>
      </c>
      <c r="B36" s="334"/>
      <c r="C36" s="334"/>
      <c r="D36" s="334"/>
      <c r="E36" s="334"/>
      <c r="F36" s="334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5" t="s">
        <v>36</v>
      </c>
      <c r="B42" s="336"/>
      <c r="C42" s="337"/>
      <c r="D42" s="244">
        <f>SUM(B37:C41)</f>
        <v>0</v>
      </c>
      <c r="E42" s="13"/>
      <c r="F42" s="13"/>
      <c r="G42" s="126"/>
    </row>
    <row r="43" spans="1:7" s="22" customFormat="1" x14ac:dyDescent="0.3">
      <c r="A43" s="335" t="s">
        <v>295</v>
      </c>
      <c r="B43" s="336"/>
      <c r="C43" s="337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5" t="s">
        <v>21</v>
      </c>
      <c r="B45" s="346"/>
      <c r="C45" s="346"/>
      <c r="D45" s="346"/>
      <c r="E45" s="346"/>
      <c r="F45" s="346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5" t="s">
        <v>36</v>
      </c>
      <c r="B52" s="336"/>
      <c r="C52" s="337"/>
      <c r="D52" s="244">
        <f>SUM(B46:C51)</f>
        <v>0</v>
      </c>
    </row>
    <row r="53" spans="1:7" x14ac:dyDescent="0.3">
      <c r="A53" s="335" t="s">
        <v>295</v>
      </c>
      <c r="B53" s="336"/>
      <c r="C53" s="337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3" t="s">
        <v>8</v>
      </c>
      <c r="B55" s="334"/>
      <c r="C55" s="334"/>
      <c r="D55" s="334"/>
      <c r="E55" s="334"/>
      <c r="F55" s="334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5" t="s">
        <v>36</v>
      </c>
      <c r="B63" s="336"/>
      <c r="C63" s="337"/>
      <c r="D63" s="244">
        <f>SUM(B56:C62)</f>
        <v>0</v>
      </c>
    </row>
    <row r="64" spans="1:7" x14ac:dyDescent="0.3">
      <c r="A64" s="335" t="s">
        <v>295</v>
      </c>
      <c r="B64" s="336"/>
      <c r="C64" s="337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3" t="s">
        <v>130</v>
      </c>
      <c r="B66" s="334"/>
      <c r="C66" s="334"/>
      <c r="D66" s="334"/>
      <c r="E66" s="334"/>
      <c r="F66" s="334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5" t="s">
        <v>36</v>
      </c>
      <c r="B84" s="336"/>
      <c r="C84" s="337"/>
      <c r="D84" s="244">
        <f>SUM(B67:C83)</f>
        <v>0</v>
      </c>
    </row>
    <row r="85" spans="1:7" x14ac:dyDescent="0.3">
      <c r="A85" s="335" t="s">
        <v>295</v>
      </c>
      <c r="B85" s="336"/>
      <c r="C85" s="337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3" t="s">
        <v>211</v>
      </c>
      <c r="B87" s="334"/>
      <c r="C87" s="334"/>
      <c r="D87" s="334"/>
      <c r="E87" s="334"/>
      <c r="F87" s="334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5" t="s">
        <v>36</v>
      </c>
      <c r="B102" s="336"/>
      <c r="C102" s="337"/>
      <c r="D102" s="244">
        <f>SUM(B88:C101)</f>
        <v>0</v>
      </c>
    </row>
    <row r="103" spans="1:7" x14ac:dyDescent="0.3">
      <c r="A103" s="335" t="s">
        <v>295</v>
      </c>
      <c r="B103" s="336"/>
      <c r="C103" s="337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3" t="s">
        <v>212</v>
      </c>
      <c r="B106" s="334"/>
      <c r="C106" s="334"/>
      <c r="D106" s="334"/>
      <c r="E106" s="334"/>
      <c r="F106" s="334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5" t="s">
        <v>36</v>
      </c>
      <c r="B118" s="336"/>
      <c r="C118" s="337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35" t="s">
        <v>295</v>
      </c>
      <c r="B119" s="336"/>
      <c r="C119" s="337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3" t="s">
        <v>185</v>
      </c>
      <c r="B121" s="334"/>
      <c r="C121" s="334"/>
      <c r="D121" s="334"/>
      <c r="E121" s="334"/>
      <c r="F121" s="334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5" t="s">
        <v>36</v>
      </c>
      <c r="B133" s="336"/>
      <c r="C133" s="337"/>
      <c r="D133" s="244">
        <f>SUM(B122:C132)</f>
        <v>0</v>
      </c>
    </row>
    <row r="134" spans="1:7" x14ac:dyDescent="0.3">
      <c r="A134" s="335" t="s">
        <v>295</v>
      </c>
      <c r="B134" s="336"/>
      <c r="C134" s="337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3" t="s">
        <v>71</v>
      </c>
      <c r="B136" s="334"/>
      <c r="C136" s="334"/>
      <c r="D136" s="334"/>
      <c r="E136" s="334"/>
      <c r="F136" s="334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5" t="s">
        <v>36</v>
      </c>
      <c r="B149" s="336"/>
      <c r="C149" s="337"/>
      <c r="D149" s="244">
        <f>SUM(B137:C148)</f>
        <v>0</v>
      </c>
    </row>
    <row r="150" spans="1:7" x14ac:dyDescent="0.3">
      <c r="A150" s="335" t="s">
        <v>295</v>
      </c>
      <c r="B150" s="336"/>
      <c r="C150" s="337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3" t="s">
        <v>217</v>
      </c>
      <c r="B152" s="334"/>
      <c r="C152" s="334"/>
      <c r="D152" s="334"/>
      <c r="E152" s="334"/>
      <c r="F152" s="334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5" t="s">
        <v>36</v>
      </c>
      <c r="B161" s="340"/>
      <c r="C161" s="341"/>
      <c r="D161" s="245">
        <f>SUM(B153:C160)</f>
        <v>0</v>
      </c>
    </row>
    <row r="162" spans="1:7" x14ac:dyDescent="0.3">
      <c r="A162" s="335" t="s">
        <v>295</v>
      </c>
      <c r="B162" s="336"/>
      <c r="C162" s="337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3" t="s">
        <v>77</v>
      </c>
      <c r="B164" s="334"/>
      <c r="C164" s="334"/>
      <c r="D164" s="334"/>
      <c r="E164" s="334"/>
      <c r="F164" s="334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5" t="s">
        <v>36</v>
      </c>
      <c r="B169" s="336"/>
      <c r="C169" s="337"/>
      <c r="D169" s="244">
        <f>SUM(B165:C168)</f>
        <v>0</v>
      </c>
    </row>
    <row r="170" spans="1:7" x14ac:dyDescent="0.3">
      <c r="A170" s="335" t="s">
        <v>295</v>
      </c>
      <c r="B170" s="336"/>
      <c r="C170" s="337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8" t="s">
        <v>17</v>
      </c>
      <c r="B172" s="339"/>
      <c r="C172" s="339"/>
      <c r="D172" s="339"/>
      <c r="E172" s="339"/>
      <c r="F172" s="339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5" t="s">
        <v>36</v>
      </c>
      <c r="B177" s="336"/>
      <c r="C177" s="337"/>
      <c r="D177" s="244">
        <f>SUM(B173:C176)</f>
        <v>0</v>
      </c>
    </row>
    <row r="178" spans="1:7" x14ac:dyDescent="0.3">
      <c r="A178" s="335" t="s">
        <v>295</v>
      </c>
      <c r="B178" s="336"/>
      <c r="C178" s="337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3" t="s">
        <v>78</v>
      </c>
      <c r="B180" s="334"/>
      <c r="C180" s="334"/>
      <c r="D180" s="334"/>
      <c r="E180" s="334"/>
      <c r="F180" s="334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5" t="s">
        <v>36</v>
      </c>
      <c r="B186" s="336"/>
      <c r="C186" s="337"/>
      <c r="D186" s="244">
        <f>SUM(B181:C185)</f>
        <v>0</v>
      </c>
    </row>
    <row r="187" spans="1:7" x14ac:dyDescent="0.3">
      <c r="A187" s="335" t="s">
        <v>295</v>
      </c>
      <c r="B187" s="336"/>
      <c r="C187" s="337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3" t="s">
        <v>216</v>
      </c>
      <c r="B189" s="334"/>
      <c r="C189" s="334"/>
      <c r="D189" s="334"/>
      <c r="E189" s="334"/>
      <c r="F189" s="334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5" t="s">
        <v>36</v>
      </c>
      <c r="B194" s="336"/>
      <c r="C194" s="337"/>
      <c r="D194" s="54">
        <f>SUM(B190:C193)</f>
        <v>0</v>
      </c>
    </row>
    <row r="195" spans="1:6" x14ac:dyDescent="0.3">
      <c r="A195" s="335" t="s">
        <v>295</v>
      </c>
      <c r="B195" s="336"/>
      <c r="C195" s="337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COUNTIF('A3 Technique'!F17:F193,"ok")</f>
        <v>0</v>
      </c>
      <c r="F197" s="287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Utilisateur Windows</cp:lastModifiedBy>
  <cp:lastPrinted>2018-07-03T12:24:57Z</cp:lastPrinted>
  <dcterms:created xsi:type="dcterms:W3CDTF">2015-10-03T07:44:26Z</dcterms:created>
  <dcterms:modified xsi:type="dcterms:W3CDTF">2018-07-03T12:37:19Z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