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CM Raoued\"/>
    </mc:Choice>
  </mc:AlternateContent>
  <bookViews>
    <workbookView xWindow="0" yWindow="0" windowWidth="12510" windowHeight="1980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7" i="27"/>
  <c r="D176" i="27"/>
  <c r="C164" i="27"/>
  <c r="D168" i="27" s="1"/>
  <c r="D169" i="27" s="1"/>
  <c r="C156" i="27"/>
  <c r="C155" i="27"/>
  <c r="C154" i="27"/>
  <c r="C144" i="27"/>
  <c r="C143" i="27"/>
  <c r="C137" i="27"/>
  <c r="D148" i="27" s="1"/>
  <c r="D149" i="27" s="1"/>
  <c r="C131" i="27"/>
  <c r="C129" i="27"/>
  <c r="C127" i="27"/>
  <c r="C126" i="27"/>
  <c r="D132" i="27" s="1"/>
  <c r="D133" i="27" s="1"/>
  <c r="C115" i="27"/>
  <c r="C114" i="27"/>
  <c r="C111" i="27"/>
  <c r="C99" i="27"/>
  <c r="C98" i="27"/>
  <c r="C93" i="27"/>
  <c r="C92" i="27"/>
  <c r="C81" i="27"/>
  <c r="C79" i="27"/>
  <c r="C76" i="27"/>
  <c r="C75" i="27"/>
  <c r="C74" i="27"/>
  <c r="D83" i="27" s="1"/>
  <c r="D84" i="27" s="1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D160" i="19" s="1"/>
  <c r="D161" i="19" s="1"/>
  <c r="C154" i="19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D37" i="20" s="1"/>
  <c r="D38" i="20" s="1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37" i="18" l="1"/>
  <c r="D491" i="18"/>
  <c r="D492" i="18" s="1"/>
  <c r="B170" i="29" s="1"/>
  <c r="D388" i="20"/>
  <c r="D389" i="20" s="1"/>
  <c r="D379" i="22"/>
  <c r="D380" i="22" s="1"/>
  <c r="D388" i="22"/>
  <c r="D389" i="22" s="1"/>
  <c r="D399" i="22"/>
  <c r="D402" i="22" s="1"/>
  <c r="D403" i="22" s="1"/>
  <c r="D110" i="24"/>
  <c r="D111" i="24" s="1"/>
  <c r="D54" i="26"/>
  <c r="D55" i="26" s="1"/>
  <c r="D81" i="26"/>
  <c r="D110" i="26"/>
  <c r="D111" i="26" s="1"/>
  <c r="D285" i="26"/>
  <c r="D491" i="26"/>
  <c r="D492" i="26" s="1"/>
  <c r="B174" i="29" s="1"/>
  <c r="D117" i="21"/>
  <c r="D118" i="21" s="1"/>
  <c r="D62" i="27"/>
  <c r="D63" i="27" s="1"/>
  <c r="D146" i="18"/>
  <c r="D110" i="20"/>
  <c r="D111" i="20" s="1"/>
  <c r="D206" i="20"/>
  <c r="D207" i="20" s="1"/>
  <c r="D54" i="22"/>
  <c r="D55" i="22" s="1"/>
  <c r="D242" i="24"/>
  <c r="D388" i="24"/>
  <c r="D389" i="24" s="1"/>
  <c r="D206" i="26"/>
  <c r="D207" i="26" s="1"/>
  <c r="D242" i="26"/>
  <c r="D263" i="26"/>
  <c r="D264" i="26" s="1"/>
  <c r="D379" i="26"/>
  <c r="D380" i="26" s="1"/>
  <c r="D399" i="26"/>
  <c r="D160" i="23"/>
  <c r="D161" i="23" s="1"/>
  <c r="D491" i="20"/>
  <c r="D492" i="20" s="1"/>
  <c r="B171" i="29" s="1"/>
  <c r="D206" i="22"/>
  <c r="D207" i="22" s="1"/>
  <c r="D285" i="22"/>
  <c r="D491" i="22"/>
  <c r="D492" i="22" s="1"/>
  <c r="B172" i="29" s="1"/>
  <c r="D379" i="24"/>
  <c r="D380" i="24" s="1"/>
  <c r="D399" i="24"/>
  <c r="D400" i="24" s="1"/>
  <c r="D62" i="21"/>
  <c r="D63" i="21" s="1"/>
  <c r="D62" i="25"/>
  <c r="D63" i="25" s="1"/>
  <c r="D186" i="20"/>
  <c r="D187" i="20" s="1"/>
  <c r="D229" i="20"/>
  <c r="D230" i="20" s="1"/>
  <c r="D134" i="22"/>
  <c r="D135" i="22" s="1"/>
  <c r="D146" i="22"/>
  <c r="D149" i="22" s="1"/>
  <c r="D150" i="22" s="1"/>
  <c r="D134" i="24"/>
  <c r="D135" i="24" s="1"/>
  <c r="D146" i="24"/>
  <c r="D147" i="24" s="1"/>
  <c r="D62" i="23"/>
  <c r="D63" i="23" s="1"/>
  <c r="D62" i="19"/>
  <c r="D63" i="19" s="1"/>
  <c r="D399" i="18"/>
  <c r="D388" i="18"/>
  <c r="D389" i="18" s="1"/>
  <c r="D379" i="18"/>
  <c r="D380" i="18" s="1"/>
  <c r="D83" i="19"/>
  <c r="D84" i="19" s="1"/>
  <c r="D134" i="18"/>
  <c r="D135" i="18" s="1"/>
  <c r="D110" i="18"/>
  <c r="D111" i="18" s="1"/>
  <c r="D54" i="18"/>
  <c r="D55" i="18" s="1"/>
  <c r="D451" i="24"/>
  <c r="D452" i="24" s="1"/>
  <c r="B146" i="29" s="1"/>
  <c r="D443" i="24"/>
  <c r="D229" i="18"/>
  <c r="D230" i="18" s="1"/>
  <c r="D81" i="20"/>
  <c r="D263" i="20"/>
  <c r="D264" i="20" s="1"/>
  <c r="D229" i="24"/>
  <c r="D230" i="24" s="1"/>
  <c r="D263" i="24"/>
  <c r="D264" i="24" s="1"/>
  <c r="D318" i="26"/>
  <c r="D336" i="26"/>
  <c r="D337" i="26" s="1"/>
  <c r="D101" i="19"/>
  <c r="D102" i="19" s="1"/>
  <c r="D81" i="18"/>
  <c r="D82" i="18" s="1"/>
  <c r="D263" i="18"/>
  <c r="D264" i="18" s="1"/>
  <c r="D285" i="20"/>
  <c r="D286" i="20" s="1"/>
  <c r="D318" i="20"/>
  <c r="D336" i="20"/>
  <c r="D337" i="20" s="1"/>
  <c r="D429" i="20"/>
  <c r="D37" i="22"/>
  <c r="D38" i="22" s="1"/>
  <c r="D186" i="22"/>
  <c r="D187" i="22" s="1"/>
  <c r="D81" i="24"/>
  <c r="D96" i="24" s="1"/>
  <c r="D97" i="24" s="1"/>
  <c r="D206" i="24"/>
  <c r="D207" i="24" s="1"/>
  <c r="D318" i="24"/>
  <c r="D321" i="24" s="1"/>
  <c r="D322" i="24" s="1"/>
  <c r="D336" i="24"/>
  <c r="D337" i="24" s="1"/>
  <c r="D429" i="24"/>
  <c r="D432" i="24" s="1"/>
  <c r="D433" i="24" s="1"/>
  <c r="B137" i="29" s="1"/>
  <c r="D134" i="26"/>
  <c r="D135" i="26" s="1"/>
  <c r="D146" i="26"/>
  <c r="D147" i="26" s="1"/>
  <c r="D451" i="26"/>
  <c r="D452" i="26" s="1"/>
  <c r="B147" i="29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451" i="18"/>
  <c r="D452" i="18" s="1"/>
  <c r="B143" i="29" s="1"/>
  <c r="D186" i="18"/>
  <c r="D187" i="18" s="1"/>
  <c r="D242" i="20"/>
  <c r="D245" i="20" s="1"/>
  <c r="D246" i="20" s="1"/>
  <c r="D429" i="22"/>
  <c r="D186" i="24"/>
  <c r="D187" i="24" s="1"/>
  <c r="D429" i="26"/>
  <c r="D101" i="27"/>
  <c r="D102" i="27" s="1"/>
  <c r="D206" i="18"/>
  <c r="D207" i="18" s="1"/>
  <c r="D242" i="18"/>
  <c r="D285" i="18"/>
  <c r="D288" i="18" s="1"/>
  <c r="D289" i="18" s="1"/>
  <c r="D318" i="18"/>
  <c r="D321" i="18" s="1"/>
  <c r="D322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379" i="20"/>
  <c r="D380" i="20" s="1"/>
  <c r="D399" i="20"/>
  <c r="D81" i="22"/>
  <c r="D82" i="22" s="1"/>
  <c r="D110" i="22"/>
  <c r="D111" i="22" s="1"/>
  <c r="D229" i="22"/>
  <c r="D230" i="22" s="1"/>
  <c r="D242" i="22"/>
  <c r="D263" i="22"/>
  <c r="D264" i="22" s="1"/>
  <c r="D318" i="22"/>
  <c r="D336" i="22"/>
  <c r="D337" i="22" s="1"/>
  <c r="D451" i="22"/>
  <c r="D452" i="22" s="1"/>
  <c r="B145" i="29" s="1"/>
  <c r="D285" i="24"/>
  <c r="D286" i="24" s="1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7" i="27"/>
  <c r="D198" i="27" s="1"/>
  <c r="B11" i="27" s="1"/>
  <c r="D194" i="27"/>
  <c r="D194" i="25"/>
  <c r="D194" i="23"/>
  <c r="D194" i="21"/>
  <c r="D194" i="19"/>
  <c r="D243" i="26"/>
  <c r="D286" i="26"/>
  <c r="D288" i="26"/>
  <c r="D289" i="26" s="1"/>
  <c r="D321" i="26"/>
  <c r="D322" i="26" s="1"/>
  <c r="D319" i="26"/>
  <c r="D432" i="26"/>
  <c r="D433" i="26" s="1"/>
  <c r="B138" i="29" s="1"/>
  <c r="D430" i="26"/>
  <c r="D501" i="26"/>
  <c r="B183" i="29" s="1"/>
  <c r="D96" i="26"/>
  <c r="D97" i="26" s="1"/>
  <c r="D82" i="26"/>
  <c r="D164" i="26"/>
  <c r="D189" i="26"/>
  <c r="D190" i="26" s="1"/>
  <c r="D400" i="26"/>
  <c r="D38" i="26"/>
  <c r="D347" i="26"/>
  <c r="D449" i="26"/>
  <c r="D245" i="24"/>
  <c r="D246" i="24" s="1"/>
  <c r="D243" i="24"/>
  <c r="D149" i="24"/>
  <c r="D150" i="24" s="1"/>
  <c r="D164" i="24"/>
  <c r="D189" i="24"/>
  <c r="D190" i="24" s="1"/>
  <c r="D402" i="24"/>
  <c r="D403" i="24" s="1"/>
  <c r="D82" i="24"/>
  <c r="D430" i="24"/>
  <c r="D38" i="24"/>
  <c r="D347" i="24"/>
  <c r="D286" i="22"/>
  <c r="D349" i="22"/>
  <c r="D350" i="22" s="1"/>
  <c r="D347" i="22"/>
  <c r="D501" i="22"/>
  <c r="B181" i="29" s="1"/>
  <c r="D400" i="22"/>
  <c r="D164" i="22"/>
  <c r="D189" i="22"/>
  <c r="D190" i="22" s="1"/>
  <c r="D432" i="22"/>
  <c r="D433" i="22" s="1"/>
  <c r="B136" i="29" s="1"/>
  <c r="D430" i="22"/>
  <c r="D243" i="22"/>
  <c r="D245" i="22"/>
  <c r="D246" i="22" s="1"/>
  <c r="D319" i="22"/>
  <c r="D321" i="22"/>
  <c r="D322" i="22" s="1"/>
  <c r="D449" i="22"/>
  <c r="D321" i="20"/>
  <c r="D322" i="20" s="1"/>
  <c r="D319" i="20"/>
  <c r="D432" i="20"/>
  <c r="D433" i="20" s="1"/>
  <c r="B135" i="29" s="1"/>
  <c r="D430" i="20"/>
  <c r="D147" i="20"/>
  <c r="D349" i="20"/>
  <c r="D350" i="20" s="1"/>
  <c r="D501" i="20"/>
  <c r="B180" i="29" s="1"/>
  <c r="D189" i="20"/>
  <c r="D190" i="20" s="1"/>
  <c r="D164" i="20"/>
  <c r="D400" i="20"/>
  <c r="D96" i="20"/>
  <c r="D97" i="20" s="1"/>
  <c r="D82" i="20"/>
  <c r="D451" i="20"/>
  <c r="D452" i="20" s="1"/>
  <c r="B144" i="29" s="1"/>
  <c r="D347" i="20"/>
  <c r="D40" i="20"/>
  <c r="D41" i="20" s="1"/>
  <c r="D449" i="20"/>
  <c r="D286" i="18"/>
  <c r="D430" i="18"/>
  <c r="D501" i="18"/>
  <c r="B179" i="29" s="1"/>
  <c r="D243" i="18"/>
  <c r="D147" i="18"/>
  <c r="D164" i="18"/>
  <c r="D189" i="18"/>
  <c r="D190" i="18" s="1"/>
  <c r="D400" i="18"/>
  <c r="D38" i="18"/>
  <c r="D347" i="18"/>
  <c r="D449" i="18"/>
  <c r="D245" i="26" l="1"/>
  <c r="D246" i="26" s="1"/>
  <c r="D402" i="20"/>
  <c r="D403" i="20" s="1"/>
  <c r="D147" i="22"/>
  <c r="D402" i="26"/>
  <c r="D403" i="26" s="1"/>
  <c r="B129" i="29" s="1"/>
  <c r="D40" i="22"/>
  <c r="D41" i="22" s="1"/>
  <c r="D288" i="22"/>
  <c r="D289" i="22" s="1"/>
  <c r="B100" i="29" s="1"/>
  <c r="D197" i="23"/>
  <c r="D198" i="23" s="1"/>
  <c r="B11" i="23" s="1"/>
  <c r="D402" i="18"/>
  <c r="D403" i="18" s="1"/>
  <c r="B125" i="29" s="1"/>
  <c r="D349" i="18"/>
  <c r="D350" i="18" s="1"/>
  <c r="B116" i="29" s="1"/>
  <c r="D245" i="18"/>
  <c r="D246" i="18" s="1"/>
  <c r="B89" i="29" s="1"/>
  <c r="D197" i="19"/>
  <c r="D198" i="19" s="1"/>
  <c r="B11" i="19" s="1"/>
  <c r="D149" i="18"/>
  <c r="D150" i="18" s="1"/>
  <c r="B71" i="29" s="1"/>
  <c r="D96" i="18"/>
  <c r="D97" i="18" s="1"/>
  <c r="D288" i="20"/>
  <c r="D289" i="20" s="1"/>
  <c r="B99" i="29" s="1"/>
  <c r="D319" i="24"/>
  <c r="D288" i="24"/>
  <c r="D289" i="24" s="1"/>
  <c r="D319" i="18"/>
  <c r="D243" i="20"/>
  <c r="D149" i="20"/>
  <c r="D150" i="20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349" i="26"/>
  <c r="D350" i="26" s="1"/>
  <c r="B120" i="29" s="1"/>
  <c r="D349" i="24"/>
  <c r="D350" i="24" s="1"/>
  <c r="B119" i="29" s="1"/>
  <c r="D504" i="20"/>
  <c r="D505" i="20" s="1"/>
  <c r="B53" i="29"/>
  <c r="B93" i="29"/>
  <c r="B128" i="29"/>
  <c r="B101" i="29"/>
  <c r="B55" i="29"/>
  <c r="B126" i="29"/>
  <c r="B80" i="29"/>
  <c r="B107" i="29"/>
  <c r="B98" i="29"/>
  <c r="A8" i="16"/>
  <c r="B192" i="29"/>
  <c r="B191" i="29"/>
  <c r="B127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3" i="29"/>
  <c r="B57" i="29"/>
  <c r="B56" i="29"/>
  <c r="B54" i="29"/>
  <c r="B12" i="20" l="1"/>
  <c r="B36" i="29"/>
  <c r="B26" i="29"/>
  <c r="D504" i="22"/>
  <c r="D505" i="22" s="1"/>
  <c r="B188" i="29"/>
  <c r="D504" i="18"/>
  <c r="D505" i="18" s="1"/>
  <c r="D504" i="24"/>
  <c r="D505" i="24" s="1"/>
  <c r="D504" i="26"/>
  <c r="D505" i="26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29" i="29"/>
  <c r="B39" i="29"/>
  <c r="B12" i="18"/>
  <c r="B25" i="29"/>
  <c r="B35" i="29"/>
  <c r="B12" i="22"/>
  <c r="B27" i="29"/>
  <c r="B37" i="29"/>
  <c r="B12" i="24"/>
  <c r="B38" i="29"/>
  <c r="B28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<sst xmlns="http://schemas.openxmlformats.org/spreadsheetml/2006/main" count="4697" uniqueCount="484">
  <si>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</si>
  <si>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</si>
  <si>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</si>
  <si>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</si>
  <si>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</si>
  <si>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</si>
  <si>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</si>
  <si>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</si>
  <si>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</si>
  <si>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</si>
  <si>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</si>
  <si>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</si>
  <si>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</si>
  <si>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</si>
  <si>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</si>
  <si>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</si>
  <si>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</si>
  <si>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</si>
  <si>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</si>
  <si>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</si>
  <si>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</si>
  <si>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</si>
  <si>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</si>
  <si>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</si>
  <si>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</si>
  <si>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</si>
  <si>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</si>
  <si>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</si>
  <si>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</si>
  <si>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</si>
  <si>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</si>
  <si>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</si>
  <si>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</si>
  <si>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</si>
  <si>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</si>
  <si>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</si>
  <si>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</si>
  <si>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</si>
  <si>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</si>
  <si>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</si>
  <si>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</si>
  <si>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</si>
  <si>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</si>
  <si>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</si>
  <si>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</si>
  <si>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</si>
  <si>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</si>
  <si>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</si>
  <si>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</si>
  <si>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</si>
  <si>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</si>
  <si>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</si>
  <si>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</si>
  <si>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</si>
  <si>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</si>
  <si>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</si>
  <si>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</si>
  <si>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</si>
  <si>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</si>
  <si>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</si>
  <si>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</si>
  <si>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</si>
  <si>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</si>
  <si>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</si>
  <si>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</si>
  <si>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</si>
  <si>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</si>
  <si>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</si>
  <si>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</si>
  <si>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</si>
  <si>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</si>
  <si>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</si>
  <si>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</si>
  <si>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</si>
  <si>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</si>
  <si>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</si>
  <si>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</si>
  <si>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</si>
  <si>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</si>
  <si>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</si>
  <si>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</si>
  <si>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</si>
  <si>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</si>
  <si>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</si>
  <si>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</si>
  <si>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</si>
  <si>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</si>
  <si>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</si>
  <si>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</si>
  <si>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</si>
  <si>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</si>
  <si>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</si>
  <si>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</si>
  <si>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</si>
  <si>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</si>
  <si>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</si>
  <si>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</si>
  <si>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</si>
  <si>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</si>
  <si>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</si>
  <si>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</si>
  <si>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</si>
  <si>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</si>
  <si>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</si>
  <si>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</si>
  <si>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</si>
  <si>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</si>
  <si>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</si>
  <si>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</si>
  <si>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</si>
  <si>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</si>
  <si>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</si>
  <si>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</si>
  <si>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</si>
  <si>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</si>
  <si>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</si>
  <si>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</si>
  <si>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</si>
  <si>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</si>
  <si>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</si>
  <si>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</si>
  <si>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</si>
  <si>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</si>
  <si>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</si>
  <si>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</si>
  <si>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</si>
  <si>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</si>
  <si>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</si>
  <si>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</si>
  <si>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</si>
  <si>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</si>
  <si>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</si>
  <si>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</si>
  <si>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</si>
  <si>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</si>
  <si>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</si>
  <si>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</si>
  <si>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</si>
  <si>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</si>
  <si>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</si>
  <si>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</si>
  <si>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</si>
  <si>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</si>
  <si>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</si>
  <si>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</si>
  <si>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</si>
  <si>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</si>
  <si>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</si>
  <si>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</si>
  <si>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</si>
  <si>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</si>
  <si>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</si>
  <si>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</si>
  <si>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</si>
  <si>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</si>
  <si>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</si>
  <si>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</si>
  <si>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</si>
  <si>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</si>
  <si>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</si>
  <si>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</si>
  <si>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</si>
  <si>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</si>
  <si>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</si>
  <si>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</si>
  <si>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</si>
  <si>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</si>
  <si>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</si>
  <si>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</si>
  <si>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</si>
  <si>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</si>
  <si>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</si>
  <si>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</si>
  <si>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</si>
  <si>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</si>
  <si>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</si>
  <si>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</si>
  <si>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</si>
  <si>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</si>
  <si>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</si>
  <si>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</si>
  <si>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</si>
  <si>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</si>
  <si>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</si>
  <si>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</si>
  <si>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</si>
  <si>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</si>
  <si>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</si>
  <si>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</si>
  <si>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</si>
  <si>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</si>
  <si>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</si>
  <si>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</si>
  <si>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</si>
  <si>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</si>
  <si>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</si>
  <si>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</si>
  <si>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</si>
  <si>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</si>
  <si>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</si>
  <si>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</si>
  <si>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</si>
  <si>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</si>
  <si>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</si>
  <si>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</si>
  <si>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</si>
  <si>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</si>
  <si>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</si>
  <si>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</si>
  <si>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</si>
  <si>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</si>
  <si>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</si>
  <si>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</si>
  <si>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</si>
  <si>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</si>
  <si>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</si>
  <si>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</si>
  <si>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</si>
  <si>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</si>
  <si>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</si>
  <si>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</si>
  <si>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</si>
  <si>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</si>
  <si>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</si>
  <si>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</si>
  <si>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</si>
  <si>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</si>
  <si>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</si>
  <si>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</si>
  <si>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</si>
  <si>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</si>
  <si>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</si>
  <si>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</si>
  <si>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</si>
  <si>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</si>
  <si>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</si>
  <si>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</si>
  <si>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</si>
  <si>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</si>
  <si>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</si>
  <si>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</si>
  <si>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</si>
  <si>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</si>
  <si>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</si>
  <si>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</si>
  <si>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</si>
  <si>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</si>
  <si>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</si>
  <si>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</si>
  <si>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</si>
  <si>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</si>
  <si>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</si>
  <si>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</si>
  <si>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</si>
  <si>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</si>
  <si>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</si>
  <si>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</si>
  <si>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</si>
  <si>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</si>
  <si>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</si>
  <si>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</si>
  <si>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</si>
  <si>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</si>
  <si>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</si>
  <si>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</si>
  <si>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</si>
  <si>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</si>
  <si>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</si>
  <si>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</si>
  <si>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</si>
  <si>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</si>
  <si>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</si>
  <si>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</si>
  <si>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</si>
  <si>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</si>
  <si>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</si>
  <si>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</si>
  <si>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</si>
  <si>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</si>
  <si>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</si>
  <si>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</si>
  <si>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</si>
  <si>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</si>
  <si>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</si>
  <si>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</si>
  <si>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</si>
  <si>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</si>
  <si>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</si>
  <si>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</si>
  <si>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</si>
  <si>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</si>
  <si>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</si>
  <si>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</si>
  <si>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</si>
  <si>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</si>
  <si>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</si>
  <si>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</si>
  <si>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</si>
  <si>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</si>
  <si>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</si>
  <si>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</si>
  <si>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</si>
  <si>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</si>
  <si>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</si>
  <si>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</si>
  <si>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</si>
  <si>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</si>
  <si>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</si>
  <si>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</si>
  <si>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</si>
  <si>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</si>
  <si>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</si>
  <si>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</si>
  <si>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</si>
  <si>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</si>
  <si>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</si>
  <si>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</si>
  <si>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</si>
  <si>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</si>
  <si>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</si>
  <si>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</si>
  <si>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</si>
  <si>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</si>
  <si>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</si>
  <si>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</si>
  <si>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</si>
  <si>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</si>
  <si>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</si>
  <si>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</si>
  <si>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</si>
  <si>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</si>
  <si>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</si>
  <si>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</si>
  <si>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</si>
  <si>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</si>
  <si>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</si>
  <si>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</si>
  <si>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</si>
  <si>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</si>
  <si>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</si>
  <si>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</si>
  <si>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</si>
  <si>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</si>
  <si>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</si>
  <si>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</si>
  <si>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</si>
  <si>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</si>
  <si>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</si>
  <si>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</si>
  <si>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</si>
  <si>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</si>
  <si>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</si>
  <si>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</si>
  <si>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</si>
  <si>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</si>
  <si>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</si>
  <si>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</si>
  <si>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</si>
  <si>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</si>
  <si>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</si>
  <si>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</si>
  <si>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</si>
  <si>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</si>
  <si>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</si>
  <si>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</si>
  <si>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</si>
  <si>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</si>
  <si>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</si>
  <si>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</si>
  <si>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</si>
  <si>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</si>
  <si>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</si>
  <si>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</si>
  <si>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</si>
  <si>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</si>
  <si>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</si>
  <si>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</si>
  <si>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</si>
  <si>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</si>
  <si>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</si>
  <si>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</si>
  <si>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</si>
  <si>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</si>
  <si>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</si>
  <si>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</si>
  <si>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</si>
  <si>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</si>
  <si>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</si>
  <si>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</si>
  <si>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</si>
  <si>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</si>
  <si>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</si>
  <si>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</si>
  <si>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</si>
  <si>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</si>
  <si>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</si>
  <si>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</si>
  <si>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</si>
  <si>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</si>
  <si>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</si>
  <si>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</si>
  <si>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</si>
  <si>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</si>
  <si>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</si>
  <si>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</si>
  <si>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</si>
  <si>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</si>
  <si>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</si>
  <si>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</si>
  <si>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</si>
  <si>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</si>
  <si>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Raoued</t>
  </si>
  <si>
    <t>Mme Samah SLAIMI &amp; Mr. Bilel HAMDI</t>
  </si>
  <si>
    <t>Directeur du Magasin Mr. Moez NAHDI &amp; Chef des Rayons</t>
  </si>
  <si>
    <t>Le quai de réception manquait de propreté</t>
  </si>
  <si>
    <t xml:space="preserve">Correct </t>
  </si>
  <si>
    <t>Absence de zone de casse / retour. Identifier une zone de casse et zone de produits retours</t>
  </si>
  <si>
    <t>Meuble d'exposition : 
Température affichée 6,1°C 
Température mesurée 5,1°C</t>
  </si>
  <si>
    <t xml:space="preserve">Meuble des surgelés : 
Température affichée -16°C
Température mesurée -21°C
Revoir l'afficheur </t>
  </si>
  <si>
    <t>Certaines caisses ne sont pas propres</t>
  </si>
  <si>
    <t xml:space="preserve">Certains produits manquaient de fraicheur : persil, salade verte, potiron, pomme </t>
  </si>
  <si>
    <t>Renforcer le tri au stockage et au niveau du linéaire</t>
  </si>
  <si>
    <t>Absence de thermomètre. L'opérateur utilise celui de la réception</t>
  </si>
  <si>
    <t>Les horaires de sortie des déchets n'étaient pas fixés et affichés.</t>
  </si>
  <si>
    <t>Changer les instructions moisis</t>
  </si>
  <si>
    <t>Meuble d'exposition : 
Température affichée 4,4°C
Température mesurée 3,5°C</t>
  </si>
  <si>
    <t xml:space="preserve">Absence de distributeur de papier </t>
  </si>
  <si>
    <t xml:space="preserve">La séparation des casiers n'est pas assurée. </t>
  </si>
  <si>
    <t>Absence de local poubelle</t>
  </si>
  <si>
    <t xml:space="preserve">Le produit Carrefour N°1 Viennoiserie : La nouvelle DLC sur l'étiquette balance dépasse la DLC de l'étiquette d'origine. </t>
  </si>
  <si>
    <t>Revoir la durée de vie du produit N°1 viennoiserie</t>
  </si>
  <si>
    <t>Fournir un thermomètre</t>
  </si>
  <si>
    <t>Les autocontrôles disponibles étaient ceux du mois de janvier-février-mars 2017</t>
  </si>
  <si>
    <t xml:space="preserve">Absence de l'enregistrement de décontamination des fruits. Fournir l'enregistrement </t>
  </si>
  <si>
    <t xml:space="preserve">Absence de date de fabrication et DLC sur le produit Deglet Nour FKE.  </t>
  </si>
  <si>
    <t>Présence de boites de conserve cabosées. Renforcer le tri des produits cabosés</t>
  </si>
  <si>
    <t>Prévoir un local conforme pour les déchets</t>
  </si>
  <si>
    <t>La porte principale du quai de réception n'est pas étanche</t>
  </si>
  <si>
    <t>Linéaire n'est pas propre</t>
  </si>
  <si>
    <t>La poignée du meuble des glaces est détachée</t>
  </si>
  <si>
    <t>Revoir l'état du meuble</t>
  </si>
  <si>
    <t>La zone d'exposition de farine n'était pas propre</t>
  </si>
  <si>
    <t>Les éléments de stockage sont rouillés</t>
  </si>
  <si>
    <t>Le revêtement du sol de la chambre froide est écaillé</t>
  </si>
  <si>
    <t>Les plaques de cuisson à pain sont usées, la couche antiadhésive est écaillée</t>
  </si>
  <si>
    <t>Le chariot n'était pas propre. Renforcer le nettoyage et désinfection des équipements de travail</t>
  </si>
  <si>
    <t>La planche de découpe manquait de propreté. Raboter la planche</t>
  </si>
  <si>
    <t>Les chariots d'exposition des pains sont usés</t>
  </si>
  <si>
    <t>Les portes-étiquettes sont rouillées</t>
  </si>
  <si>
    <t>Remplacer les portes étiquettes rouillées</t>
  </si>
  <si>
    <t>Jambon poulet fumé (date d'entame 15/02/17) et Jambon de bœuf (date d'entame 20/02/17) : La période d'exposition de ces produits est très longue</t>
  </si>
  <si>
    <t>Revoir la durée de vie pour chaque produit entreposé après ouverture.</t>
  </si>
  <si>
    <t>Les luminaires suspendus ne sont pas fonctionnels et présence d'un cache luminaire brisé.</t>
  </si>
  <si>
    <t>1/ Présence de fraise moisis dans quelques barquettes du fournisseur "Sanlucar". 
2/ L'étiquetage de quelques paquets de dattes préemballés sont illisibles.</t>
  </si>
  <si>
    <t>Ranger les produits dans la réserve et séparer les produits par catégorie</t>
  </si>
  <si>
    <t>Les sacs de sucre sont entreposés sur des palettes en bois à côté des produits non alimentaires (produits de nettoyage)</t>
  </si>
  <si>
    <t>Transvaser les sacs de sucre sur des palettes plastiques et éviter de les entreposer à côté des produits non alimentaires</t>
  </si>
  <si>
    <t>La zone interne du micro-onde est rouillée</t>
  </si>
  <si>
    <t xml:space="preserve">Présence de fuite d'eau au niveau de la canalisation de la plonge de la salle de pause </t>
  </si>
  <si>
    <t>La personne chargée de la réception portait des vêtements de ville (pantalon et chaussure).</t>
  </si>
  <si>
    <t xml:space="preserve">Les produits alimentaires ne sont pas séparés des produits non alimentaires. Le rangement n'est pas satisfaisant </t>
  </si>
  <si>
    <t>L'étiquetage des produits salami du fournisseur "CHAHIA" est illisible. Aviser le fournisseur sur cet écart.</t>
  </si>
  <si>
    <t>Les pots de glace dans le meuble sont couverts de givre</t>
  </si>
  <si>
    <t>Prévoir une séparation entre la tenue de ville et la tenue de tavail</t>
  </si>
  <si>
    <t>Directeur du Magasin  &amp; Chef des Rayons</t>
  </si>
  <si>
    <t>Dr Hend KAMOUN</t>
  </si>
  <si>
    <t>poids pain sans sel non conforme: poids verifié 193g par rapport a 200g sur l'etiquette</t>
  </si>
  <si>
    <t>manque de verification du thermometre a sonde pour avril 17</t>
  </si>
  <si>
    <t>impression étiquette incomplète vu que l’impression des etiquette se fait en charcuterie car absence de balance en boul/pat</t>
  </si>
  <si>
    <t>revetement du sol de la ch froide est décollé</t>
  </si>
  <si>
    <t>température a cœur des produits entre 7 et 9°C</t>
  </si>
  <si>
    <t>température verifiée 7,4°C et température afffichée 5,4°C</t>
  </si>
  <si>
    <t>absence de balance, fuite d'eau au poste lave main</t>
  </si>
  <si>
    <t>manque de nettoyage du meuble</t>
  </si>
  <si>
    <t xml:space="preserve"> un luminaire suspendu n'est pas fonctionnel et présence d'un cache luminaire fissuré.</t>
  </si>
  <si>
    <t>cumul de givre au niveau du comptoir réféfrigéré</t>
  </si>
  <si>
    <t>présence de trou au niveau du mur qui doit etre colmaté</t>
  </si>
  <si>
    <t>cumul de givre au niveau du comptoir réféfrigéré charcuterie</t>
  </si>
  <si>
    <t>DLC ET DF de la salade mechouia zgolli illisibles</t>
  </si>
  <si>
    <t>Mayonnaise ducros périmé DLC 31/03/17</t>
  </si>
  <si>
    <t>Meuble d'exposition : 
Température affichée 7°C
Température mesurée 5,2°C</t>
  </si>
  <si>
    <t>pas de local</t>
  </si>
  <si>
    <t>GTC non installé</t>
  </si>
  <si>
    <t>analyses prévues pour avril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</si>
</sst>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 Light"/>
      <family val="2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horizontal="left" wrapText="1"/>
      <protection locked="0"/>
    </xf>
    <xf numFmtId="0" fontId="55" fillId="0" borderId="1" xfId="0" applyFont="1" applyBorder="1" applyAlignment="1" applyProtection="1">
      <alignment wrapText="1"/>
      <protection locked="0"/>
    </xf>
    <xf numFmtId="0" fontId="55" fillId="0" borderId="1" xfId="0" applyFont="1" applyBorder="1" applyProtection="1">
      <protection locked="0"/>
    </xf>
    <xf numFmtId="0" fontId="55" fillId="0" borderId="7" xfId="0" applyFont="1" applyBorder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1558096"/>
        <c:axId val="321558656"/>
      </c:barChart>
      <c:catAx>
        <c:axId val="32155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1558656"/>
        <c:crosses val="autoZero"/>
        <c:auto val="1"/>
        <c:lblAlgn val="ctr"/>
        <c:lblOffset val="100"/>
        <c:noMultiLvlLbl val="0"/>
      </c:catAx>
      <c:valAx>
        <c:axId val="32155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155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1007328"/>
        <c:axId val="321007888"/>
      </c:barChart>
      <c:catAx>
        <c:axId val="32100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1007888"/>
        <c:crosses val="autoZero"/>
        <c:auto val="1"/>
        <c:lblAlgn val="ctr"/>
        <c:lblOffset val="100"/>
        <c:noMultiLvlLbl val="0"/>
      </c:catAx>
      <c:valAx>
        <c:axId val="32100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100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944864"/>
        <c:axId val="330945424"/>
      </c:barChart>
      <c:catAx>
        <c:axId val="33094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0945424"/>
        <c:crosses val="autoZero"/>
        <c:auto val="1"/>
        <c:lblAlgn val="ctr"/>
        <c:lblOffset val="100"/>
        <c:noMultiLvlLbl val="0"/>
      </c:catAx>
      <c:valAx>
        <c:axId val="33094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94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948224"/>
        <c:axId val="330948784"/>
      </c:barChart>
      <c:catAx>
        <c:axId val="33094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0948784"/>
        <c:crosses val="autoZero"/>
        <c:auto val="1"/>
        <c:lblAlgn val="ctr"/>
        <c:lblOffset val="100"/>
        <c:noMultiLvlLbl val="0"/>
      </c:catAx>
      <c:valAx>
        <c:axId val="330948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94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951584"/>
        <c:axId val="330952144"/>
      </c:barChart>
      <c:catAx>
        <c:axId val="3309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0952144"/>
        <c:crosses val="autoZero"/>
        <c:auto val="1"/>
        <c:lblAlgn val="ctr"/>
        <c:lblOffset val="100"/>
        <c:noMultiLvlLbl val="0"/>
      </c:catAx>
      <c:valAx>
        <c:axId val="33095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9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9960608"/>
        <c:axId val="329961168"/>
      </c:barChart>
      <c:catAx>
        <c:axId val="32996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9961168"/>
        <c:crosses val="autoZero"/>
        <c:auto val="1"/>
        <c:lblAlgn val="ctr"/>
        <c:lblOffset val="100"/>
        <c:noMultiLvlLbl val="0"/>
      </c:catAx>
      <c:valAx>
        <c:axId val="329961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996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9963968"/>
        <c:axId val="329964528"/>
      </c:barChart>
      <c:catAx>
        <c:axId val="32996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9964528"/>
        <c:crosses val="autoZero"/>
        <c:auto val="1"/>
        <c:lblAlgn val="ctr"/>
        <c:lblOffset val="100"/>
        <c:noMultiLvlLbl val="0"/>
      </c:catAx>
      <c:valAx>
        <c:axId val="32996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996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0.879746835443038</c:v>
                </c:pt>
                <c:pt idx="1">
                  <c:v>0.81645569620253167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8860752"/>
        <c:axId val="308861312"/>
      </c:barChart>
      <c:catAx>
        <c:axId val="30886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8861312"/>
        <c:crosses val="autoZero"/>
        <c:auto val="1"/>
        <c:lblAlgn val="ctr"/>
        <c:lblOffset val="100"/>
        <c:noMultiLvlLbl val="0"/>
      </c:catAx>
      <c:valAx>
        <c:axId val="3088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886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0.9044943820224719</c:v>
                </c:pt>
                <c:pt idx="1">
                  <c:v>0.94413407821229045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8864112"/>
        <c:axId val="308864672"/>
      </c:barChart>
      <c:catAx>
        <c:axId val="30886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8864672"/>
        <c:crosses val="autoZero"/>
        <c:auto val="1"/>
        <c:lblAlgn val="ctr"/>
        <c:lblOffset val="100"/>
        <c:noMultiLvlLbl val="0"/>
      </c:catAx>
      <c:valAx>
        <c:axId val="30886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88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0.89212060873275489</c:v>
                </c:pt>
                <c:pt idx="1">
                  <c:v>0.880294887207411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28184688"/>
        <c:axId val="328185248"/>
        <c:extLst/>
      </c:barChart>
      <c:catAx>
        <c:axId val="328184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185248"/>
        <c:crosses val="autoZero"/>
        <c:auto val="1"/>
        <c:lblAlgn val="ctr"/>
        <c:lblOffset val="100"/>
        <c:noMultiLvlLbl val="0"/>
      </c:catAx>
      <c:valAx>
        <c:axId val="3281852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18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0.25125000000000003</c:v>
                </c:pt>
                <c:pt idx="1">
                  <c:v>0.59550000000000003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28188048"/>
        <c:axId val="328188608"/>
        <c:extLst/>
      </c:barChart>
      <c:catAx>
        <c:axId val="32818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188608"/>
        <c:crosses val="autoZero"/>
        <c:auto val="1"/>
        <c:lblAlgn val="ctr"/>
        <c:lblOffset val="100"/>
        <c:noMultiLvlLbl val="0"/>
      </c:catAx>
      <c:valAx>
        <c:axId val="328188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18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0.82857142857142863</c:v>
                </c:pt>
                <c:pt idx="1">
                  <c:v>0.94285714285714284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2791648"/>
        <c:axId val="322792208"/>
      </c:barChart>
      <c:catAx>
        <c:axId val="3227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2792208"/>
        <c:crosses val="autoZero"/>
        <c:auto val="1"/>
        <c:lblAlgn val="ctr"/>
        <c:lblOffset val="100"/>
        <c:noMultiLvlLbl val="0"/>
      </c:catAx>
      <c:valAx>
        <c:axId val="32279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279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6736656"/>
        <c:axId val="306737216"/>
      </c:barChart>
      <c:catAx>
        <c:axId val="30673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6737216"/>
        <c:crosses val="autoZero"/>
        <c:auto val="1"/>
        <c:lblAlgn val="ctr"/>
        <c:lblOffset val="100"/>
        <c:noMultiLvlLbl val="0"/>
      </c:catAx>
      <c:valAx>
        <c:axId val="30673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673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261312"/>
        <c:axId val="304261872"/>
      </c:barChart>
      <c:catAx>
        <c:axId val="30426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261872"/>
        <c:crosses val="autoZero"/>
        <c:auto val="1"/>
        <c:lblAlgn val="ctr"/>
        <c:lblOffset val="100"/>
        <c:noMultiLvlLbl val="0"/>
      </c:catAx>
      <c:valAx>
        <c:axId val="30426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26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264672"/>
        <c:axId val="328529776"/>
      </c:barChart>
      <c:catAx>
        <c:axId val="30426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529776"/>
        <c:crosses val="autoZero"/>
        <c:auto val="1"/>
        <c:lblAlgn val="ctr"/>
        <c:lblOffset val="100"/>
        <c:noMultiLvlLbl val="0"/>
      </c:catAx>
      <c:valAx>
        <c:axId val="328529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26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8532576"/>
        <c:axId val="328533136"/>
      </c:barChart>
      <c:catAx>
        <c:axId val="32853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8533136"/>
        <c:crosses val="autoZero"/>
        <c:auto val="1"/>
        <c:lblAlgn val="ctr"/>
        <c:lblOffset val="100"/>
        <c:noMultiLvlLbl val="0"/>
      </c:catAx>
      <c:valAx>
        <c:axId val="32853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853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114000"/>
        <c:axId val="325114560"/>
      </c:barChart>
      <c:catAx>
        <c:axId val="32511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114560"/>
        <c:crosses val="autoZero"/>
        <c:auto val="1"/>
        <c:lblAlgn val="ctr"/>
        <c:lblOffset val="100"/>
        <c:noMultiLvlLbl val="0"/>
      </c:catAx>
      <c:valAx>
        <c:axId val="32511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11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0.6333333333333333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8840816"/>
        <c:axId val="308841376"/>
      </c:barChart>
      <c:catAx>
        <c:axId val="30884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8841376"/>
        <c:crosses val="autoZero"/>
        <c:auto val="1"/>
        <c:lblAlgn val="ctr"/>
        <c:lblOffset val="100"/>
        <c:noMultiLvlLbl val="0"/>
      </c:catAx>
      <c:valAx>
        <c:axId val="30884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884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815264"/>
        <c:axId val="211815824"/>
      </c:barChart>
      <c:catAx>
        <c:axId val="21181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815824"/>
        <c:crosses val="autoZero"/>
        <c:auto val="1"/>
        <c:lblAlgn val="ctr"/>
        <c:lblOffset val="100"/>
        <c:noMultiLvlLbl val="0"/>
      </c:catAx>
      <c:valAx>
        <c:axId val="21181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81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B24" sqref="B24:C24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0" t="s">
        <v>379</v>
      </c>
      <c r="B18" s="270"/>
      <c r="C18" s="270"/>
      <c r="D18" s="271" t="s">
        <v>411</v>
      </c>
      <c r="E18" s="271"/>
      <c r="F18" s="271"/>
      <c r="G18" s="271"/>
      <c r="H18" s="271"/>
      <c r="I18" s="271"/>
      <c r="J18" s="271"/>
      <c r="K18" s="271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2" t="s">
        <v>380</v>
      </c>
      <c r="B21" s="272"/>
      <c r="C21" s="272"/>
      <c r="D21" s="272"/>
      <c r="E21" s="272"/>
      <c r="F21" s="272"/>
      <c r="G21" s="272"/>
      <c r="H21" s="272"/>
      <c r="I21" s="272"/>
      <c r="J21" s="272"/>
      <c r="K21" s="272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3" t="s">
        <v>382</v>
      </c>
      <c r="C23" s="273"/>
      <c r="D23" s="199"/>
      <c r="E23" s="199"/>
      <c r="F23" s="199"/>
      <c r="G23" s="199"/>
      <c r="H23" s="199"/>
      <c r="I23" s="199"/>
      <c r="J23" s="198" t="str">
        <f>D18</f>
        <v>Raoued</v>
      </c>
    </row>
    <row r="24" spans="1:11" ht="33" customHeight="1" x14ac:dyDescent="0.25">
      <c r="A24" s="207" t="s">
        <v>383</v>
      </c>
      <c r="B24" s="274">
        <f>AVERAGE('A1 Exploitation'!D505,'A1 Technique'!D198)</f>
        <v>0.89212060873275489</v>
      </c>
      <c r="C24" s="274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4">
        <f>AVERAGE('A2 Exploitation'!D505,'A2 Technique'!D198)</f>
        <v>0.880294887207411</v>
      </c>
      <c r="C25" s="274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4">
        <f>AVERAGE('A3 Exploitation'!D505,'A3 Technique'!D198)</f>
        <v>0</v>
      </c>
      <c r="C26" s="274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4">
        <f>AVERAGE('A4 Exploitation'!D505,'A4 Technique'!D198)</f>
        <v>0</v>
      </c>
      <c r="C27" s="274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4">
        <f>AVERAGE('A5 Exploitation'!D505,'A5 Technique'!D198)</f>
        <v>0</v>
      </c>
      <c r="C28" s="274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4">
        <f>AVERAGE('A6 Exploitation'!D505,'A6 Technique'!D198)</f>
        <v>0</v>
      </c>
      <c r="C29" s="274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3" t="s">
        <v>389</v>
      </c>
      <c r="C33" s="273"/>
      <c r="D33" s="199"/>
      <c r="E33" s="199"/>
      <c r="F33" s="199"/>
      <c r="G33" s="199"/>
      <c r="H33" s="199"/>
      <c r="I33" s="199"/>
      <c r="J33" s="198" t="str">
        <f>D18</f>
        <v>Raoued</v>
      </c>
    </row>
    <row r="34" spans="1:10" ht="33" customHeight="1" x14ac:dyDescent="0.25">
      <c r="A34" s="207" t="s">
        <v>383</v>
      </c>
      <c r="B34" s="274">
        <f>'A1 Exploitation'!D505</f>
        <v>0.9044943820224719</v>
      </c>
      <c r="C34" s="274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4">
        <f>'A2 Exploitation'!D505</f>
        <v>0.94413407821229045</v>
      </c>
      <c r="C35" s="274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4">
        <f>'A3 Exploitation'!D505</f>
        <v>0</v>
      </c>
      <c r="C36" s="274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4">
        <f>'A4 Exploitation'!D505</f>
        <v>0</v>
      </c>
      <c r="C37" s="274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4">
        <f>'A5 Exploitation'!D505</f>
        <v>0</v>
      </c>
      <c r="C38" s="274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4">
        <f>'A6 Exploitation'!D505</f>
        <v>0</v>
      </c>
      <c r="C39" s="274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5" t="s">
        <v>390</v>
      </c>
      <c r="C42" s="275"/>
      <c r="D42" s="199"/>
      <c r="E42" s="199"/>
      <c r="F42" s="199"/>
      <c r="G42" s="199"/>
      <c r="H42" s="199"/>
      <c r="I42" s="199"/>
      <c r="J42" s="198" t="str">
        <f>D18</f>
        <v>Raoued</v>
      </c>
    </row>
    <row r="43" spans="1:10" ht="33" customHeight="1" x14ac:dyDescent="0.25">
      <c r="A43" s="207" t="s">
        <v>383</v>
      </c>
      <c r="B43" s="274">
        <f>AVERAGE('A1 Exploitation'!D503, 'A1 Technique'!D196)</f>
        <v>0.25125000000000003</v>
      </c>
      <c r="C43" s="274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4">
        <f>AVERAGE('A2 Exploitation'!D503, 'A2 Technique'!D196)</f>
        <v>0.59550000000000003</v>
      </c>
      <c r="C44" s="274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4">
        <f>AVERAGE('A3 Exploitation'!D503, 'A3 Technique'!D196)</f>
        <v>0</v>
      </c>
      <c r="C45" s="274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4">
        <f>AVERAGE('A4 Exploitation'!D503, 'A4 Technique'!D196)</f>
        <v>0</v>
      </c>
      <c r="C46" s="274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4">
        <f>AVERAGE('A5 Exploitation'!D503, 'A5 Technique'!D196)</f>
        <v>0</v>
      </c>
      <c r="C47" s="274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4">
        <f>AVERAGE('A6 Exploitation'!D503, 'A6 Technique'!D196)</f>
        <v>0</v>
      </c>
      <c r="C48" s="274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3" t="s">
        <v>391</v>
      </c>
      <c r="C51" s="273"/>
      <c r="D51" s="199"/>
      <c r="E51" s="199"/>
      <c r="F51" s="199"/>
      <c r="G51" s="199"/>
      <c r="H51" s="199"/>
      <c r="I51" s="199"/>
      <c r="J51" s="198" t="str">
        <f>D18</f>
        <v>Raoued</v>
      </c>
    </row>
    <row r="52" spans="1:10" ht="33" customHeight="1" x14ac:dyDescent="0.25">
      <c r="A52" s="207" t="s">
        <v>383</v>
      </c>
      <c r="B52" s="276">
        <f>'A1 Exploitation'!D41</f>
        <v>0.91666666666666663</v>
      </c>
      <c r="C52" s="276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6">
        <f>'A2 Exploitation'!D41</f>
        <v>0.95833333333333337</v>
      </c>
      <c r="C53" s="276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6">
        <f>'A3 Exploitation'!D41</f>
        <v>0</v>
      </c>
      <c r="C54" s="276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6">
        <f>'A4 Exploitation'!D41</f>
        <v>0</v>
      </c>
      <c r="C55" s="276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6">
        <f>'A5 Exploitation'!D41</f>
        <v>0</v>
      </c>
      <c r="C56" s="276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6">
        <f>'A6 Exploitation'!D41</f>
        <v>0</v>
      </c>
      <c r="C57" s="276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3" t="s">
        <v>392</v>
      </c>
      <c r="C60" s="273"/>
      <c r="D60" s="199"/>
      <c r="E60" s="199"/>
      <c r="F60" s="199"/>
      <c r="G60" s="199"/>
      <c r="H60" s="199"/>
      <c r="I60" s="199"/>
      <c r="J60" s="198" t="str">
        <f>D18</f>
        <v>Raoued</v>
      </c>
    </row>
    <row r="61" spans="1:10" ht="33" customHeight="1" x14ac:dyDescent="0.25">
      <c r="A61" s="207" t="s">
        <v>383</v>
      </c>
      <c r="B61" s="274">
        <f>'A1 Exploitation'!D97</f>
        <v>0.82857142857142863</v>
      </c>
      <c r="C61" s="274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4">
        <f>'A2 Exploitation'!D97</f>
        <v>0.94285714285714284</v>
      </c>
      <c r="C62" s="274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4">
        <f>'A3 Exploitation'!D97</f>
        <v>0</v>
      </c>
      <c r="C63" s="274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4">
        <f>'A4 Exploitation'!D97</f>
        <v>0</v>
      </c>
      <c r="C64" s="274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4">
        <f>'A5 Exploitation'!D97</f>
        <v>0</v>
      </c>
      <c r="C65" s="274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4">
        <f>'A6 Exploitation'!D97</f>
        <v>0</v>
      </c>
      <c r="C66" s="274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3" t="s">
        <v>393</v>
      </c>
      <c r="C69" s="273"/>
      <c r="D69" s="199"/>
      <c r="E69" s="199"/>
      <c r="F69" s="199"/>
      <c r="G69" s="199"/>
      <c r="H69" s="199"/>
      <c r="I69" s="199"/>
      <c r="J69" s="198" t="str">
        <f>D18</f>
        <v>Raoued</v>
      </c>
    </row>
    <row r="70" spans="1:10" ht="33" customHeight="1" x14ac:dyDescent="0.25">
      <c r="A70" s="207" t="s">
        <v>383</v>
      </c>
      <c r="B70" s="274" t="e">
        <f>'A1 Exploitation'!D150</f>
        <v>#DIV/0!</v>
      </c>
      <c r="C70" s="274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4" t="e">
        <f>'A2 Exploitation'!D150</f>
        <v>#DIV/0!</v>
      </c>
      <c r="C71" s="274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4">
        <f>'A3 Exploitation'!D150</f>
        <v>0</v>
      </c>
      <c r="C72" s="274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4">
        <f>'A4 Exploitation'!D150</f>
        <v>0</v>
      </c>
      <c r="C73" s="274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4">
        <f>'A5 Exploitation'!D150</f>
        <v>0</v>
      </c>
      <c r="C74" s="274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4">
        <f>'A6 Exploitation'!D150</f>
        <v>0</v>
      </c>
      <c r="C75" s="274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3" t="s">
        <v>394</v>
      </c>
      <c r="C78" s="273"/>
      <c r="D78" s="199"/>
      <c r="E78" s="199"/>
      <c r="F78" s="199"/>
      <c r="G78" s="199"/>
      <c r="H78" s="199"/>
      <c r="I78" s="199"/>
      <c r="J78" s="198" t="str">
        <f>D18</f>
        <v>Raoued</v>
      </c>
    </row>
    <row r="79" spans="1:10" ht="33" customHeight="1" x14ac:dyDescent="0.25">
      <c r="A79" s="207" t="s">
        <v>383</v>
      </c>
      <c r="B79" s="274">
        <f>'A1 Exploitation'!D190</f>
        <v>0.92307692307692313</v>
      </c>
      <c r="C79" s="274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4">
        <f>'A2 Exploitation'!D190</f>
        <v>0.96153846153846156</v>
      </c>
      <c r="C80" s="274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4">
        <f>'A3 Exploitation'!D190</f>
        <v>0</v>
      </c>
      <c r="C81" s="274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4">
        <f>'A4 Exploitation'!D190</f>
        <v>0</v>
      </c>
      <c r="C82" s="274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4">
        <f>'A5 Exploitation'!D190</f>
        <v>0</v>
      </c>
      <c r="C83" s="274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4">
        <f>'A6 Exploitation'!D190</f>
        <v>0</v>
      </c>
      <c r="C84" s="274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3" t="s">
        <v>395</v>
      </c>
      <c r="C87" s="273"/>
      <c r="D87" s="199"/>
      <c r="E87" s="199"/>
      <c r="F87" s="199"/>
      <c r="G87" s="199"/>
      <c r="H87" s="199"/>
      <c r="I87" s="199"/>
      <c r="J87" s="198" t="str">
        <f>D18</f>
        <v>Raoued</v>
      </c>
    </row>
    <row r="88" spans="1:10" ht="33" customHeight="1" x14ac:dyDescent="0.25">
      <c r="A88" s="207" t="s">
        <v>383</v>
      </c>
      <c r="B88" s="274" t="e">
        <f>'A1 Exploitation'!D246</f>
        <v>#DIV/0!</v>
      </c>
      <c r="C88" s="274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4" t="e">
        <f>'A2 Exploitation'!D246</f>
        <v>#DIV/0!</v>
      </c>
      <c r="C89" s="274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4">
        <f>'A3 Exploitation'!D246</f>
        <v>0</v>
      </c>
      <c r="C90" s="274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4">
        <f>'A4 Exploitation'!D246</f>
        <v>0</v>
      </c>
      <c r="C91" s="274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4">
        <f>'A5 Exploitation'!D246</f>
        <v>0</v>
      </c>
      <c r="C92" s="274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4">
        <f>'A6 Exploitation'!D246</f>
        <v>0</v>
      </c>
      <c r="C93" s="274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3" t="s">
        <v>396</v>
      </c>
      <c r="C96" s="273"/>
      <c r="D96" s="199"/>
      <c r="E96" s="199"/>
      <c r="F96" s="199"/>
      <c r="G96" s="199"/>
      <c r="H96" s="199"/>
      <c r="I96" s="199"/>
      <c r="J96" s="198" t="str">
        <f>D18</f>
        <v>Raoued</v>
      </c>
    </row>
    <row r="97" spans="1:10" ht="33" customHeight="1" x14ac:dyDescent="0.25">
      <c r="A97" s="207" t="s">
        <v>383</v>
      </c>
      <c r="B97" s="274" t="e">
        <f>'A1 Exploitation'!D289</f>
        <v>#DIV/0!</v>
      </c>
      <c r="C97" s="274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4" t="e">
        <f>'A2 Exploitation'!D289</f>
        <v>#DIV/0!</v>
      </c>
      <c r="C98" s="274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4">
        <f>'A3 Exploitation'!D289</f>
        <v>0</v>
      </c>
      <c r="C99" s="274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4">
        <f>'A4 Exploitation'!D289</f>
        <v>0</v>
      </c>
      <c r="C100" s="274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4">
        <f>'A5 Exploitation'!D289</f>
        <v>0</v>
      </c>
      <c r="C101" s="274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4">
        <f>'A6 Exploitation'!D289</f>
        <v>0</v>
      </c>
      <c r="C102" s="274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3" t="s">
        <v>397</v>
      </c>
      <c r="C105" s="273"/>
      <c r="D105" s="199"/>
      <c r="E105" s="199"/>
      <c r="F105" s="199"/>
      <c r="G105" s="199"/>
      <c r="H105" s="199"/>
      <c r="I105" s="199"/>
      <c r="J105" s="198" t="str">
        <f>D18</f>
        <v>Raoued</v>
      </c>
    </row>
    <row r="106" spans="1:10" ht="33" customHeight="1" x14ac:dyDescent="0.25">
      <c r="A106" s="207" t="s">
        <v>383</v>
      </c>
      <c r="B106" s="274">
        <f>'A1 Exploitation'!D322</f>
        <v>0.86842105263157898</v>
      </c>
      <c r="C106" s="274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4">
        <f>'A2 Exploitation'!D322</f>
        <v>0.94736842105263153</v>
      </c>
      <c r="C107" s="274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4">
        <f>'A3 Exploitation'!D322</f>
        <v>0</v>
      </c>
      <c r="C108" s="274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4">
        <f>'A4 Exploitation'!D322</f>
        <v>0</v>
      </c>
      <c r="C109" s="274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4">
        <f>'A5 Exploitation'!D322</f>
        <v>0</v>
      </c>
      <c r="C110" s="274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4">
        <f>'A6 Exploitation'!D322</f>
        <v>0</v>
      </c>
      <c r="C111" s="274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3" t="s">
        <v>398</v>
      </c>
      <c r="C114" s="273"/>
      <c r="D114" s="199"/>
      <c r="E114" s="199"/>
      <c r="F114" s="199"/>
      <c r="G114" s="199"/>
      <c r="H114" s="199"/>
      <c r="I114" s="199"/>
      <c r="J114" s="198" t="str">
        <f>D18</f>
        <v>Raoued</v>
      </c>
    </row>
    <row r="115" spans="1:10" ht="33" customHeight="1" x14ac:dyDescent="0.25">
      <c r="A115" s="207" t="s">
        <v>383</v>
      </c>
      <c r="B115" s="274">
        <f>'A1 Exploitation'!D350</f>
        <v>0.7857142857142857</v>
      </c>
      <c r="C115" s="274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4">
        <f>'A2 Exploitation'!D350</f>
        <v>0.6333333333333333</v>
      </c>
      <c r="C116" s="274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4">
        <f>'A3 Exploitation'!D350</f>
        <v>0</v>
      </c>
      <c r="C117" s="274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4">
        <f>'A4 Exploitation'!D350</f>
        <v>0</v>
      </c>
      <c r="C118" s="274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4">
        <f>'A5 Exploitation'!D350</f>
        <v>0</v>
      </c>
      <c r="C119" s="274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4">
        <f>'A6 Exploitation'!D350</f>
        <v>0</v>
      </c>
      <c r="C120" s="274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3" t="s">
        <v>399</v>
      </c>
      <c r="C123" s="273"/>
      <c r="D123" s="199"/>
      <c r="E123" s="199"/>
      <c r="F123" s="199"/>
      <c r="G123" s="199"/>
      <c r="H123" s="199"/>
      <c r="I123" s="199"/>
      <c r="J123" s="198" t="str">
        <f>D18</f>
        <v>Raoued</v>
      </c>
    </row>
    <row r="124" spans="1:10" ht="33" customHeight="1" x14ac:dyDescent="0.25">
      <c r="A124" s="207" t="s">
        <v>383</v>
      </c>
      <c r="B124" s="274">
        <f>'A1 Exploitation'!D403</f>
        <v>0.93548387096774188</v>
      </c>
      <c r="C124" s="274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4">
        <f>'A2 Exploitation'!D403</f>
        <v>0.967741935483871</v>
      </c>
      <c r="C125" s="274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4">
        <f>'A3 Exploitation'!D403</f>
        <v>0</v>
      </c>
      <c r="C126" s="274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4">
        <f>'A4 Exploitation'!D403</f>
        <v>0</v>
      </c>
      <c r="C127" s="274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4">
        <f>'A5 Exploitation'!D403</f>
        <v>0</v>
      </c>
      <c r="C128" s="274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4">
        <f>'A6 Exploitation'!D403</f>
        <v>0</v>
      </c>
      <c r="C129" s="274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3" t="s">
        <v>400</v>
      </c>
      <c r="C132" s="273"/>
      <c r="D132" s="199"/>
      <c r="E132" s="199"/>
      <c r="F132" s="199"/>
      <c r="G132" s="199"/>
      <c r="H132" s="199"/>
      <c r="I132" s="199"/>
      <c r="J132" s="198" t="str">
        <f>D18</f>
        <v>Raoued</v>
      </c>
    </row>
    <row r="133" spans="1:10" ht="33" customHeight="1" x14ac:dyDescent="0.25">
      <c r="A133" s="207" t="s">
        <v>383</v>
      </c>
      <c r="B133" s="274">
        <f>'A1 Exploitation'!D433</f>
        <v>0.96666666666666667</v>
      </c>
      <c r="C133" s="274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4">
        <f>'A2 Exploitation'!D433</f>
        <v>1</v>
      </c>
      <c r="C134" s="274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4">
        <f>'A3 Exploitation'!D433</f>
        <v>0</v>
      </c>
      <c r="C135" s="274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4">
        <f>'A4 Exploitation'!D433</f>
        <v>0</v>
      </c>
      <c r="C136" s="274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4">
        <f>'A5 Exploitation'!D433</f>
        <v>0</v>
      </c>
      <c r="C137" s="274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4">
        <f>'A6 Exploitation'!D433</f>
        <v>0</v>
      </c>
      <c r="C138" s="274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3" t="s">
        <v>401</v>
      </c>
      <c r="C141" s="273"/>
      <c r="D141" s="199"/>
      <c r="E141" s="199"/>
      <c r="F141" s="199"/>
      <c r="G141" s="199"/>
      <c r="H141" s="199"/>
      <c r="I141" s="199"/>
      <c r="J141" s="198" t="str">
        <f>D18</f>
        <v>Raoued</v>
      </c>
    </row>
    <row r="142" spans="1:10" ht="33" customHeight="1" x14ac:dyDescent="0.25">
      <c r="A142" s="207" t="s">
        <v>383</v>
      </c>
      <c r="B142" s="274">
        <f>'A1 Exploitation'!D452</f>
        <v>1</v>
      </c>
      <c r="C142" s="274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4">
        <f>'A2 Exploitation'!D452</f>
        <v>1</v>
      </c>
      <c r="C143" s="274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4">
        <f>'A3 Exploitation'!D452</f>
        <v>0</v>
      </c>
      <c r="C144" s="274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4">
        <f>'A4 Exploitation'!D452</f>
        <v>0</v>
      </c>
      <c r="C145" s="274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4">
        <f>'A5 Exploitation'!D452</f>
        <v>0</v>
      </c>
      <c r="C146" s="274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4">
        <f>'A6 Exploitation'!D452</f>
        <v>0</v>
      </c>
      <c r="C147" s="274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3" t="s">
        <v>402</v>
      </c>
      <c r="C150" s="273"/>
      <c r="D150" s="199"/>
      <c r="E150" s="199"/>
      <c r="F150" s="199"/>
      <c r="G150" s="199"/>
      <c r="H150" s="199"/>
      <c r="I150" s="199"/>
      <c r="J150" s="198" t="str">
        <f>D18</f>
        <v>Raoued</v>
      </c>
    </row>
    <row r="151" spans="1:10" ht="33" customHeight="1" x14ac:dyDescent="0.25">
      <c r="A151" s="207" t="s">
        <v>383</v>
      </c>
      <c r="B151" s="274">
        <f>'A1 Exploitation'!D462</f>
        <v>1</v>
      </c>
      <c r="C151" s="274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4">
        <f>'A2 Exploitation'!D462</f>
        <v>1</v>
      </c>
      <c r="C152" s="274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4">
        <f>'A3 Exploitation'!D462</f>
        <v>0</v>
      </c>
      <c r="C153" s="274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4">
        <f>'A4 Exploitation'!D462</f>
        <v>0</v>
      </c>
      <c r="C154" s="274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4">
        <f>'A5 Exploitation'!D462</f>
        <v>0</v>
      </c>
      <c r="C155" s="274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4">
        <f>'A6 Exploitation'!D462</f>
        <v>0</v>
      </c>
      <c r="C156" s="274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3" t="s">
        <v>403</v>
      </c>
      <c r="C159" s="273"/>
      <c r="D159" s="199"/>
      <c r="E159" s="199"/>
      <c r="F159" s="199"/>
      <c r="G159" s="199"/>
      <c r="H159" s="199"/>
      <c r="I159" s="199"/>
      <c r="J159" s="198" t="str">
        <f>D18</f>
        <v>Raoued</v>
      </c>
    </row>
    <row r="160" spans="1:10" ht="33" customHeight="1" x14ac:dyDescent="0.25">
      <c r="A160" s="207" t="s">
        <v>383</v>
      </c>
      <c r="B160" s="274">
        <f>'A1 Exploitation'!D471</f>
        <v>0.75</v>
      </c>
      <c r="C160" s="274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4">
        <f>'A2 Exploitation'!D471</f>
        <v>1</v>
      </c>
      <c r="C161" s="274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4">
        <f>'A3 Exploitation'!D471</f>
        <v>0</v>
      </c>
      <c r="C162" s="274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4">
        <f>'A4 Exploitation'!D471</f>
        <v>0</v>
      </c>
      <c r="C163" s="274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4">
        <f>'A5 Exploitation'!D471</f>
        <v>0</v>
      </c>
      <c r="C164" s="274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4">
        <f>'A6 Exploitation'!D471</f>
        <v>0</v>
      </c>
      <c r="C165" s="274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7"/>
      <c r="C166" s="277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7"/>
      <c r="C167" s="277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3" t="s">
        <v>404</v>
      </c>
      <c r="C168" s="273"/>
      <c r="D168" s="199"/>
      <c r="E168" s="199"/>
      <c r="F168" s="199"/>
      <c r="G168" s="199"/>
      <c r="H168" s="199"/>
      <c r="I168" s="199"/>
      <c r="J168" s="198" t="str">
        <f>D18</f>
        <v>Raoued</v>
      </c>
    </row>
    <row r="169" spans="1:10" ht="33" customHeight="1" x14ac:dyDescent="0.25">
      <c r="A169" s="207" t="s">
        <v>383</v>
      </c>
      <c r="B169" s="274">
        <f>'A1 Exploitation'!D492</f>
        <v>0.95833333333333337</v>
      </c>
      <c r="C169" s="274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4">
        <f>'A2 Exploitation'!D492</f>
        <v>1</v>
      </c>
      <c r="C170" s="274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4">
        <f>'A3 Exploitation'!D492</f>
        <v>0</v>
      </c>
      <c r="C171" s="274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4">
        <f>'A4 Exploitation'!D492</f>
        <v>0</v>
      </c>
      <c r="C172" s="274"/>
    </row>
    <row r="173" spans="1:10" ht="33" customHeight="1" x14ac:dyDescent="0.25">
      <c r="A173" s="206" t="s">
        <v>387</v>
      </c>
      <c r="B173" s="274">
        <f>'A5 Exploitation'!D492</f>
        <v>0</v>
      </c>
      <c r="C173" s="274"/>
    </row>
    <row r="174" spans="1:10" ht="33" customHeight="1" x14ac:dyDescent="0.25">
      <c r="A174" s="206" t="s">
        <v>388</v>
      </c>
      <c r="B174" s="274">
        <f>'A6 Exploitation'!D492</f>
        <v>0</v>
      </c>
      <c r="C174" s="274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3" t="s">
        <v>405</v>
      </c>
      <c r="C177" s="273"/>
      <c r="J177" s="198" t="str">
        <f>D18</f>
        <v>Raoued</v>
      </c>
    </row>
    <row r="178" spans="1:10" ht="33" customHeight="1" x14ac:dyDescent="0.25">
      <c r="A178" s="207" t="s">
        <v>383</v>
      </c>
      <c r="B178" s="274">
        <f>'A1 Exploitation'!D501</f>
        <v>1</v>
      </c>
      <c r="C178" s="274"/>
    </row>
    <row r="179" spans="1:10" ht="33" customHeight="1" x14ac:dyDescent="0.25">
      <c r="A179" s="206" t="s">
        <v>384</v>
      </c>
      <c r="B179" s="274">
        <f>'A2 Exploitation'!D501</f>
        <v>1</v>
      </c>
      <c r="C179" s="274"/>
    </row>
    <row r="180" spans="1:10" ht="33" customHeight="1" x14ac:dyDescent="0.25">
      <c r="A180" s="207" t="s">
        <v>385</v>
      </c>
      <c r="B180" s="274">
        <f>'A3 Exploitation'!D501</f>
        <v>0</v>
      </c>
      <c r="C180" s="274"/>
    </row>
    <row r="181" spans="1:10" ht="33" customHeight="1" x14ac:dyDescent="0.25">
      <c r="A181" s="207" t="s">
        <v>386</v>
      </c>
      <c r="B181" s="274">
        <f>'A4 Exploitation'!D501</f>
        <v>0</v>
      </c>
      <c r="C181" s="274"/>
    </row>
    <row r="182" spans="1:10" ht="33" customHeight="1" x14ac:dyDescent="0.25">
      <c r="A182" s="206" t="s">
        <v>387</v>
      </c>
      <c r="B182" s="274">
        <f>'A5 Exploitation'!D501</f>
        <v>0</v>
      </c>
      <c r="C182" s="274"/>
    </row>
    <row r="183" spans="1:10" ht="33" customHeight="1" x14ac:dyDescent="0.25">
      <c r="A183" s="206" t="s">
        <v>388</v>
      </c>
      <c r="B183" s="274">
        <f>'A6 Exploitation'!D501</f>
        <v>0</v>
      </c>
      <c r="C183" s="274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3" t="s">
        <v>406</v>
      </c>
      <c r="C186" s="273"/>
      <c r="J186" s="198" t="str">
        <f>D18</f>
        <v>Raoued</v>
      </c>
    </row>
    <row r="187" spans="1:10" ht="33" customHeight="1" x14ac:dyDescent="0.25">
      <c r="A187" s="207" t="s">
        <v>383</v>
      </c>
      <c r="B187" s="274">
        <f>'A1 Technique'!D198</f>
        <v>0.879746835443038</v>
      </c>
      <c r="C187" s="274"/>
    </row>
    <row r="188" spans="1:10" ht="33" customHeight="1" x14ac:dyDescent="0.25">
      <c r="A188" s="206" t="s">
        <v>384</v>
      </c>
      <c r="B188" s="274">
        <f>'A2 Technique'!D198</f>
        <v>0.81645569620253167</v>
      </c>
      <c r="C188" s="274"/>
    </row>
    <row r="189" spans="1:10" ht="33" customHeight="1" x14ac:dyDescent="0.25">
      <c r="A189" s="207" t="s">
        <v>385</v>
      </c>
      <c r="B189" s="274">
        <f>'A3 Technique'!D198</f>
        <v>0</v>
      </c>
      <c r="C189" s="274"/>
    </row>
    <row r="190" spans="1:10" ht="33" customHeight="1" x14ac:dyDescent="0.25">
      <c r="A190" s="207" t="s">
        <v>386</v>
      </c>
      <c r="B190" s="274">
        <f>'A4 Technique'!D198</f>
        <v>0</v>
      </c>
      <c r="C190" s="274"/>
    </row>
    <row r="191" spans="1:10" ht="33" customHeight="1" x14ac:dyDescent="0.25">
      <c r="A191" s="206" t="s">
        <v>387</v>
      </c>
      <c r="B191" s="274">
        <f>'A5 Technique'!D198</f>
        <v>0</v>
      </c>
      <c r="C191" s="274"/>
    </row>
    <row r="192" spans="1:10" ht="33" customHeight="1" x14ac:dyDescent="0.25">
      <c r="A192" s="206" t="s">
        <v>388</v>
      </c>
      <c r="B192" s="274">
        <f>'A6 Technique'!D198</f>
        <v>0</v>
      </c>
      <c r="C192" s="274"/>
    </row>
  </sheetData>
  <sheetProtection algorithmName="SHA-512" hashValue="2U2DsOybyLKB0xZ61f0+hdLKcc+xCL2YLuCi+5vXVHmdCxedwiJJftnZ2DpnbzF7v3KHeP7ui59L7fn/FONAmQ==" saltValue="5HQpdJPobYlOlE1IpKIUm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Raoued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Raoued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'A5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'A5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'A5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Raoued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Raoued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'A6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'A6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'A6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98" zoomScale="90" zoomScaleNormal="71" zoomScaleSheetLayoutView="9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124"/>
      <c r="H7" s="124"/>
      <c r="I7" s="124"/>
    </row>
    <row r="8" spans="1:9" ht="29.25" x14ac:dyDescent="0.45">
      <c r="A8" s="286" t="str">
        <f>'Page de garde'!D18</f>
        <v>Raoued</v>
      </c>
      <c r="B8" s="286"/>
      <c r="C8" s="286"/>
      <c r="D8" s="286"/>
      <c r="E8" s="286"/>
      <c r="F8" s="286"/>
      <c r="G8" s="126"/>
      <c r="H8" s="126"/>
      <c r="I8" s="124"/>
    </row>
    <row r="9" spans="1:9" ht="24" x14ac:dyDescent="0.45">
      <c r="A9" s="38" t="s">
        <v>44</v>
      </c>
      <c r="B9" s="287" t="s">
        <v>412</v>
      </c>
      <c r="C9" s="287"/>
      <c r="D9" s="287"/>
      <c r="E9" s="287"/>
      <c r="F9" s="287"/>
      <c r="G9" s="126"/>
      <c r="H9" s="126"/>
      <c r="I9" s="124"/>
    </row>
    <row r="10" spans="1:9" ht="24.75" x14ac:dyDescent="0.5">
      <c r="A10" s="39" t="s">
        <v>46</v>
      </c>
      <c r="B10" s="288" t="s">
        <v>413</v>
      </c>
      <c r="C10" s="288"/>
      <c r="D10" s="288"/>
      <c r="E10" s="288"/>
      <c r="F10" s="288"/>
      <c r="G10" s="126"/>
      <c r="H10" s="126"/>
      <c r="I10" s="124"/>
    </row>
    <row r="11" spans="1:9" ht="24" x14ac:dyDescent="0.45">
      <c r="A11" s="38" t="s">
        <v>45</v>
      </c>
      <c r="B11" s="283">
        <v>42802</v>
      </c>
      <c r="C11" s="283"/>
      <c r="D11" s="283"/>
      <c r="E11" s="283"/>
      <c r="F11" s="283"/>
      <c r="G11" s="126"/>
      <c r="H11" s="126"/>
      <c r="I11" s="124"/>
    </row>
    <row r="12" spans="1:9" ht="24" x14ac:dyDescent="0.45">
      <c r="A12" s="38" t="s">
        <v>276</v>
      </c>
      <c r="B12" s="289">
        <f>D505</f>
        <v>0.9044943820224719</v>
      </c>
      <c r="C12" s="289"/>
      <c r="D12" s="289"/>
      <c r="E12" s="289"/>
      <c r="F12" s="289"/>
      <c r="G12" s="126"/>
      <c r="H12" s="126"/>
      <c r="I12" s="124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42802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414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415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ht="30" x14ac:dyDescent="0.25">
      <c r="A35" s="18" t="s">
        <v>203</v>
      </c>
      <c r="B35" s="170">
        <v>1</v>
      </c>
      <c r="C35" s="130"/>
      <c r="D35" s="128" t="s">
        <v>459</v>
      </c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4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42802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ht="30" x14ac:dyDescent="0.25">
      <c r="A49" s="33" t="s">
        <v>28</v>
      </c>
      <c r="B49" s="170">
        <v>1</v>
      </c>
      <c r="C49" s="137"/>
      <c r="D49" s="156" t="s">
        <v>416</v>
      </c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445</v>
      </c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1</v>
      </c>
      <c r="C65" s="171"/>
      <c r="D65" s="146" t="s">
        <v>433</v>
      </c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0.95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429</v>
      </c>
      <c r="E87" s="129" t="s">
        <v>430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0</v>
      </c>
      <c r="C92" s="154"/>
      <c r="D92" s="256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0.82857142857142863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42802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14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42802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ht="30" x14ac:dyDescent="0.25">
      <c r="A158" s="33" t="s">
        <v>136</v>
      </c>
      <c r="B158" s="170">
        <v>1</v>
      </c>
      <c r="C158" s="153"/>
      <c r="D158" s="156" t="s">
        <v>416</v>
      </c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42" t="s">
        <v>450</v>
      </c>
      <c r="E159" s="129" t="s">
        <v>451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13</v>
      </c>
    </row>
    <row r="164" spans="1:6" x14ac:dyDescent="0.25">
      <c r="A164" s="19" t="s">
        <v>37</v>
      </c>
      <c r="B164" s="20"/>
      <c r="C164" s="21"/>
      <c r="D164" s="63">
        <f>D163/(COUNT(B155:C162)*2)</f>
        <v>0.8125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1</v>
      </c>
      <c r="C168" s="153"/>
      <c r="D168" s="143" t="s">
        <v>446</v>
      </c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1</v>
      </c>
      <c r="C185" s="154"/>
      <c r="D185" s="258">
        <v>0.33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3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42802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42802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42802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1</v>
      </c>
      <c r="C307" s="153"/>
      <c r="D307" s="142" t="s">
        <v>419</v>
      </c>
      <c r="E307" s="147"/>
      <c r="F307" s="66"/>
    </row>
    <row r="308" spans="1:6" ht="30" x14ac:dyDescent="0.25">
      <c r="A308" s="18" t="s">
        <v>5</v>
      </c>
      <c r="B308" s="171">
        <v>1</v>
      </c>
      <c r="C308" s="153"/>
      <c r="D308" s="156" t="s">
        <v>434</v>
      </c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420</v>
      </c>
      <c r="E309" s="147"/>
      <c r="F309" s="66"/>
    </row>
    <row r="310" spans="1:6" ht="60" x14ac:dyDescent="0.25">
      <c r="A310" s="17" t="s">
        <v>108</v>
      </c>
      <c r="B310" s="171">
        <v>0</v>
      </c>
      <c r="C310" s="153"/>
      <c r="D310" s="156" t="s">
        <v>453</v>
      </c>
      <c r="E310" s="129" t="s">
        <v>421</v>
      </c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0</v>
      </c>
      <c r="C317" s="154"/>
      <c r="D317" s="258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17</v>
      </c>
    </row>
    <row r="319" spans="1:6" x14ac:dyDescent="0.25">
      <c r="A319" s="19" t="s">
        <v>37</v>
      </c>
      <c r="B319" s="20"/>
      <c r="C319" s="21"/>
      <c r="D319" s="63">
        <f>D318/(COUNT(B306:C316)*2)</f>
        <v>0.77272727272727271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33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42802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ht="45" x14ac:dyDescent="0.25">
      <c r="A328" s="17" t="s">
        <v>51</v>
      </c>
      <c r="B328" s="170">
        <v>0</v>
      </c>
      <c r="C328" s="153"/>
      <c r="D328" s="9" t="s">
        <v>460</v>
      </c>
      <c r="E328" s="129" t="s">
        <v>454</v>
      </c>
      <c r="F328" s="66"/>
    </row>
    <row r="329" spans="1:9" x14ac:dyDescent="0.25">
      <c r="A329" s="17" t="s">
        <v>100</v>
      </c>
      <c r="B329" s="170">
        <v>1</v>
      </c>
      <c r="C329" s="153"/>
      <c r="D329" s="143" t="s">
        <v>441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75" x14ac:dyDescent="0.25">
      <c r="A334" s="17" t="s">
        <v>304</v>
      </c>
      <c r="B334" s="170">
        <v>0</v>
      </c>
      <c r="C334" s="145"/>
      <c r="D334" s="162" t="s">
        <v>455</v>
      </c>
      <c r="E334" s="146" t="s">
        <v>456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13</v>
      </c>
    </row>
    <row r="337" spans="1:6" x14ac:dyDescent="0.25">
      <c r="A337" s="19" t="s">
        <v>37</v>
      </c>
      <c r="B337" s="20"/>
      <c r="C337" s="21"/>
      <c r="D337" s="63">
        <f>D336/(COUNT(B327:C335)*2)</f>
        <v>0.72222222222222221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30" x14ac:dyDescent="0.25">
      <c r="A344" s="24" t="s">
        <v>111</v>
      </c>
      <c r="B344" s="170">
        <v>1</v>
      </c>
      <c r="C344" s="153"/>
      <c r="D344" s="143" t="s">
        <v>435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22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42802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ht="30" x14ac:dyDescent="0.25">
      <c r="A361" s="23" t="s">
        <v>280</v>
      </c>
      <c r="B361" s="170">
        <v>0</v>
      </c>
      <c r="C361" s="28"/>
      <c r="D361" s="10" t="s">
        <v>422</v>
      </c>
      <c r="E361" s="262" t="s">
        <v>431</v>
      </c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42" t="s">
        <v>461</v>
      </c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8" t="s">
        <v>124</v>
      </c>
      <c r="B382" s="279"/>
      <c r="C382" s="279"/>
      <c r="D382" s="279"/>
      <c r="E382" s="279"/>
      <c r="F382" s="27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1</v>
      </c>
      <c r="C394" s="153"/>
      <c r="D394" s="157" t="s">
        <v>438</v>
      </c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3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58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0.93548387096774188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42802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ht="30" x14ac:dyDescent="0.25">
      <c r="A410" s="32" t="s">
        <v>20</v>
      </c>
      <c r="B410" s="170">
        <v>1</v>
      </c>
      <c r="C410" s="27"/>
      <c r="D410" s="156" t="s">
        <v>416</v>
      </c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0</v>
      </c>
      <c r="C428" s="29"/>
      <c r="D428" s="25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29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0.96666666666666667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0" t="s">
        <v>374</v>
      </c>
      <c r="B435" s="280"/>
      <c r="C435" s="280"/>
      <c r="D435" s="280"/>
      <c r="E435" s="280"/>
      <c r="F435" s="280"/>
    </row>
    <row r="436" spans="1:7" s="167" customFormat="1" x14ac:dyDescent="0.25">
      <c r="A436" s="195">
        <f>+B11</f>
        <v>42802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1</v>
      </c>
      <c r="C447" s="154"/>
      <c r="D447" s="258">
        <v>0.7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0</v>
      </c>
      <c r="C460" s="154"/>
      <c r="D460" s="256">
        <v>0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423</v>
      </c>
      <c r="E466" s="148"/>
      <c r="F466" s="66"/>
    </row>
    <row r="467" spans="1:7" ht="18" customHeight="1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58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 t="s">
        <v>424</v>
      </c>
      <c r="E483" s="66"/>
      <c r="F483" s="66"/>
    </row>
    <row r="484" spans="1:14" ht="30" x14ac:dyDescent="0.25">
      <c r="A484" s="17" t="s">
        <v>257</v>
      </c>
      <c r="B484" s="170">
        <v>1</v>
      </c>
      <c r="C484" s="153"/>
      <c r="D484" s="142" t="s">
        <v>432</v>
      </c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23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0.95833333333333337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0" t="s">
        <v>152</v>
      </c>
      <c r="B494" s="280"/>
      <c r="C494" s="280"/>
      <c r="D494" s="280"/>
      <c r="E494" s="280"/>
      <c r="F494" s="280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0.50250000000000006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322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0.9044943820224719</v>
      </c>
    </row>
  </sheetData>
  <sheetProtection algorithmName="SHA-512" hashValue="JRFVrX+KSlyXeLremTT1r79xGVTmUj3sufkTxhQ4ZSubB9VncK6HvFXm5C4FdYrs8zBjUwCD/zAvBNPhOspRpA==" saltValue="nfJEyqZl1+7eREf/r5VnLQ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82" max="6" man="1"/>
    <brk id="151" max="6" man="1"/>
    <brk id="247" max="6" man="1"/>
    <brk id="338" max="6" man="1"/>
    <brk id="44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87" zoomScale="90" zoomScaleSheetLayoutView="90" workbookViewId="0">
      <selection activeCell="B199" sqref="B19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126"/>
      <c r="H6" s="126"/>
      <c r="I6" s="126"/>
    </row>
    <row r="7" spans="1:9" s="36" customFormat="1" ht="21.75" customHeight="1" x14ac:dyDescent="0.5">
      <c r="A7" s="286" t="str">
        <f>'A1 Exploitation'!A8:F8</f>
        <v>Raoued</v>
      </c>
      <c r="B7" s="286"/>
      <c r="C7" s="286"/>
      <c r="D7" s="286"/>
      <c r="E7" s="286"/>
      <c r="F7" s="286"/>
      <c r="G7" s="126"/>
      <c r="H7" s="126"/>
      <c r="I7" s="126"/>
    </row>
    <row r="8" spans="1:9" s="36" customFormat="1" ht="24.75" x14ac:dyDescent="0.5">
      <c r="A8" s="38" t="s">
        <v>44</v>
      </c>
      <c r="B8" s="309" t="str">
        <f>'A1 Exploitation'!B9:F9</f>
        <v>Mme Samah SLAIMI &amp; Mr. Bilel HAMDI</v>
      </c>
      <c r="C8" s="309"/>
      <c r="D8" s="309"/>
      <c r="E8" s="309"/>
      <c r="F8" s="309"/>
      <c r="G8" s="126"/>
      <c r="H8" s="126"/>
      <c r="I8" s="126"/>
    </row>
    <row r="9" spans="1:9" s="36" customFormat="1" ht="24.75" x14ac:dyDescent="0.5">
      <c r="A9" s="39" t="s">
        <v>46</v>
      </c>
      <c r="B9" s="310" t="str">
        <f>'A1 Exploitation'!B10:F10</f>
        <v>Directeur du Magasin Mr. Moez NAHDI &amp; Chef des Rayons</v>
      </c>
      <c r="C9" s="310"/>
      <c r="D9" s="310"/>
      <c r="E9" s="310"/>
      <c r="F9" s="310"/>
      <c r="G9" s="126"/>
      <c r="H9" s="126"/>
      <c r="I9" s="126"/>
    </row>
    <row r="10" spans="1:9" s="36" customFormat="1" ht="24.75" x14ac:dyDescent="0.5">
      <c r="A10" s="38" t="s">
        <v>45</v>
      </c>
      <c r="B10" s="307">
        <f>'A1 Exploitation'!B11:F11</f>
        <v>42802</v>
      </c>
      <c r="C10" s="307"/>
      <c r="D10" s="307"/>
      <c r="E10" s="307"/>
      <c r="F10" s="307"/>
      <c r="G10" s="126"/>
      <c r="H10" s="126"/>
      <c r="I10" s="126"/>
    </row>
    <row r="11" spans="1:9" s="36" customFormat="1" ht="24.75" x14ac:dyDescent="0.5">
      <c r="A11" s="38" t="s">
        <v>341</v>
      </c>
      <c r="B11" s="299">
        <f>D198</f>
        <v>0.879746835443038</v>
      </c>
      <c r="C11" s="299"/>
      <c r="D11" s="299"/>
      <c r="E11" s="299"/>
      <c r="F11" s="299"/>
      <c r="G11" s="126"/>
      <c r="H11" s="126"/>
      <c r="I11" s="12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127">
        <f>SUM(B17:C21)</f>
        <v>9</v>
      </c>
    </row>
    <row r="23" spans="1:6" x14ac:dyDescent="0.3">
      <c r="A23" s="296" t="s">
        <v>342</v>
      </c>
      <c r="B23" s="297"/>
      <c r="C23" s="298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443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125">
        <f>SUM(B26:C31)</f>
        <v>11</v>
      </c>
    </row>
    <row r="33" spans="1:6" x14ac:dyDescent="0.3">
      <c r="A33" s="296" t="s">
        <v>342</v>
      </c>
      <c r="B33" s="297"/>
      <c r="C33" s="298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448</v>
      </c>
      <c r="E38" s="257" t="s">
        <v>449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125">
        <f>SUM(B36:C40)</f>
        <v>8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125">
        <f>SUM(B45:C50)</f>
        <v>9</v>
      </c>
    </row>
    <row r="52" spans="1:6" x14ac:dyDescent="0.3">
      <c r="A52" s="296" t="s">
        <v>342</v>
      </c>
      <c r="B52" s="297"/>
      <c r="C52" s="298"/>
      <c r="D52" s="65">
        <f>D51/(COUNT(B45:C50)*2)</f>
        <v>0.9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63" t="s">
        <v>440</v>
      </c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125">
        <f>SUM(B55:C61)</f>
        <v>10</v>
      </c>
    </row>
    <row r="63" spans="1:6" x14ac:dyDescent="0.3">
      <c r="A63" s="296" t="s">
        <v>342</v>
      </c>
      <c r="B63" s="297"/>
      <c r="C63" s="298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444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417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447</v>
      </c>
      <c r="E82" s="235"/>
      <c r="F82" s="221"/>
    </row>
    <row r="83" spans="1:6" x14ac:dyDescent="0.3">
      <c r="A83" s="296" t="s">
        <v>38</v>
      </c>
      <c r="B83" s="297"/>
      <c r="C83" s="298"/>
      <c r="D83" s="125">
        <f>SUM(B66:C82)</f>
        <v>28</v>
      </c>
    </row>
    <row r="84" spans="1:6" x14ac:dyDescent="0.3">
      <c r="A84" s="296" t="s">
        <v>342</v>
      </c>
      <c r="B84" s="297"/>
      <c r="C84" s="298"/>
      <c r="D84" s="65">
        <f>D83/(COUNT(B66:C82)*2)</f>
        <v>0.93333333333333335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125">
        <f>SUM(B87:C100)</f>
        <v>0</v>
      </c>
    </row>
    <row r="102" spans="1:6" x14ac:dyDescent="0.3">
      <c r="A102" s="296" t="s">
        <v>342</v>
      </c>
      <c r="B102" s="297"/>
      <c r="C102" s="298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47.25" x14ac:dyDescent="0.4">
      <c r="A109" s="122" t="s">
        <v>338</v>
      </c>
      <c r="B109" s="237">
        <v>1</v>
      </c>
      <c r="C109" s="228"/>
      <c r="D109" s="234" t="s">
        <v>452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125">
        <f>SUM(B106:C116)</f>
        <v>21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125">
        <f>SUM(B121:C131)</f>
        <v>0</v>
      </c>
    </row>
    <row r="133" spans="1:6" x14ac:dyDescent="0.3">
      <c r="A133" s="296" t="s">
        <v>342</v>
      </c>
      <c r="B133" s="297"/>
      <c r="C133" s="298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66" x14ac:dyDescent="0.35">
      <c r="A144" s="76" t="s">
        <v>218</v>
      </c>
      <c r="B144" s="260">
        <v>2</v>
      </c>
      <c r="C144" s="250" t="str">
        <f>IF(B144=0, -5, "0")</f>
        <v>0</v>
      </c>
      <c r="D144" s="259" t="s">
        <v>418</v>
      </c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125">
        <f>SUM(B136:C147)</f>
        <v>2</v>
      </c>
    </row>
    <row r="149" spans="1:6" x14ac:dyDescent="0.3">
      <c r="A149" s="296" t="s">
        <v>342</v>
      </c>
      <c r="B149" s="297"/>
      <c r="C149" s="298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66" x14ac:dyDescent="0.3">
      <c r="A157" s="197" t="s">
        <v>219</v>
      </c>
      <c r="B157" s="221">
        <v>0</v>
      </c>
      <c r="C157" s="221"/>
      <c r="D157" s="259" t="s">
        <v>427</v>
      </c>
      <c r="E157" s="257" t="s">
        <v>463</v>
      </c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457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188">
        <f>SUM(B152:C159)</f>
        <v>12</v>
      </c>
    </row>
    <row r="161" spans="1:6" x14ac:dyDescent="0.3">
      <c r="A161" s="296" t="s">
        <v>342</v>
      </c>
      <c r="B161" s="297"/>
      <c r="C161" s="298"/>
      <c r="D161" s="65">
        <f>D160/(COUNT(B152:C159)*2)</f>
        <v>0.75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6" t="s">
        <v>38</v>
      </c>
      <c r="B168" s="297"/>
      <c r="C168" s="298"/>
      <c r="D168" s="125">
        <f>SUM(B164:C167)</f>
        <v>7</v>
      </c>
    </row>
    <row r="169" spans="1:6" x14ac:dyDescent="0.3">
      <c r="A169" s="296" t="s">
        <v>342</v>
      </c>
      <c r="B169" s="297"/>
      <c r="C169" s="298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125">
        <f>SUM(B172:C175)</f>
        <v>8</v>
      </c>
    </row>
    <row r="177" spans="1:6" x14ac:dyDescent="0.3">
      <c r="A177" s="296" t="s">
        <v>342</v>
      </c>
      <c r="B177" s="297"/>
      <c r="C177" s="298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ht="49.5" x14ac:dyDescent="0.3">
      <c r="A180" s="87" t="s">
        <v>364</v>
      </c>
      <c r="B180" s="221">
        <v>0</v>
      </c>
      <c r="C180" s="221"/>
      <c r="D180" s="222" t="s">
        <v>428</v>
      </c>
      <c r="E180" s="222" t="s">
        <v>436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125">
        <f>SUM(B180:C184)</f>
        <v>8</v>
      </c>
    </row>
    <row r="186" spans="1:6" x14ac:dyDescent="0.3">
      <c r="A186" s="296" t="s">
        <v>342</v>
      </c>
      <c r="B186" s="297"/>
      <c r="C186" s="298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6</v>
      </c>
    </row>
    <row r="194" spans="1:4" x14ac:dyDescent="0.3">
      <c r="A194" s="296" t="s">
        <v>342</v>
      </c>
      <c r="B194" s="297"/>
      <c r="C194" s="298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139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0.879746835443038</v>
      </c>
    </row>
  </sheetData>
  <sheetProtection algorithmName="SHA-512" hashValue="jYQkF56LOdnSx7vxOGjYll/yF1yoJnhr2Hfc+YngrkGQjl7bWb9R4HoLNBgF0Eka6vf1Ns4F+LCHWHjihPxz3Q==" saltValue="f8D2SXD7ONCv40/O7Unvdg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3" manualBreakCount="3">
    <brk id="64" max="5" man="1"/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1" zoomScale="96" zoomScaleNormal="100" zoomScaleSheetLayoutView="96" workbookViewId="0">
      <selection activeCell="B510" sqref="B51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Raoued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 t="s">
        <v>465</v>
      </c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 t="s">
        <v>464</v>
      </c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>
        <v>42838</v>
      </c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0.94413407821229045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42838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1</v>
      </c>
      <c r="C21" s="170"/>
      <c r="D21" s="168" t="s">
        <v>414</v>
      </c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3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23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0.95833333333333337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42838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1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30.75" x14ac:dyDescent="0.3">
      <c r="A65" s="49" t="s">
        <v>271</v>
      </c>
      <c r="B65" s="170">
        <v>1</v>
      </c>
      <c r="C65" s="171"/>
      <c r="D65" s="146" t="s">
        <v>433</v>
      </c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2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ht="30" x14ac:dyDescent="0.25">
      <c r="A73" s="169" t="s">
        <v>172</v>
      </c>
      <c r="B73" s="170">
        <v>2</v>
      </c>
      <c r="C73" s="171"/>
      <c r="D73" s="156" t="s">
        <v>466</v>
      </c>
      <c r="E73" s="173"/>
      <c r="F73" s="173"/>
    </row>
    <row r="74" spans="1:6" s="172" customFormat="1" ht="30" x14ac:dyDescent="0.25">
      <c r="A74" s="169" t="s">
        <v>188</v>
      </c>
      <c r="B74" s="170">
        <v>1</v>
      </c>
      <c r="C74" s="171"/>
      <c r="D74" s="152" t="s">
        <v>467</v>
      </c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2</v>
      </c>
      <c r="C90" s="170"/>
      <c r="D90" s="156" t="s">
        <v>468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1</v>
      </c>
      <c r="C92" s="154"/>
      <c r="D92" s="264">
        <v>0.66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0.94285714285714284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42838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42838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1</v>
      </c>
      <c r="C169" s="170"/>
      <c r="D169" s="143" t="s">
        <v>473</v>
      </c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ht="30" x14ac:dyDescent="0.25">
      <c r="A178" s="169" t="s">
        <v>188</v>
      </c>
      <c r="B178" s="170">
        <v>1</v>
      </c>
      <c r="C178" s="170"/>
      <c r="D178" s="168" t="s">
        <v>467</v>
      </c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42838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42838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42838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42838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ht="45" x14ac:dyDescent="0.25">
      <c r="A328" s="169" t="s">
        <v>51</v>
      </c>
      <c r="B328" s="170">
        <v>0</v>
      </c>
      <c r="C328" s="170"/>
      <c r="D328" s="9" t="s">
        <v>460</v>
      </c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0</v>
      </c>
      <c r="C341" s="217">
        <f>IF(B341=0, -5, "0")</f>
        <v>-5</v>
      </c>
      <c r="D341" s="168" t="s">
        <v>479</v>
      </c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 t="s">
        <v>478</v>
      </c>
      <c r="E344" s="147"/>
      <c r="F344" s="147"/>
    </row>
    <row r="345" spans="1:6" ht="45" x14ac:dyDescent="0.25">
      <c r="A345" s="101" t="s">
        <v>287</v>
      </c>
      <c r="B345" s="170">
        <v>1</v>
      </c>
      <c r="C345" s="154"/>
      <c r="D345" s="269">
        <v>0.75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19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0.6333333333333333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42838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>
        <v>0</v>
      </c>
      <c r="C361" s="138"/>
      <c r="D361" s="10" t="s">
        <v>422</v>
      </c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0.967741935483871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42838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16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42838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 t="s">
        <v>481</v>
      </c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483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482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0.94100000000000006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338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0.94413407821229045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58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Raoued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 t="str">
        <f>'A2 Exploitation'!B9:F9</f>
        <v>Dr Hend KAMOUN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 t="str">
        <f>'A2 Exploitation'!B10:F10</f>
        <v>Directeur du Magasin  &amp; Chef des Rayons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'A2 Exploitation'!B11:F11</f>
        <v>42838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0.81645569620253167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ht="33" x14ac:dyDescent="0.3">
      <c r="A17" s="41" t="s">
        <v>316</v>
      </c>
      <c r="B17" s="221">
        <v>1</v>
      </c>
      <c r="C17" s="221"/>
      <c r="D17" s="222" t="s">
        <v>437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9</v>
      </c>
    </row>
    <row r="23" spans="1:6" x14ac:dyDescent="0.3">
      <c r="A23" s="296" t="s">
        <v>342</v>
      </c>
      <c r="B23" s="297"/>
      <c r="C23" s="298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33.75" x14ac:dyDescent="0.35">
      <c r="A26" s="76" t="s">
        <v>107</v>
      </c>
      <c r="B26" s="267">
        <v>1</v>
      </c>
      <c r="C26" s="248" t="str">
        <f>IF(B26=0, -5, "0")</f>
        <v>0</v>
      </c>
      <c r="D26" s="266" t="s">
        <v>443</v>
      </c>
      <c r="E26" s="222"/>
      <c r="F26" s="221"/>
    </row>
    <row r="27" spans="1:6" x14ac:dyDescent="0.3">
      <c r="A27" s="41" t="s">
        <v>99</v>
      </c>
      <c r="B27" s="268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68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68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68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68">
        <v>2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11</v>
      </c>
    </row>
    <row r="33" spans="1:6" x14ac:dyDescent="0.3">
      <c r="A33" s="296" t="s">
        <v>342</v>
      </c>
      <c r="B33" s="297"/>
      <c r="C33" s="298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67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68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68">
        <v>0</v>
      </c>
      <c r="C38" s="221"/>
      <c r="D38" s="266" t="s">
        <v>448</v>
      </c>
      <c r="E38" s="221"/>
      <c r="F38" s="221"/>
    </row>
    <row r="39" spans="1:6" s="50" customFormat="1" x14ac:dyDescent="0.3">
      <c r="A39" s="41" t="s">
        <v>91</v>
      </c>
      <c r="B39" s="268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68">
        <v>2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8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1</v>
      </c>
      <c r="C47" s="221"/>
      <c r="D47" s="222" t="s">
        <v>442</v>
      </c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11</v>
      </c>
    </row>
    <row r="52" spans="1:6" x14ac:dyDescent="0.3">
      <c r="A52" s="296" t="s">
        <v>342</v>
      </c>
      <c r="B52" s="297"/>
      <c r="C52" s="298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443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439</v>
      </c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57" t="s">
        <v>462</v>
      </c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480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10</v>
      </c>
    </row>
    <row r="63" spans="1:6" x14ac:dyDescent="0.3">
      <c r="A63" s="296" t="s">
        <v>342</v>
      </c>
      <c r="B63" s="297"/>
      <c r="C63" s="298"/>
      <c r="D63" s="65">
        <f>D62/(COUNT(B55:C61)*2)</f>
        <v>0.7142857142857143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1</v>
      </c>
      <c r="C66" s="228"/>
      <c r="D66" s="229" t="s">
        <v>469</v>
      </c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472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1</v>
      </c>
      <c r="C79" s="248" t="str">
        <f>IF(B79=0, -5, "0")</f>
        <v>0</v>
      </c>
      <c r="D79" s="234" t="s">
        <v>471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1.5" x14ac:dyDescent="0.35">
      <c r="A81" s="88" t="s">
        <v>344</v>
      </c>
      <c r="B81" s="227">
        <v>0</v>
      </c>
      <c r="C81" s="248">
        <f>IF(B81=0, -5, "0")</f>
        <v>-5</v>
      </c>
      <c r="D81" s="234" t="s">
        <v>470</v>
      </c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20</v>
      </c>
    </row>
    <row r="84" spans="1:6" x14ac:dyDescent="0.3">
      <c r="A84" s="296" t="s">
        <v>342</v>
      </c>
      <c r="B84" s="297"/>
      <c r="C84" s="298"/>
      <c r="D84" s="65">
        <f>D83/(COUNT(B66:C82)*2)</f>
        <v>0.625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1</v>
      </c>
      <c r="C106" s="228"/>
      <c r="D106" s="234" t="s">
        <v>475</v>
      </c>
      <c r="E106" s="221"/>
      <c r="F106" s="221"/>
    </row>
    <row r="107" spans="1:6" s="50" customFormat="1" ht="32.25" x14ac:dyDescent="0.4">
      <c r="A107" s="41" t="s">
        <v>207</v>
      </c>
      <c r="B107" s="237">
        <v>1</v>
      </c>
      <c r="C107" s="228"/>
      <c r="D107" s="234" t="s">
        <v>476</v>
      </c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32.25" x14ac:dyDescent="0.4">
      <c r="A109" s="122" t="s">
        <v>338</v>
      </c>
      <c r="B109" s="237">
        <v>1</v>
      </c>
      <c r="C109" s="228"/>
      <c r="D109" s="234" t="s">
        <v>474</v>
      </c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19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0.86363636363636365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60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426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15</v>
      </c>
    </row>
    <row r="161" spans="1:6" x14ac:dyDescent="0.3">
      <c r="A161" s="296" t="s">
        <v>342</v>
      </c>
      <c r="B161" s="297"/>
      <c r="C161" s="298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49.5" x14ac:dyDescent="0.3">
      <c r="A165" s="41" t="s">
        <v>334</v>
      </c>
      <c r="B165" s="221">
        <v>1</v>
      </c>
      <c r="C165" s="221"/>
      <c r="D165" s="222" t="s">
        <v>458</v>
      </c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7</v>
      </c>
    </row>
    <row r="169" spans="1:6" x14ac:dyDescent="0.3">
      <c r="A169" s="296" t="s">
        <v>342</v>
      </c>
      <c r="B169" s="297"/>
      <c r="C169" s="298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8</v>
      </c>
    </row>
    <row r="177" spans="1:6" x14ac:dyDescent="0.3">
      <c r="A177" s="296" t="s">
        <v>342</v>
      </c>
      <c r="B177" s="297"/>
      <c r="C177" s="298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 t="s">
        <v>428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8</v>
      </c>
    </row>
    <row r="186" spans="1:6" x14ac:dyDescent="0.3">
      <c r="A186" s="296" t="s">
        <v>342</v>
      </c>
      <c r="B186" s="297"/>
      <c r="C186" s="298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30.75" x14ac:dyDescent="0.3">
      <c r="A191" s="48" t="s">
        <v>360</v>
      </c>
      <c r="B191" s="221">
        <v>1</v>
      </c>
      <c r="C191" s="221"/>
      <c r="D191" s="265" t="s">
        <v>477</v>
      </c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3</v>
      </c>
    </row>
    <row r="194" spans="1:4" x14ac:dyDescent="0.3">
      <c r="A194" s="296" t="s">
        <v>342</v>
      </c>
      <c r="B194" s="297"/>
      <c r="C194" s="298"/>
      <c r="D194" s="65">
        <f>D193/(COUNT(B189:C192)*2)</f>
        <v>0.75</v>
      </c>
    </row>
    <row r="196" spans="1:4" ht="18" x14ac:dyDescent="0.35">
      <c r="A196" s="121" t="s">
        <v>284</v>
      </c>
      <c r="B196" s="120"/>
      <c r="C196" s="120"/>
      <c r="D196" s="220">
        <v>0.25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129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0.81645569620253167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152:B159 B180:B184 B45:B50 B55:B61 B189:B192 B87:B100 B106:B116 B121:B131 B66:B82 B136:B147 B164:B167 B172:B175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Raoued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Raoued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'A3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'A3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'A3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299">
        <f>D198</f>
        <v>0</v>
      </c>
      <c r="C11" s="299"/>
      <c r="D11" s="299"/>
      <c r="E11" s="299"/>
      <c r="F11" s="299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7" x14ac:dyDescent="0.3">
      <c r="A33" s="296" t="s">
        <v>342</v>
      </c>
      <c r="B33" s="297"/>
      <c r="C33" s="298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7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1" t="s">
        <v>21</v>
      </c>
      <c r="B44" s="312"/>
      <c r="C44" s="312"/>
      <c r="D44" s="312"/>
      <c r="E44" s="312"/>
      <c r="F44" s="312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5">
      <c r="A8" s="286" t="str">
        <f>'Page de garde'!D18</f>
        <v>Raoued</v>
      </c>
      <c r="B8" s="286"/>
      <c r="C8" s="286"/>
      <c r="D8" s="286"/>
      <c r="E8" s="286"/>
      <c r="F8" s="286"/>
      <c r="G8" s="216"/>
      <c r="H8" s="216"/>
      <c r="I8" s="213"/>
    </row>
    <row r="9" spans="1:9" ht="24.75" x14ac:dyDescent="0.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.75" x14ac:dyDescent="0.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.75" x14ac:dyDescent="0.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1" t="s">
        <v>63</v>
      </c>
      <c r="B45" s="282"/>
      <c r="C45" s="282"/>
      <c r="D45" s="282"/>
      <c r="E45" s="282"/>
      <c r="F45" s="282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1" t="s">
        <v>63</v>
      </c>
      <c r="B101" s="282"/>
      <c r="C101" s="282"/>
      <c r="D101" s="282"/>
      <c r="E101" s="282"/>
      <c r="F101" s="282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1" t="s">
        <v>63</v>
      </c>
      <c r="B154" s="282"/>
      <c r="C154" s="282"/>
      <c r="D154" s="282"/>
      <c r="E154" s="282"/>
      <c r="F154" s="282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1" t="s">
        <v>113</v>
      </c>
      <c r="B354" s="282"/>
      <c r="C354" s="282"/>
      <c r="D354" s="282"/>
      <c r="E354" s="282"/>
      <c r="F354" s="282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1" t="s">
        <v>19</v>
      </c>
      <c r="B407" s="282"/>
      <c r="C407" s="282"/>
      <c r="D407" s="282"/>
      <c r="E407" s="282"/>
      <c r="F407" s="282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1" t="s">
        <v>122</v>
      </c>
      <c r="B418" s="282"/>
      <c r="C418" s="282"/>
      <c r="D418" s="282"/>
      <c r="E418" s="282"/>
      <c r="F418" s="282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08"/>
      <c r="E1" s="308"/>
      <c r="F1" s="308"/>
      <c r="G1" s="308"/>
      <c r="H1" s="308"/>
      <c r="I1" s="308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5">
      <c r="A7" s="286" t="str">
        <f>'A1 Exploitation'!A8:F8</f>
        <v>Raoued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.75" x14ac:dyDescent="0.5">
      <c r="A8" s="38" t="s">
        <v>44</v>
      </c>
      <c r="B8" s="309">
        <f>'A4 Exploitation'!B9:F9</f>
        <v>0</v>
      </c>
      <c r="C8" s="309"/>
      <c r="D8" s="309"/>
      <c r="E8" s="309"/>
      <c r="F8" s="309"/>
      <c r="G8" s="216"/>
      <c r="H8" s="216"/>
      <c r="I8" s="216"/>
    </row>
    <row r="9" spans="1:9" s="36" customFormat="1" ht="24.75" x14ac:dyDescent="0.5">
      <c r="A9" s="39" t="s">
        <v>46</v>
      </c>
      <c r="B9" s="310">
        <f>'A4 Exploitation'!B10:F10</f>
        <v>0</v>
      </c>
      <c r="C9" s="310"/>
      <c r="D9" s="310"/>
      <c r="E9" s="310"/>
      <c r="F9" s="310"/>
      <c r="G9" s="216"/>
      <c r="H9" s="216"/>
      <c r="I9" s="216"/>
    </row>
    <row r="10" spans="1:9" s="36" customFormat="1" ht="24.75" x14ac:dyDescent="0.5">
      <c r="A10" s="38" t="s">
        <v>45</v>
      </c>
      <c r="B10" s="307">
        <f>'A4 Exploitation'!B11:F11</f>
        <v>0</v>
      </c>
      <c r="C10" s="307"/>
      <c r="D10" s="307"/>
      <c r="E10" s="307"/>
      <c r="F10" s="307"/>
      <c r="G10" s="216"/>
      <c r="H10" s="216"/>
      <c r="I10" s="216"/>
    </row>
    <row r="11" spans="1:9" s="36" customFormat="1" ht="24.75" x14ac:dyDescent="0.5">
      <c r="A11" s="38" t="s">
        <v>341</v>
      </c>
      <c r="B11" s="315">
        <f>D198</f>
        <v>0</v>
      </c>
      <c r="C11" s="315"/>
      <c r="D11" s="315"/>
      <c r="E11" s="315"/>
      <c r="F11" s="315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00" t="s">
        <v>0</v>
      </c>
      <c r="B16" s="301"/>
      <c r="C16" s="301"/>
      <c r="D16" s="301"/>
      <c r="E16" s="301"/>
      <c r="F16" s="30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2" t="s">
        <v>38</v>
      </c>
      <c r="B22" s="303"/>
      <c r="C22" s="304"/>
      <c r="D22" s="215">
        <f>SUM(B17:C21)</f>
        <v>0</v>
      </c>
    </row>
    <row r="23" spans="1:6" x14ac:dyDescent="0.3">
      <c r="A23" s="296" t="s">
        <v>342</v>
      </c>
      <c r="B23" s="297"/>
      <c r="C23" s="29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5" t="s">
        <v>4</v>
      </c>
      <c r="B25" s="306"/>
      <c r="C25" s="306"/>
      <c r="D25" s="306"/>
      <c r="E25" s="306"/>
      <c r="F25" s="30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6" t="s">
        <v>38</v>
      </c>
      <c r="B32" s="297"/>
      <c r="C32" s="298"/>
      <c r="D32" s="214">
        <f>SUM(B26:C31)</f>
        <v>0</v>
      </c>
    </row>
    <row r="33" spans="1:6" x14ac:dyDescent="0.3">
      <c r="A33" s="296" t="s">
        <v>342</v>
      </c>
      <c r="B33" s="297"/>
      <c r="C33" s="29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5" t="s">
        <v>246</v>
      </c>
      <c r="B35" s="306"/>
      <c r="C35" s="306"/>
      <c r="D35" s="306"/>
      <c r="E35" s="306"/>
      <c r="F35" s="30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6" t="s">
        <v>38</v>
      </c>
      <c r="B41" s="297"/>
      <c r="C41" s="298"/>
      <c r="D41" s="214">
        <f>SUM(B36:C40)</f>
        <v>0</v>
      </c>
      <c r="E41" s="37"/>
      <c r="F41" s="37"/>
    </row>
    <row r="42" spans="1:6" s="50" customFormat="1" x14ac:dyDescent="0.3">
      <c r="A42" s="296" t="s">
        <v>342</v>
      </c>
      <c r="B42" s="297"/>
      <c r="C42" s="29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6" t="s">
        <v>38</v>
      </c>
      <c r="B51" s="297"/>
      <c r="C51" s="298"/>
      <c r="D51" s="214">
        <f>SUM(B45:C50)</f>
        <v>0</v>
      </c>
    </row>
    <row r="52" spans="1:6" x14ac:dyDescent="0.3">
      <c r="A52" s="296" t="s">
        <v>342</v>
      </c>
      <c r="B52" s="297"/>
      <c r="C52" s="29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5" t="s">
        <v>8</v>
      </c>
      <c r="B54" s="306"/>
      <c r="C54" s="306"/>
      <c r="D54" s="306"/>
      <c r="E54" s="306"/>
      <c r="F54" s="30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6" t="s">
        <v>38</v>
      </c>
      <c r="B62" s="297"/>
      <c r="C62" s="298"/>
      <c r="D62" s="214">
        <f>SUM(B55:C61)</f>
        <v>0</v>
      </c>
    </row>
    <row r="63" spans="1:6" x14ac:dyDescent="0.3">
      <c r="A63" s="296" t="s">
        <v>342</v>
      </c>
      <c r="B63" s="297"/>
      <c r="C63" s="29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5" t="s">
        <v>143</v>
      </c>
      <c r="B65" s="306"/>
      <c r="C65" s="306"/>
      <c r="D65" s="306"/>
      <c r="E65" s="306"/>
      <c r="F65" s="30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6" t="s">
        <v>38</v>
      </c>
      <c r="B83" s="297"/>
      <c r="C83" s="298"/>
      <c r="D83" s="214">
        <f>SUM(B66:C82)</f>
        <v>0</v>
      </c>
    </row>
    <row r="84" spans="1:6" x14ac:dyDescent="0.3">
      <c r="A84" s="296" t="s">
        <v>342</v>
      </c>
      <c r="B84" s="297"/>
      <c r="C84" s="29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5" t="s">
        <v>237</v>
      </c>
      <c r="B86" s="306"/>
      <c r="C86" s="306"/>
      <c r="D86" s="306"/>
      <c r="E86" s="306"/>
      <c r="F86" s="30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6" t="s">
        <v>38</v>
      </c>
      <c r="B101" s="297"/>
      <c r="C101" s="298"/>
      <c r="D101" s="214">
        <f>SUM(B87:C100)</f>
        <v>0</v>
      </c>
    </row>
    <row r="102" spans="1:6" x14ac:dyDescent="0.3">
      <c r="A102" s="296" t="s">
        <v>342</v>
      </c>
      <c r="B102" s="297"/>
      <c r="C102" s="29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5" t="s">
        <v>238</v>
      </c>
      <c r="B105" s="306"/>
      <c r="C105" s="306"/>
      <c r="D105" s="306"/>
      <c r="E105" s="306"/>
      <c r="F105" s="30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6" t="s">
        <v>38</v>
      </c>
      <c r="B117" s="297"/>
      <c r="C117" s="298"/>
      <c r="D117" s="214">
        <f>SUM(B106:C116)</f>
        <v>0</v>
      </c>
      <c r="E117" s="37"/>
      <c r="F117" s="37"/>
    </row>
    <row r="118" spans="1:6" s="50" customFormat="1" x14ac:dyDescent="0.3">
      <c r="A118" s="296" t="s">
        <v>342</v>
      </c>
      <c r="B118" s="297"/>
      <c r="C118" s="29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5" t="s">
        <v>208</v>
      </c>
      <c r="B120" s="306"/>
      <c r="C120" s="306"/>
      <c r="D120" s="306"/>
      <c r="E120" s="306"/>
      <c r="F120" s="30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6" t="s">
        <v>38</v>
      </c>
      <c r="B132" s="297"/>
      <c r="C132" s="298"/>
      <c r="D132" s="214">
        <f>SUM(B121:C131)</f>
        <v>0</v>
      </c>
    </row>
    <row r="133" spans="1:6" x14ac:dyDescent="0.3">
      <c r="A133" s="296" t="s">
        <v>342</v>
      </c>
      <c r="B133" s="297"/>
      <c r="C133" s="29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5" t="s">
        <v>78</v>
      </c>
      <c r="B135" s="306"/>
      <c r="C135" s="306"/>
      <c r="D135" s="306"/>
      <c r="E135" s="306"/>
      <c r="F135" s="30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6" t="s">
        <v>38</v>
      </c>
      <c r="B148" s="297"/>
      <c r="C148" s="298"/>
      <c r="D148" s="214">
        <f>SUM(B136:C147)</f>
        <v>0</v>
      </c>
    </row>
    <row r="149" spans="1:6" x14ac:dyDescent="0.3">
      <c r="A149" s="296" t="s">
        <v>342</v>
      </c>
      <c r="B149" s="297"/>
      <c r="C149" s="29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5" t="s">
        <v>243</v>
      </c>
      <c r="B151" s="306"/>
      <c r="C151" s="306"/>
      <c r="D151" s="306"/>
      <c r="E151" s="306"/>
      <c r="F151" s="30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6" t="s">
        <v>38</v>
      </c>
      <c r="B160" s="303"/>
      <c r="C160" s="304"/>
      <c r="D160" s="215">
        <f>SUM(B152:C159)</f>
        <v>0</v>
      </c>
    </row>
    <row r="161" spans="1:6" x14ac:dyDescent="0.3">
      <c r="A161" s="296" t="s">
        <v>342</v>
      </c>
      <c r="B161" s="297"/>
      <c r="C161" s="29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5" t="s">
        <v>85</v>
      </c>
      <c r="B163" s="306"/>
      <c r="C163" s="306"/>
      <c r="D163" s="306"/>
      <c r="E163" s="306"/>
      <c r="F163" s="30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6" t="s">
        <v>38</v>
      </c>
      <c r="B168" s="297"/>
      <c r="C168" s="298"/>
      <c r="D168" s="214">
        <f>SUM(B164:C167)</f>
        <v>0</v>
      </c>
    </row>
    <row r="169" spans="1:6" x14ac:dyDescent="0.3">
      <c r="A169" s="296" t="s">
        <v>342</v>
      </c>
      <c r="B169" s="297"/>
      <c r="C169" s="29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3" t="s">
        <v>17</v>
      </c>
      <c r="B171" s="314"/>
      <c r="C171" s="314"/>
      <c r="D171" s="314"/>
      <c r="E171" s="314"/>
      <c r="F171" s="314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6" t="s">
        <v>38</v>
      </c>
      <c r="B176" s="297"/>
      <c r="C176" s="298"/>
      <c r="D176" s="214">
        <f>SUM(B172:C175)</f>
        <v>0</v>
      </c>
    </row>
    <row r="177" spans="1:6" x14ac:dyDescent="0.3">
      <c r="A177" s="296" t="s">
        <v>342</v>
      </c>
      <c r="B177" s="297"/>
      <c r="C177" s="29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5" t="s">
        <v>87</v>
      </c>
      <c r="B179" s="306"/>
      <c r="C179" s="306"/>
      <c r="D179" s="306"/>
      <c r="E179" s="306"/>
      <c r="F179" s="30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6" t="s">
        <v>38</v>
      </c>
      <c r="B185" s="297"/>
      <c r="C185" s="298"/>
      <c r="D185" s="214">
        <f>SUM(B180:C184)</f>
        <v>0</v>
      </c>
    </row>
    <row r="186" spans="1:6" x14ac:dyDescent="0.3">
      <c r="A186" s="296" t="s">
        <v>342</v>
      </c>
      <c r="B186" s="297"/>
      <c r="C186" s="29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5" t="s">
        <v>242</v>
      </c>
      <c r="B188" s="306"/>
      <c r="C188" s="306"/>
      <c r="D188" s="306"/>
      <c r="E188" s="306"/>
      <c r="F188" s="30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6" t="s">
        <v>38</v>
      </c>
      <c r="B193" s="297"/>
      <c r="C193" s="298"/>
      <c r="D193" s="97">
        <f>SUM(B189:C192)</f>
        <v>0</v>
      </c>
    </row>
    <row r="194" spans="1:4" x14ac:dyDescent="0.3">
      <c r="A194" s="296" t="s">
        <v>342</v>
      </c>
      <c r="B194" s="297"/>
      <c r="C194" s="29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2017-04-27T09:44:24Z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