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D63" i="43" s="1"/>
  <c r="D64" i="43" s="1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F471" i="40"/>
  <c r="E471" i="40"/>
  <c r="F424" i="40"/>
  <c r="E424" i="40"/>
  <c r="D424" i="40" s="1"/>
  <c r="B424" i="40" s="1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B129" i="36" s="1"/>
  <c r="D526" i="42" l="1"/>
  <c r="D527" i="42" s="1"/>
  <c r="B127" i="29" s="1"/>
  <c r="D728" i="36"/>
  <c r="B43" i="29" s="1"/>
  <c r="D102" i="39"/>
  <c r="D103" i="39" s="1"/>
  <c r="D588" i="42"/>
  <c r="D589" i="42" s="1"/>
  <c r="D133" i="43"/>
  <c r="D134" i="43" s="1"/>
  <c r="D245" i="40"/>
  <c r="D650" i="38"/>
  <c r="D651" i="38" s="1"/>
  <c r="D203" i="40"/>
  <c r="D204" i="40" s="1"/>
  <c r="D344" i="40"/>
  <c r="D345" i="40" s="1"/>
  <c r="D526" i="40"/>
  <c r="D527" i="40" s="1"/>
  <c r="B126" i="29" s="1"/>
  <c r="D161" i="41"/>
  <c r="D162" i="41" s="1"/>
  <c r="D197" i="41"/>
  <c r="D203" i="42"/>
  <c r="D204" i="42" s="1"/>
  <c r="D130" i="42"/>
  <c r="D131" i="42" s="1"/>
  <c r="B64" i="29" s="1"/>
  <c r="E244" i="42"/>
  <c r="D84" i="43"/>
  <c r="D85" i="43" s="1"/>
  <c r="D102" i="43"/>
  <c r="D103" i="43" s="1"/>
  <c r="D118" i="43"/>
  <c r="D119" i="43" s="1"/>
  <c r="D627" i="40"/>
  <c r="D628" i="40" s="1"/>
  <c r="D161" i="39"/>
  <c r="D162" i="39" s="1"/>
  <c r="D227" i="40"/>
  <c r="D228" i="40" s="1"/>
  <c r="D129" i="40"/>
  <c r="B129" i="40" s="1"/>
  <c r="E244" i="40"/>
  <c r="D133" i="41"/>
  <c r="D134" i="41" s="1"/>
  <c r="D149" i="41"/>
  <c r="D150" i="41" s="1"/>
  <c r="D344" i="42"/>
  <c r="D345" i="42" s="1"/>
  <c r="D566" i="42"/>
  <c r="D569" i="42" s="1"/>
  <c r="D570" i="42" s="1"/>
  <c r="B136" i="29" s="1"/>
  <c r="D669" i="42"/>
  <c r="D670" i="42" s="1"/>
  <c r="D197" i="39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7" i="42"/>
  <c r="D672" i="42"/>
  <c r="D673" i="42" s="1"/>
  <c r="B154" i="29" s="1"/>
  <c r="D300" i="42"/>
  <c r="D301" i="42" s="1"/>
  <c r="D425" i="42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368" i="40"/>
  <c r="D370" i="40"/>
  <c r="D371" i="40" s="1"/>
  <c r="B99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368" i="38"/>
  <c r="D588" i="38"/>
  <c r="D589" i="38" s="1"/>
  <c r="D473" i="38" l="1"/>
  <c r="D475" i="38"/>
  <c r="D476" i="38" s="1"/>
  <c r="B116" i="29" s="1"/>
  <c r="B11" i="43"/>
  <c r="B182" i="29"/>
  <c r="D609" i="42"/>
  <c r="D610" i="42" s="1"/>
  <c r="B145" i="29" s="1"/>
  <c r="D370" i="38"/>
  <c r="D371" i="38" s="1"/>
  <c r="B98" i="29" s="1"/>
  <c r="D198" i="41"/>
  <c r="D199" i="41" s="1"/>
  <c r="D248" i="38"/>
  <c r="D249" i="38" s="1"/>
  <c r="B80" i="29" s="1"/>
  <c r="D198" i="39"/>
  <c r="D199" i="39" s="1"/>
  <c r="D303" i="40"/>
  <c r="D304" i="40" s="1"/>
  <c r="B90" i="29" s="1"/>
  <c r="D606" i="38"/>
  <c r="D607" i="38" s="1"/>
  <c r="D569" i="38"/>
  <c r="D570" i="38" s="1"/>
  <c r="B134" i="29" s="1"/>
  <c r="D567" i="38"/>
  <c r="D428" i="38"/>
  <c r="D429" i="38" s="1"/>
  <c r="B107" i="29" s="1"/>
  <c r="D426" i="38"/>
  <c r="D301" i="38"/>
  <c r="D303" i="38"/>
  <c r="D304" i="38" s="1"/>
  <c r="B89" i="29" s="1"/>
  <c r="D725" i="38"/>
  <c r="D726" i="38" s="1"/>
  <c r="B171" i="29" s="1"/>
  <c r="D672" i="38"/>
  <c r="D673" i="38" s="1"/>
  <c r="B152" i="29" s="1"/>
  <c r="B129" i="38"/>
  <c r="D130" i="38" s="1"/>
  <c r="D131" i="38" s="1"/>
  <c r="B62" i="29" s="1"/>
  <c r="B185" i="38"/>
  <c r="D186" i="38" s="1"/>
  <c r="D187" i="38" s="1"/>
  <c r="B71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41" l="1"/>
  <c r="B181" i="29"/>
  <c r="B11" i="39"/>
  <c r="B180" i="29"/>
  <c r="D729" i="38"/>
  <c r="D730" i="38" s="1"/>
  <c r="B12" i="38" s="1"/>
  <c r="D729" i="42"/>
  <c r="D730" i="42" s="1"/>
  <c r="D726" i="42"/>
  <c r="B173" i="29" s="1"/>
  <c r="D726" i="40"/>
  <c r="B172" i="29" s="1"/>
  <c r="D729" i="40"/>
  <c r="D730" i="40" s="1"/>
  <c r="B35" i="29" l="1"/>
  <c r="B25" i="29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<sst xmlns="http://schemas.openxmlformats.org/spreadsheetml/2006/main" count="5925" uniqueCount="565">
  <si>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</si>
  <si>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</si>
  <si>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</si>
  <si>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</si>
  <si>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</si>
  <si>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</si>
  <si>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</si>
  <si>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</si>
  <si>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</si>
  <si>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</si>
  <si>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</si>
  <si>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</si>
  <si>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</si>
  <si>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</si>
  <si>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</si>
  <si>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</si>
  <si>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</si>
  <si>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</si>
  <si>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</si>
  <si>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</si>
  <si>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</si>
  <si>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</si>
  <si>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</si>
  <si>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</si>
  <si>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</si>
  <si>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</si>
  <si>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</si>
  <si>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</si>
  <si>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</si>
  <si>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</si>
  <si>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</si>
  <si>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</si>
  <si>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</si>
  <si>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</si>
  <si>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</si>
  <si>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</si>
  <si>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</si>
  <si>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</si>
  <si>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</si>
  <si>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</si>
  <si>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</si>
  <si>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</si>
  <si>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</si>
  <si>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</si>
  <si>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</si>
  <si>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</si>
  <si>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</si>
  <si>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</si>
  <si>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</si>
  <si>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</si>
  <si>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</si>
  <si>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</si>
  <si>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</si>
  <si>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</si>
  <si>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</si>
  <si>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</si>
  <si>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</si>
  <si>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</si>
  <si>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</si>
  <si>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</si>
  <si>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</si>
  <si>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</si>
  <si>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</si>
  <si>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</si>
  <si>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</si>
  <si>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</si>
  <si>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</si>
  <si>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</si>
  <si>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</si>
  <si>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</si>
  <si>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</si>
  <si>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</si>
  <si>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</si>
  <si>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</si>
  <si>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</si>
  <si>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</si>
  <si>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</si>
  <si>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</si>
  <si>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</si>
  <si>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</si>
  <si>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</si>
  <si>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</si>
  <si>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</si>
  <si>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</si>
  <si>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</si>
  <si>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</si>
  <si>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</si>
  <si>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</si>
  <si>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</si>
  <si>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</si>
  <si>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</si>
  <si>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</si>
  <si>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</si>
  <si>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</si>
  <si>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</si>
  <si>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</si>
  <si>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</si>
  <si>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</si>
  <si>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</si>
  <si>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</si>
  <si>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</si>
  <si>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</si>
  <si>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</si>
  <si>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</si>
  <si>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</si>
  <si>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</si>
  <si>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</si>
  <si>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</si>
  <si>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</si>
  <si>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</si>
  <si>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</si>
  <si>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</si>
  <si>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</si>
  <si>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</si>
  <si>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</si>
  <si>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</si>
  <si>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</si>
  <si>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</si>
  <si>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</si>
  <si>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</si>
  <si>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</si>
  <si>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</si>
  <si>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</si>
  <si>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</si>
  <si>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</si>
  <si>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</si>
  <si>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</si>
  <si>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</si>
  <si>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</si>
  <si>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</si>
  <si>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</si>
  <si>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</si>
  <si>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</si>
  <si>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</si>
  <si>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</si>
  <si>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</si>
  <si>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</si>
  <si>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</si>
  <si>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</si>
  <si>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</si>
  <si>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</si>
  <si>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</si>
  <si>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</si>
  <si>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</si>
  <si>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</si>
  <si>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</si>
  <si>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</si>
  <si>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</si>
  <si>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</si>
  <si>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</si>
  <si>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</si>
  <si>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</si>
  <si>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</si>
  <si>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</si>
  <si>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</si>
  <si>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</si>
  <si>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</si>
  <si>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</si>
  <si>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</si>
  <si>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</si>
  <si>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</si>
  <si>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</si>
  <si>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</si>
  <si>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</si>
  <si>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</si>
  <si>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</si>
  <si>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</si>
  <si>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</si>
  <si>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</si>
  <si>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</si>
  <si>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</si>
  <si>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</si>
  <si>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</si>
  <si>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</si>
  <si>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</si>
  <si>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</si>
  <si>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</si>
  <si>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</si>
  <si>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</si>
  <si>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</si>
  <si>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</si>
  <si>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</si>
  <si>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</si>
  <si>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</si>
  <si>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</si>
  <si>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</si>
  <si>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</si>
  <si>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</si>
  <si>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</si>
  <si>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</si>
  <si>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</si>
  <si>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</si>
  <si>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</si>
  <si>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</si>
  <si>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</si>
  <si>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</si>
  <si>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</si>
  <si>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</si>
  <si>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</si>
  <si>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</si>
  <si>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</si>
  <si>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</si>
  <si>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</si>
  <si>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</si>
  <si>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</si>
  <si>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</si>
  <si>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</si>
  <si>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</si>
  <si>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</si>
  <si>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</si>
  <si>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</si>
  <si>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</si>
  <si>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</si>
  <si>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</si>
  <si>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</si>
  <si>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</si>
  <si>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</si>
  <si>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</si>
  <si>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</si>
  <si>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</si>
  <si>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</si>
  <si>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</si>
  <si>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</si>
  <si>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</si>
  <si>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</si>
  <si>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</si>
  <si>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</si>
  <si>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</si>
  <si>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</si>
  <si>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</si>
  <si>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</si>
  <si>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</si>
  <si>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</si>
  <si>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</si>
  <si>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</si>
  <si>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</si>
  <si>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</si>
  <si>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</si>
  <si>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</si>
  <si>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</si>
  <si>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</si>
  <si>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</si>
  <si>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</si>
  <si>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</si>
  <si>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</si>
  <si>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</si>
  <si>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</si>
  <si>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</si>
  <si>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</si>
  <si>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</si>
  <si>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</si>
  <si>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</si>
  <si>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</si>
  <si>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</si>
  <si>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</si>
  <si>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</si>
  <si>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</si>
  <si>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</si>
  <si>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</si>
  <si>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</si>
  <si>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</si>
  <si>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</si>
  <si>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</si>
  <si>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</si>
  <si>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</si>
  <si>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</si>
  <si>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</si>
  <si>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</si>
  <si>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</si>
  <si>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</si>
  <si>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</si>
  <si>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</si>
  <si>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</si>
  <si>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</si>
  <si>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</si>
  <si>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</si>
  <si>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</si>
  <si>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</si>
  <si>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</si>
  <si>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</si>
  <si>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</si>
  <si>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</si>
  <si>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</si>
  <si>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</si>
  <si>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</si>
  <si>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</si>
  <si>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</si>
  <si>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</si>
  <si>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</si>
  <si>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</si>
  <si>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</si>
  <si>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</si>
  <si>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</si>
  <si>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</si>
  <si>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</si>
  <si>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</si>
  <si>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</si>
  <si>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</si>
  <si>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</si>
  <si>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</si>
  <si>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</si>
  <si>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</si>
  <si>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</si>
  <si>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</si>
  <si>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</si>
  <si>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</si>
  <si>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</si>
  <si>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</si>
  <si>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</si>
  <si>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</si>
  <si>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</si>
  <si>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</si>
  <si>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</si>
  <si>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</si>
  <si>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</si>
  <si>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</si>
  <si>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</si>
  <si>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</si>
  <si>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</si>
  <si>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</si>
  <si>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</si>
  <si>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</si>
  <si>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</si>
  <si>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</si>
  <si>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</si>
  <si>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</si>
  <si>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</si>
  <si>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</si>
  <si>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</si>
  <si>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</si>
  <si>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</si>
  <si>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</si>
  <si>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</si>
  <si>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</si>
  <si>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</si>
  <si>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</si>
  <si>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</si>
  <si>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</si>
  <si>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</si>
  <si>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</si>
  <si>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</si>
  <si>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</si>
  <si>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</si>
  <si>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</si>
  <si>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</si>
  <si>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</si>
  <si>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</si>
  <si>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</si>
  <si>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</si>
  <si>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</si>
  <si>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</si>
  <si>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</si>
  <si>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</si>
  <si>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</si>
  <si>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</si>
  <si>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</si>
  <si>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</si>
  <si>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</si>
  <si>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</si>
  <si>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</si>
  <si>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</si>
  <si>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</si>
  <si>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</si>
  <si>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</si>
  <si>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</si>
  <si>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</si>
  <si>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</si>
  <si>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</si>
  <si>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</si>
  <si>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</si>
  <si>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</si>
  <si>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</si>
  <si>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</si>
  <si>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</si>
  <si>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</si>
  <si>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</si>
  <si>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</si>
  <si>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</si>
  <si>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</si>
  <si>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</si>
  <si>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</si>
  <si>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</si>
  <si>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</si>
  <si>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</si>
  <si>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</si>
  <si>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</si>
  <si>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</si>
  <si>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</si>
  <si>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</si>
  <si>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</si>
  <si>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</si>
  <si>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</si>
  <si>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</si>
  <si>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</si>
  <si>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</si>
  <si>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</si>
  <si>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</si>
  <si>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</si>
  <si>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</si>
  <si>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</si>
  <si>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</si>
  <si>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</si>
  <si>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</si>
  <si>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</si>
  <si>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</si>
  <si>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</si>
  <si>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</si>
  <si>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</si>
  <si>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</si>
  <si>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</si>
  <si>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</si>
  <si>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</si>
  <si>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</si>
  <si>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</si>
  <si>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</si>
  <si>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</si>
  <si>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</si>
  <si>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</si>
  <si>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</si>
  <si>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</si>
  <si>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</si>
  <si>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</si>
  <si>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</si>
  <si>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</si>
  <si>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</si>
  <si>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</si>
  <si>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</si>
  <si>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</si>
  <si>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</si>
  <si>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</si>
  <si>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</si>
  <si>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</si>
  <si>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</si>
  <si>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</si>
  <si>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</si>
  <si>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</si>
  <si>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</si>
  <si>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</si>
  <si>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</si>
  <si>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</si>
  <si>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</si>
  <si>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</si>
  <si>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</si>
  <si>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</si>
  <si>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</si>
  <si>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</si>
  <si>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</si>
  <si>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</si>
  <si>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</si>
  <si>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</si>
  <si>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</si>
  <si>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</si>
  <si>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</si>
  <si>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</si>
  <si>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</si>
  <si>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</si>
  <si>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</si>
  <si>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</si>
  <si>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</si>
  <si>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</si>
  <si>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</si>
  <si>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</si>
  <si>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</si>
  <si>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</si>
  <si>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</si>
  <si>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</si>
  <si>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</si>
  <si>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</si>
  <si>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</si>
  <si>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</si>
  <si>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</si>
  <si>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</si>
  <si>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</si>
  <si>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</si>
  <si>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</si>
  <si>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</si>
  <si>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Directeur magasin et chefs rayons</t>
  </si>
  <si>
    <t>Renforcer le contrôle des DLC des produits.</t>
  </si>
  <si>
    <t>Absence de local poubelle au niveau du magasin.</t>
  </si>
  <si>
    <t>Veuillez aménager un espace pour un local poubelle.</t>
  </si>
  <si>
    <t>Renforcer le nettoyage et le dépoussiérage.</t>
  </si>
  <si>
    <t>Rades</t>
  </si>
  <si>
    <t>Les enregistrements des paramètres de contrôle à la réception entre la période du 19/04 et le 26/04/2019, n'étaient pas disponibles le jour de l'audit.</t>
  </si>
  <si>
    <t>Assurer un enregistrement régulier des paramètres de contrôle à la réception.</t>
  </si>
  <si>
    <t>Absence de l'ancien rapport et de son plan d'action.</t>
  </si>
  <si>
    <t>Prévoir ces documents au niveau de la réception.</t>
  </si>
  <si>
    <t>Absence de la procédure de nettoyage et de désinfection relative à la réception alimentaire.</t>
  </si>
  <si>
    <t>Afficher et mettre en œuvre le protocole de nettoyage.</t>
  </si>
  <si>
    <t>N,A</t>
  </si>
  <si>
    <t>Renforcer le contrôle des étiquettes des produits pré-emballés.</t>
  </si>
  <si>
    <t>L'acquisition d'une poubelle protégée et à ouverture non manuelle est nécessaire.</t>
  </si>
  <si>
    <t>Effectuer l'enregistrement des relevés mensuels de températures pour chaque mois.</t>
  </si>
  <si>
    <t>Dépassement de la DLC des paquets de jus OH, avec les dates correspondantes du 24/05 et 23/05/2019.
(Voir photo).</t>
  </si>
  <si>
    <t>La procédure des opérations de nettoyage et de désinfection, n'était pas disponible le jour de l'audit.</t>
  </si>
  <si>
    <t>Afficher et mettre en application ce document.</t>
  </si>
  <si>
    <t>Le protocole de nettoyage et de désinfection n'était pas disponible le jour de l'audit.</t>
  </si>
  <si>
    <t>Certains enregistrements des opérations des autocontrôles de nettoyage et de désinfection, n'étaient pas effectués de façon quotidienne.</t>
  </si>
  <si>
    <t>Effectuer les autocontrôles de nettoyage quotidiennement.</t>
  </si>
  <si>
    <t>Contrôler l'aspect des produits de conserve et éliminer les boites non-conformes.</t>
  </si>
  <si>
    <t>Utilisation des palettes en bois pour l’entreposage des produits.
(Voir photos).</t>
  </si>
  <si>
    <t>Utiliser des palettes en plastiques au niveau des CF.</t>
  </si>
  <si>
    <t>Un pot de yaourt dont la DLC était le 01/06, n’était pas encore retiré du rayon</t>
  </si>
  <si>
    <t xml:space="preserve">1/Aspect non uniforme avec présence de givre au niveau de quelques pots de crèmes glacées Boules d’Or.
2/Présence d’un excès de givre au niveau des barquettes de produits de la mer surgelés, du fournisseur Captain Sindbad.
(Voir photos).
La température mesurée au niveau du meuble est de -20°C.
</t>
  </si>
  <si>
    <t>Renforcer le contrôle des produits exposés
Eliminer les produits non-conformes.</t>
  </si>
  <si>
    <t>Vérification du thermomètre effectuée le 07/05/2019.</t>
  </si>
  <si>
    <t xml:space="preserve">Enregistrement manquant des températures à cœur des produits exposés.(Voir photo).
Le meuble froid négatif de stockage, n'était pas inclus dans le suivi des températures.
</t>
  </si>
  <si>
    <t>Assurer la totalité des suivis de températures requis.</t>
  </si>
  <si>
    <t>Assurer le nettoyage nécessaire des meubles froids.</t>
  </si>
  <si>
    <t>Formations non encore effectuées pour l'année 2019.</t>
  </si>
  <si>
    <t xml:space="preserve">Certains porte-appâts n’étaient pas correctement protégés, laissant apparaître les appâts.
</t>
  </si>
  <si>
    <t xml:space="preserve">Certains porte-appâts n’étaient pas correctement protégés, laissant apparaître les appâts.
(Voir photos).
</t>
  </si>
  <si>
    <t>Attention à ces substances toxiques.
Aviser la société prestataire.</t>
  </si>
  <si>
    <t>Un local poubelle est à envisager pour le magasin.</t>
  </si>
  <si>
    <t>Prévoir et afficher ce document.</t>
  </si>
  <si>
    <t>Les autocontrôles de nettoyage n'étaient pas effectués de façon quotidienne.</t>
  </si>
  <si>
    <t>Dr Raja Bouhalfaya</t>
  </si>
  <si>
    <t>Améliorer l'étanchéité de la porte de la réception. 
Prévoir la fermeture des zones non protégées aux alentours de la zone de la réception.</t>
  </si>
  <si>
    <t xml:space="preserve">Manque d’étanchéité de la porte de la réception;
Avec présence d’ouvertures permettant l’introduction de nuisibles et de l’eau des pluies.
(Voir photos).
</t>
  </si>
  <si>
    <t>Température affichée: 3,5°C et prélevée 3°C.</t>
  </si>
  <si>
    <t>Prévoir un traitement anti-rouille pour le présentoir.</t>
  </si>
  <si>
    <t xml:space="preserve">
</t>
  </si>
  <si>
    <t>Présence de traces de rouille au niveau des barres métalliques du présentoir des caisses des produits FLEG.</t>
  </si>
  <si>
    <t>Assurer un traitement anti-rouille des étagères de la réserve et des linéaires.</t>
  </si>
  <si>
    <t>Taux d'hygrométrie mesuré: 48%.</t>
  </si>
  <si>
    <t>Présence de fissures sur l'un des murs de la réserve.</t>
  </si>
  <si>
    <t>Un entretien est requis à ce niveau.</t>
  </si>
  <si>
    <t xml:space="preserve">Certains morceaux de carrelage étaient endommagés.
</t>
  </si>
  <si>
    <t>Procéder à la réparation de l'éclairage.</t>
  </si>
  <si>
    <t xml:space="preserve">Eclairage non fonctionnel au niveau de la CF PLS.
Plusieurs tubes néons n’étaient pas fonctionnels, au niveau du meuble froid des yaourts.
</t>
  </si>
  <si>
    <t>Meubles froids positifs:
Températures affichées: 5,4°C, 2,3°C et mesurées: 0°C et 0,6°C;
Meuble des produits surgelés:
Températures mesurées: -20°C et -18°C.</t>
  </si>
  <si>
    <t>1/Le meuble froid était endommagé à plusieurs niveaux, certaines porte-étiquettes étaient abîmées.
2/L'un des afficheurs de température du meuble des produits surgelés, ne fonctionne pas correctement.</t>
  </si>
  <si>
    <t>Assurer un traitement anti-rouille.</t>
  </si>
  <si>
    <t>Aviser la société prestataire sur cet écart.</t>
  </si>
  <si>
    <t>Manque d'étanchéité de la zone de la réception.</t>
  </si>
  <si>
    <t>Améliorer l'étanchéité de cette zone.</t>
  </si>
  <si>
    <t>La poubelle du rayon FLEG, était à ouverture manuelle, et dépourvue de pédale.</t>
  </si>
  <si>
    <t>Procéder aux réparations nécessaires du magasin.</t>
  </si>
  <si>
    <t xml:space="preserve">Présence de givre dans les gaines de refroidissement du meuble des produits surgelés.
</t>
  </si>
  <si>
    <t>Prévoir les opérations de dégivrages nécessaires.</t>
  </si>
  <si>
    <t xml:space="preserve">Plusieurs boites de conserves de tomate étaient cabossées.
(Voir photos).
</t>
  </si>
  <si>
    <t>Fournir du savon à ce niveau pour une maitrise de l'hygiène du personnel.</t>
  </si>
  <si>
    <t>Le référentiel qualité n'était pas disponible à la réception.</t>
  </si>
  <si>
    <t>Prévoir et afficher le référentiel au niveau de la réception.</t>
  </si>
  <si>
    <t>La poubelle était dépourvue de protection car absence de couvercle et dépourvue de sac.</t>
  </si>
  <si>
    <t>Afficher et mettre en application cette procédure.</t>
  </si>
  <si>
    <t>1/Accumulation de souillures dans l’espace entre les meubles froids PLS.
(Voir photos).
2/Développement de moisissures au niveau des supports des porte-étiquettes et de la partie inférieure des étagères d'exposition.</t>
  </si>
  <si>
    <t>Respecter les dates de retraits. On rappelle que pour les yaourts, cette date est DLC-2 Jours.</t>
  </si>
  <si>
    <t>Dernier passage de la société prestataire le 13/05/2019.</t>
  </si>
  <si>
    <t>La procédure de destruction des déchets n'était pas disponible au magasin.</t>
  </si>
  <si>
    <t>Les casiers des vestiaires des femmes étaient usés: certaines portières étaient démontées.</t>
  </si>
  <si>
    <t>L'entretien des casiers est requis.</t>
  </si>
  <si>
    <t>Sanitaires des femmes: Absence de savon au niveau du distributeur.</t>
  </si>
  <si>
    <t>L'entretien des casiers est préconisé.</t>
  </si>
  <si>
    <t>Développement de rouille au niveau des étagères de la réserve et des étagères d'exposition.</t>
  </si>
  <si>
    <t>Certains écarts d'ordre technique n'étaient pas encore traités.</t>
  </si>
  <si>
    <t>Développement de rouille sur certaines étagères de stockage.</t>
  </si>
  <si>
    <t>Certaines étagères d'exposition étaient rouillés.</t>
  </si>
  <si>
    <t>Procéder aux réparations nécessaires du sol.</t>
  </si>
  <si>
    <t>L'entretien des meubles froids est nécessaire.
Revoir le fonctionnement de l'afficheur du meuble froid négatif.</t>
  </si>
  <si>
    <t>Vérification du thermomètre effectuée le 01/05/2019.</t>
  </si>
  <si>
    <t>1/Etiquetage erroné des barquettes de cerises par la mention Cerises vrac au lieu de cerises en barquettes.
2/Présence d’un double étiquetage sur les paquets de figues: la date d’emballage retrouvée au niveau du ticket balance était le 09/01, or le fournisseur mentionne la date du mois de Mars 2018.
3/Une barquette de dattes était dépourvue des mentions obligatoires DF, DLC et numéro de lot.</t>
  </si>
  <si>
    <t xml:space="preserve">Le relevé mensuel correspondant au mois de Mai n'était pas encore effectué.
</t>
  </si>
  <si>
    <t xml:space="preserve">1/Présence de poussières sur les boites de conserve des produits haricots verts et blancs.
2/Manque de propreté des étagères de couscous.
</t>
  </si>
  <si>
    <t>Les casiers au niveau des vestiaires des femmes étaient usés: certaines portières étaient démontées.</t>
  </si>
  <si>
    <t>Prévoir une poubelle à pédale correctement protégée pour ce rayon.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</si>
</sst>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166" fontId="37" fillId="0" borderId="1" xfId="0" applyNumberFormat="1" applyFont="1" applyFill="1" applyBorder="1" applyAlignment="1" applyProtection="1">
      <alignment vertical="top" wrapText="1"/>
      <protection locked="0"/>
    </xf>
    <xf numFmtId="9" fontId="37" fillId="0" borderId="1" xfId="0" applyNumberFormat="1" applyFont="1" applyFill="1" applyBorder="1" applyAlignment="1" applyProtection="1">
      <alignment vertical="top" wrapText="1"/>
      <protection locked="0"/>
    </xf>
    <xf numFmtId="165" fontId="37" fillId="0" borderId="1" xfId="0" applyNumberFormat="1" applyFont="1" applyFill="1" applyBorder="1" applyAlignment="1" applyProtection="1">
      <alignment horizontal="left" vertical="top" wrapText="1"/>
      <protection hidden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35" fillId="0" borderId="3" xfId="0" applyFont="1" applyFill="1" applyBorder="1" applyAlignment="1" applyProtection="1">
      <alignment vertical="top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0.82352941176470584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1040"/>
        <c:axId val="-229738112"/>
      </c:barChart>
      <c:catAx>
        <c:axId val="-22973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8112"/>
        <c:crosses val="autoZero"/>
        <c:auto val="1"/>
        <c:lblAlgn val="ctr"/>
        <c:lblOffset val="100"/>
        <c:noMultiLvlLbl val="0"/>
      </c:catAx>
      <c:valAx>
        <c:axId val="-22973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83696"/>
        <c:axId val="-181377168"/>
      </c:barChart>
      <c:catAx>
        <c:axId val="-18138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7168"/>
        <c:crosses val="autoZero"/>
        <c:auto val="1"/>
        <c:lblAlgn val="ctr"/>
        <c:lblOffset val="100"/>
        <c:noMultiLvlLbl val="0"/>
      </c:catAx>
      <c:valAx>
        <c:axId val="-18137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8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0.58695652173913049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69552"/>
        <c:axId val="-181376080"/>
      </c:barChart>
      <c:catAx>
        <c:axId val="-18136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6080"/>
        <c:crosses val="autoZero"/>
        <c:auto val="1"/>
        <c:lblAlgn val="ctr"/>
        <c:lblOffset val="100"/>
        <c:noMultiLvlLbl val="0"/>
      </c:catAx>
      <c:valAx>
        <c:axId val="-18137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6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0.90789473684210531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4992"/>
        <c:axId val="-181381520"/>
      </c:barChart>
      <c:catAx>
        <c:axId val="-18137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81520"/>
        <c:crosses val="autoZero"/>
        <c:auto val="1"/>
        <c:lblAlgn val="ctr"/>
        <c:lblOffset val="100"/>
        <c:noMultiLvlLbl val="0"/>
      </c:catAx>
      <c:valAx>
        <c:axId val="-18138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0096"/>
        <c:axId val="-181373360"/>
      </c:barChart>
      <c:catAx>
        <c:axId val="-18137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3360"/>
        <c:crosses val="autoZero"/>
        <c:auto val="1"/>
        <c:lblAlgn val="ctr"/>
        <c:lblOffset val="100"/>
        <c:noMultiLvlLbl val="0"/>
      </c:catAx>
      <c:valAx>
        <c:axId val="-18137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2816"/>
        <c:axId val="-181371184"/>
      </c:barChart>
      <c:catAx>
        <c:axId val="-18137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1184"/>
        <c:crosses val="autoZero"/>
        <c:auto val="1"/>
        <c:lblAlgn val="ctr"/>
        <c:lblOffset val="100"/>
        <c:noMultiLvlLbl val="0"/>
      </c:catAx>
      <c:valAx>
        <c:axId val="-18137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0.81521739130434778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0548848"/>
        <c:axId val="-180545040"/>
      </c:barChart>
      <c:catAx>
        <c:axId val="-18054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5040"/>
        <c:crosses val="autoZero"/>
        <c:auto val="1"/>
        <c:lblAlgn val="ctr"/>
        <c:lblOffset val="100"/>
        <c:noMultiLvlLbl val="0"/>
      </c:catAx>
      <c:valAx>
        <c:axId val="-1805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05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0.8294573643410853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0542864"/>
        <c:axId val="-180550480"/>
      </c:barChart>
      <c:catAx>
        <c:axId val="-18054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50480"/>
        <c:crosses val="autoZero"/>
        <c:auto val="1"/>
        <c:lblAlgn val="ctr"/>
        <c:lblOffset val="100"/>
        <c:noMultiLvlLbl val="0"/>
      </c:catAx>
      <c:valAx>
        <c:axId val="-18055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054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0.82233737782271654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80541232"/>
        <c:axId val="-180545584"/>
        <c:extLst/>
      </c:barChart>
      <c:catAx>
        <c:axId val="-1805412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5584"/>
        <c:crosses val="autoZero"/>
        <c:auto val="1"/>
        <c:lblAlgn val="ctr"/>
        <c:lblOffset val="100"/>
        <c:noMultiLvlLbl val="0"/>
      </c:catAx>
      <c:valAx>
        <c:axId val="-1805455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0.61783333333333335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80543408"/>
        <c:axId val="-180544496"/>
        <c:extLst/>
      </c:barChart>
      <c:catAx>
        <c:axId val="-18054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4496"/>
        <c:crosses val="autoZero"/>
        <c:auto val="1"/>
        <c:lblAlgn val="ctr"/>
        <c:lblOffset val="100"/>
        <c:noMultiLvlLbl val="0"/>
      </c:catAx>
      <c:valAx>
        <c:axId val="-18054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5392"/>
        <c:axId val="-229730496"/>
      </c:barChart>
      <c:catAx>
        <c:axId val="-22973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0496"/>
        <c:crosses val="autoZero"/>
        <c:auto val="1"/>
        <c:lblAlgn val="ctr"/>
        <c:lblOffset val="100"/>
        <c:noMultiLvlLbl val="0"/>
      </c:catAx>
      <c:valAx>
        <c:axId val="-22973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28320"/>
        <c:axId val="-229741920"/>
      </c:barChart>
      <c:catAx>
        <c:axId val="-22972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41920"/>
        <c:crosses val="autoZero"/>
        <c:auto val="1"/>
        <c:lblAlgn val="ctr"/>
        <c:lblOffset val="100"/>
        <c:noMultiLvlLbl val="0"/>
      </c:catAx>
      <c:valAx>
        <c:axId val="-22974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2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3216"/>
        <c:axId val="-229741376"/>
      </c:barChart>
      <c:catAx>
        <c:axId val="-22973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41376"/>
        <c:crosses val="autoZero"/>
        <c:auto val="1"/>
        <c:lblAlgn val="ctr"/>
        <c:lblOffset val="100"/>
        <c:noMultiLvlLbl val="0"/>
      </c:catAx>
      <c:valAx>
        <c:axId val="-22974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7568"/>
        <c:axId val="-229737024"/>
      </c:barChart>
      <c:catAx>
        <c:axId val="-22973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7024"/>
        <c:crosses val="autoZero"/>
        <c:auto val="1"/>
        <c:lblAlgn val="ctr"/>
        <c:lblOffset val="100"/>
        <c:noMultiLvlLbl val="0"/>
      </c:catAx>
      <c:valAx>
        <c:axId val="-22973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2128"/>
        <c:axId val="-229731584"/>
      </c:barChart>
      <c:catAx>
        <c:axId val="-22973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1584"/>
        <c:crosses val="autoZero"/>
        <c:auto val="1"/>
        <c:lblAlgn val="ctr"/>
        <c:lblOffset val="100"/>
        <c:noMultiLvlLbl val="0"/>
      </c:catAx>
      <c:valAx>
        <c:axId val="-22973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1234928"/>
        <c:axId val="-181378256"/>
      </c:barChart>
      <c:catAx>
        <c:axId val="-36123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8256"/>
        <c:crosses val="autoZero"/>
        <c:auto val="1"/>
        <c:lblAlgn val="ctr"/>
        <c:lblOffset val="100"/>
        <c:noMultiLvlLbl val="0"/>
      </c:catAx>
      <c:valAx>
        <c:axId val="-18137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123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82608"/>
        <c:axId val="-181379888"/>
      </c:barChart>
      <c:catAx>
        <c:axId val="-18138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9888"/>
        <c:crosses val="autoZero"/>
        <c:auto val="1"/>
        <c:lblAlgn val="ctr"/>
        <c:lblOffset val="100"/>
        <c:noMultiLvlLbl val="0"/>
      </c:catAx>
      <c:valAx>
        <c:axId val="-18137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8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8800"/>
        <c:axId val="-181380432"/>
      </c:barChart>
      <c:catAx>
        <c:axId val="-18137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80432"/>
        <c:crosses val="autoZero"/>
        <c:auto val="1"/>
        <c:lblAlgn val="ctr"/>
        <c:lblOffset val="100"/>
        <c:noMultiLvlLbl val="0"/>
      </c:catAx>
      <c:valAx>
        <c:axId val="-18138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F20" sqref="F20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0" t="s">
        <v>277</v>
      </c>
      <c r="B18" s="430"/>
      <c r="C18" s="430"/>
      <c r="D18" s="431" t="s">
        <v>481</v>
      </c>
      <c r="E18" s="431"/>
      <c r="F18" s="431"/>
      <c r="G18" s="431"/>
      <c r="H18" s="431"/>
      <c r="I18" s="431"/>
      <c r="J18" s="431"/>
      <c r="K18" s="431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2" t="s">
        <v>278</v>
      </c>
      <c r="B21" s="432"/>
      <c r="C21" s="432"/>
      <c r="D21" s="432"/>
      <c r="E21" s="432"/>
      <c r="F21" s="432"/>
      <c r="G21" s="432"/>
      <c r="H21" s="432"/>
      <c r="I21" s="432"/>
      <c r="J21" s="432"/>
      <c r="K21" s="432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6" t="s">
        <v>280</v>
      </c>
      <c r="C23" s="426"/>
      <c r="D23" s="49"/>
      <c r="E23" s="49"/>
      <c r="F23" s="49"/>
      <c r="G23" s="49"/>
      <c r="H23" s="49"/>
      <c r="I23" s="49"/>
      <c r="J23" s="48" t="str">
        <f>D18</f>
        <v>Rades</v>
      </c>
    </row>
    <row r="24" spans="1:11" ht="33" customHeight="1" x14ac:dyDescent="0.25">
      <c r="A24" s="57" t="s">
        <v>281</v>
      </c>
      <c r="B24" s="425">
        <f>AVERAGE('A1 Exploitation'!D730,'A1 Technique'!D199)</f>
        <v>0.82233737782271654</v>
      </c>
      <c r="C24" s="425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5" t="e">
        <f>AVERAGE('A2 Exploitation'!D730,'A2 Technique'!D199)</f>
        <v>#DIV/0!</v>
      </c>
      <c r="C25" s="425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5" t="e">
        <f>AVERAGE('A3 Exploitation'!D730,'A3 Technique'!D199)</f>
        <v>#DIV/0!</v>
      </c>
      <c r="C26" s="425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5" t="e">
        <f>AVERAGE('A4 Exploitation'!D730,'A4 Technique'!D199)</f>
        <v>#DIV/0!</v>
      </c>
      <c r="C27" s="425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5"/>
      <c r="C28" s="425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5"/>
      <c r="C29" s="425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6" t="s">
        <v>287</v>
      </c>
      <c r="C33" s="426"/>
      <c r="D33" s="49"/>
      <c r="E33" s="49"/>
      <c r="F33" s="49"/>
      <c r="G33" s="49"/>
      <c r="H33" s="49"/>
      <c r="I33" s="49"/>
      <c r="J33" s="48" t="str">
        <f>D18</f>
        <v>Rades</v>
      </c>
    </row>
    <row r="34" spans="1:10" ht="33" customHeight="1" x14ac:dyDescent="0.25">
      <c r="A34" s="57" t="s">
        <v>281</v>
      </c>
      <c r="B34" s="425">
        <f>'A1 Exploitation'!D730</f>
        <v>0.8294573643410853</v>
      </c>
      <c r="C34" s="425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5" t="e">
        <f>'A2 Exploitation'!D730</f>
        <v>#DIV/0!</v>
      </c>
      <c r="C35" s="425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5" t="e">
        <f>'A3 Exploitation'!D730</f>
        <v>#DIV/0!</v>
      </c>
      <c r="C36" s="425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5" t="e">
        <f>'A4 Exploitation'!D730</f>
        <v>#DIV/0!</v>
      </c>
      <c r="C37" s="425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5"/>
      <c r="C38" s="425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5"/>
      <c r="C39" s="425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9" t="s">
        <v>288</v>
      </c>
      <c r="C42" s="429"/>
      <c r="D42" s="49"/>
      <c r="E42" s="49"/>
      <c r="F42" s="49"/>
      <c r="G42" s="49"/>
      <c r="H42" s="49"/>
      <c r="I42" s="49"/>
      <c r="J42" s="48" t="str">
        <f>D18</f>
        <v>Rades</v>
      </c>
    </row>
    <row r="43" spans="1:10" ht="33" customHeight="1" x14ac:dyDescent="0.25">
      <c r="A43" s="57" t="s">
        <v>281</v>
      </c>
      <c r="B43" s="425">
        <f>AVERAGE('A1 Exploitation'!D728, 'A1 Technique'!D197)</f>
        <v>0.61783333333333335</v>
      </c>
      <c r="C43" s="425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5" t="e">
        <f>AVERAGE('A2 Exploitation'!D728, 'A2 Technique'!D197)</f>
        <v>#DIV/0!</v>
      </c>
      <c r="C44" s="425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5" t="e">
        <f>AVERAGE('A3 Exploitation'!D728, 'A3 Technique'!D197)</f>
        <v>#DIV/0!</v>
      </c>
      <c r="C45" s="425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5" t="e">
        <f>AVERAGE('A4 Exploitation'!D728, 'A4 Technique'!D197)</f>
        <v>#DIV/0!</v>
      </c>
      <c r="C46" s="425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5"/>
      <c r="C47" s="425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5"/>
      <c r="C48" s="425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6" t="s">
        <v>289</v>
      </c>
      <c r="C51" s="426"/>
      <c r="D51" s="49"/>
      <c r="E51" s="49"/>
      <c r="F51" s="49"/>
      <c r="G51" s="49"/>
      <c r="H51" s="49"/>
      <c r="I51" s="49"/>
      <c r="J51" s="48" t="str">
        <f>D18</f>
        <v>Rades</v>
      </c>
    </row>
    <row r="52" spans="1:10" ht="33" customHeight="1" x14ac:dyDescent="0.25">
      <c r="A52" s="57" t="s">
        <v>281</v>
      </c>
      <c r="B52" s="428">
        <f>'A1 Exploitation'!D48</f>
        <v>0.82352941176470584</v>
      </c>
      <c r="C52" s="428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8" t="e">
        <f>'A2 Exploitation'!D48</f>
        <v>#DIV/0!</v>
      </c>
      <c r="C53" s="428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8" t="e">
        <f>'A3 Exploitation'!D48</f>
        <v>#DIV/0!</v>
      </c>
      <c r="C54" s="428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8" t="e">
        <f>'A4 Exploitation'!D48</f>
        <v>#DIV/0!</v>
      </c>
      <c r="C55" s="428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8"/>
      <c r="C56" s="428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8"/>
      <c r="C57" s="428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6" t="s">
        <v>290</v>
      </c>
      <c r="C60" s="426"/>
      <c r="D60" s="49"/>
      <c r="E60" s="49"/>
      <c r="F60" s="49"/>
      <c r="G60" s="49"/>
      <c r="H60" s="49"/>
      <c r="I60" s="49"/>
      <c r="J60" s="48" t="str">
        <f>D18</f>
        <v>Rades</v>
      </c>
    </row>
    <row r="61" spans="1:10" ht="33" customHeight="1" x14ac:dyDescent="0.25">
      <c r="A61" s="57" t="s">
        <v>281</v>
      </c>
      <c r="B61" s="425" t="e">
        <f>'A1 Exploitation'!D131</f>
        <v>#DIV/0!</v>
      </c>
      <c r="C61" s="425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5" t="e">
        <f>'A2 Exploitation'!D131</f>
        <v>#DIV/0!</v>
      </c>
      <c r="C62" s="425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5" t="e">
        <f>'A3 Exploitation'!D131</f>
        <v>#DIV/0!</v>
      </c>
      <c r="C63" s="425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5" t="e">
        <f>'A4 Exploitation'!D131</f>
        <v>#DIV/0!</v>
      </c>
      <c r="C64" s="425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5"/>
      <c r="C65" s="425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5"/>
      <c r="C66" s="425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6" t="s">
        <v>464</v>
      </c>
      <c r="C69" s="426"/>
      <c r="D69" s="49"/>
      <c r="E69" s="49"/>
      <c r="F69" s="49"/>
      <c r="G69" s="49"/>
      <c r="H69" s="49"/>
      <c r="I69" s="49"/>
      <c r="J69" s="48" t="str">
        <f>D18</f>
        <v>Rades</v>
      </c>
    </row>
    <row r="70" spans="1:10" ht="33" customHeight="1" x14ac:dyDescent="0.25">
      <c r="A70" s="57" t="s">
        <v>281</v>
      </c>
      <c r="B70" s="425" t="e">
        <f>'A1 Exploitation'!D187</f>
        <v>#DIV/0!</v>
      </c>
      <c r="C70" s="425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5" t="e">
        <f>'A2 Exploitation'!D187</f>
        <v>#DIV/0!</v>
      </c>
      <c r="C71" s="425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5" t="e">
        <f>'A3 Exploitation'!D187</f>
        <v>#DIV/0!</v>
      </c>
      <c r="C72" s="425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5" t="e">
        <f>'A4 Exploitation'!D187</f>
        <v>#DIV/0!</v>
      </c>
      <c r="C73" s="425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5"/>
      <c r="C74" s="425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5"/>
      <c r="C75" s="425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6" t="s">
        <v>465</v>
      </c>
      <c r="C78" s="426"/>
      <c r="D78" s="49"/>
      <c r="E78" s="49"/>
      <c r="F78" s="49"/>
      <c r="G78" s="49"/>
      <c r="H78" s="49"/>
      <c r="I78" s="49"/>
      <c r="J78" s="48" t="str">
        <f>D18</f>
        <v>Rades</v>
      </c>
    </row>
    <row r="79" spans="1:10" ht="33" customHeight="1" x14ac:dyDescent="0.25">
      <c r="A79" s="57" t="s">
        <v>281</v>
      </c>
      <c r="B79" s="425" t="e">
        <f>'A1 Exploitation'!D249</f>
        <v>#DIV/0!</v>
      </c>
      <c r="C79" s="425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5" t="e">
        <f>'A2 Exploitation'!D249</f>
        <v>#DIV/0!</v>
      </c>
      <c r="C80" s="425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5" t="e">
        <f>'A3 Exploitation'!D249</f>
        <v>#DIV/0!</v>
      </c>
      <c r="C81" s="425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5" t="e">
        <f>'A4 Exploitation'!D249</f>
        <v>#DIV/0!</v>
      </c>
      <c r="C82" s="425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5"/>
      <c r="C83" s="425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5"/>
      <c r="C84" s="425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6" t="s">
        <v>466</v>
      </c>
      <c r="C87" s="426"/>
      <c r="D87" s="49"/>
      <c r="E87" s="49"/>
      <c r="F87" s="49"/>
      <c r="G87" s="49"/>
      <c r="H87" s="49"/>
      <c r="I87" s="49"/>
      <c r="J87" s="48" t="str">
        <f>D18</f>
        <v>Rades</v>
      </c>
    </row>
    <row r="88" spans="1:10" ht="33" customHeight="1" x14ac:dyDescent="0.25">
      <c r="A88" s="57" t="s">
        <v>281</v>
      </c>
      <c r="B88" s="425" t="e">
        <f>'A1 Exploitation'!D304</f>
        <v>#DIV/0!</v>
      </c>
      <c r="C88" s="425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5" t="e">
        <f>'A2 Exploitation'!D304</f>
        <v>#DIV/0!</v>
      </c>
      <c r="C89" s="425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5" t="e">
        <f>'A3 Exploitation'!D304</f>
        <v>#DIV/0!</v>
      </c>
      <c r="C90" s="425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5" t="e">
        <f>'A4 Exploitation'!D304</f>
        <v>#DIV/0!</v>
      </c>
      <c r="C91" s="425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5"/>
      <c r="C92" s="425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5"/>
      <c r="C93" s="425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6" t="s">
        <v>467</v>
      </c>
      <c r="C96" s="426"/>
      <c r="D96" s="49"/>
      <c r="E96" s="49"/>
      <c r="F96" s="49"/>
      <c r="G96" s="49"/>
      <c r="H96" s="49"/>
      <c r="I96" s="49"/>
      <c r="J96" s="48" t="str">
        <f>D18</f>
        <v>Rades</v>
      </c>
    </row>
    <row r="97" spans="1:10" ht="33" customHeight="1" x14ac:dyDescent="0.25">
      <c r="A97" s="57" t="s">
        <v>281</v>
      </c>
      <c r="B97" s="425" t="e">
        <f>'A1 Exploitation'!D371</f>
        <v>#DIV/0!</v>
      </c>
      <c r="C97" s="425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5" t="e">
        <f>'A2 Exploitation'!D371</f>
        <v>#DIV/0!</v>
      </c>
      <c r="C98" s="425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5" t="e">
        <f>'A3 Exploitation'!D371</f>
        <v>#DIV/0!</v>
      </c>
      <c r="C99" s="425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5" t="e">
        <f>'A4 Exploitation'!D371</f>
        <v>#DIV/0!</v>
      </c>
      <c r="C100" s="425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5"/>
      <c r="C101" s="425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5"/>
      <c r="C102" s="425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6" t="s">
        <v>468</v>
      </c>
      <c r="C105" s="426"/>
      <c r="D105" s="49"/>
      <c r="E105" s="49"/>
      <c r="F105" s="49"/>
      <c r="G105" s="49"/>
      <c r="H105" s="49"/>
      <c r="I105" s="49"/>
      <c r="J105" s="48" t="str">
        <f>D18</f>
        <v>Rades</v>
      </c>
    </row>
    <row r="106" spans="1:10" ht="33" customHeight="1" x14ac:dyDescent="0.25">
      <c r="A106" s="57" t="s">
        <v>281</v>
      </c>
      <c r="B106" s="425" t="e">
        <f>'A1 Exploitation'!D429</f>
        <v>#DIV/0!</v>
      </c>
      <c r="C106" s="425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5" t="e">
        <f>'A2 Exploitation'!D429</f>
        <v>#DIV/0!</v>
      </c>
      <c r="C107" s="425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5" t="e">
        <f>'A3 Exploitation'!D429</f>
        <v>#DIV/0!</v>
      </c>
      <c r="C108" s="425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5" t="e">
        <f>'A4 Exploitation'!D429</f>
        <v>#DIV/0!</v>
      </c>
      <c r="C109" s="425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5"/>
      <c r="C110" s="425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5"/>
      <c r="C111" s="425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6" t="s">
        <v>469</v>
      </c>
      <c r="C114" s="426"/>
      <c r="D114" s="49"/>
      <c r="E114" s="49"/>
      <c r="F114" s="49"/>
      <c r="G114" s="49"/>
      <c r="H114" s="49"/>
      <c r="I114" s="49"/>
      <c r="J114" s="48" t="str">
        <f>D18</f>
        <v>Rades</v>
      </c>
    </row>
    <row r="115" spans="1:10" ht="33" customHeight="1" x14ac:dyDescent="0.25">
      <c r="A115" s="57" t="s">
        <v>281</v>
      </c>
      <c r="B115" s="425">
        <f>'A1 Exploitation'!D476</f>
        <v>0.91379310344827591</v>
      </c>
      <c r="C115" s="425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5" t="e">
        <f>'A2 Exploitation'!D476</f>
        <v>#DIV/0!</v>
      </c>
      <c r="C116" s="425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5" t="e">
        <f>'A3 Exploitation'!D476</f>
        <v>#DIV/0!</v>
      </c>
      <c r="C117" s="425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5" t="e">
        <f>'A4 Exploitation'!D476</f>
        <v>#DIV/0!</v>
      </c>
      <c r="C118" s="425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5"/>
      <c r="C119" s="425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5"/>
      <c r="C120" s="425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6" t="s">
        <v>470</v>
      </c>
      <c r="C123" s="426"/>
      <c r="D123" s="49"/>
      <c r="E123" s="49"/>
      <c r="F123" s="49"/>
      <c r="G123" s="49"/>
      <c r="H123" s="49"/>
      <c r="I123" s="49"/>
      <c r="J123" s="48" t="str">
        <f>D18</f>
        <v>Rades</v>
      </c>
    </row>
    <row r="124" spans="1:10" ht="33" customHeight="1" x14ac:dyDescent="0.25">
      <c r="A124" s="57" t="s">
        <v>281</v>
      </c>
      <c r="B124" s="425" t="e">
        <f>'A1 Exploitation'!D527</f>
        <v>#DIV/0!</v>
      </c>
      <c r="C124" s="425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5" t="e">
        <f>'A2 Exploitation'!D527</f>
        <v>#DIV/0!</v>
      </c>
      <c r="C125" s="425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5" t="e">
        <f>'A3 Exploitation'!D527</f>
        <v>#DIV/0!</v>
      </c>
      <c r="C126" s="425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5" t="e">
        <f>'A4 Exploitation'!D527</f>
        <v>#DIV/0!</v>
      </c>
      <c r="C127" s="425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5"/>
      <c r="C128" s="425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5"/>
      <c r="C129" s="425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6" t="s">
        <v>471</v>
      </c>
      <c r="C132" s="426"/>
      <c r="D132" s="49"/>
      <c r="E132" s="49"/>
      <c r="F132" s="49"/>
      <c r="G132" s="49"/>
      <c r="H132" s="49"/>
      <c r="I132" s="49"/>
      <c r="J132" s="48" t="str">
        <f>D18</f>
        <v>Rades</v>
      </c>
    </row>
    <row r="133" spans="1:10" ht="33" customHeight="1" x14ac:dyDescent="0.25">
      <c r="A133" s="57" t="s">
        <v>281</v>
      </c>
      <c r="B133" s="425" t="e">
        <f>'A1 Exploitation'!D570</f>
        <v>#DIV/0!</v>
      </c>
      <c r="C133" s="425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5" t="e">
        <f>'A2 Exploitation'!D570</f>
        <v>#DIV/0!</v>
      </c>
      <c r="C134" s="425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5" t="e">
        <f>'A3 Exploitation'!D570</f>
        <v>#DIV/0!</v>
      </c>
      <c r="C135" s="425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5" t="e">
        <f>'A4 Exploitation'!D570</f>
        <v>#DIV/0!</v>
      </c>
      <c r="C136" s="425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5"/>
      <c r="C137" s="425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5"/>
      <c r="C138" s="425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6" t="s">
        <v>291</v>
      </c>
      <c r="C141" s="426"/>
      <c r="D141" s="49"/>
      <c r="E141" s="49"/>
      <c r="F141" s="49"/>
      <c r="G141" s="49"/>
      <c r="H141" s="49"/>
      <c r="I141" s="49"/>
      <c r="J141" s="48" t="str">
        <f>D18</f>
        <v>Rades</v>
      </c>
    </row>
    <row r="142" spans="1:10" ht="33" customHeight="1" x14ac:dyDescent="0.25">
      <c r="A142" s="57" t="s">
        <v>281</v>
      </c>
      <c r="B142" s="425">
        <f>'A1 Exploitation'!D610</f>
        <v>0.58695652173913049</v>
      </c>
      <c r="C142" s="425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5" t="e">
        <f>'A2 Exploitation'!D610</f>
        <v>#DIV/0!</v>
      </c>
      <c r="C143" s="425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5" t="e">
        <f>'A3 Exploitation'!D610</f>
        <v>#DIV/0!</v>
      </c>
      <c r="C144" s="425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5" t="e">
        <f>'A4 Exploitation'!D610</f>
        <v>#DIV/0!</v>
      </c>
      <c r="C145" s="425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5"/>
      <c r="C146" s="425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5"/>
      <c r="C147" s="425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6" t="s">
        <v>292</v>
      </c>
      <c r="C150" s="426"/>
      <c r="D150" s="49"/>
      <c r="E150" s="49"/>
      <c r="F150" s="49"/>
      <c r="G150" s="49"/>
      <c r="H150" s="49"/>
      <c r="I150" s="49"/>
      <c r="J150" s="48" t="str">
        <f>D18</f>
        <v>Rades</v>
      </c>
    </row>
    <row r="151" spans="1:10" ht="33" customHeight="1" x14ac:dyDescent="0.25">
      <c r="A151" s="57" t="s">
        <v>281</v>
      </c>
      <c r="B151" s="425">
        <f>'A1 Exploitation'!D673</f>
        <v>0.90789473684210531</v>
      </c>
      <c r="C151" s="425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5" t="e">
        <f>'A2 Exploitation'!D673</f>
        <v>#DIV/0!</v>
      </c>
      <c r="C152" s="425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5" t="e">
        <f>'A3 Exploitation'!D673</f>
        <v>#DIV/0!</v>
      </c>
      <c r="C153" s="425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5" t="e">
        <f>'A4 Exploitation'!D673</f>
        <v>#DIV/0!</v>
      </c>
      <c r="C154" s="425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5"/>
      <c r="C155" s="425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5"/>
      <c r="C156" s="425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7"/>
      <c r="C159" s="427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6" t="s">
        <v>472</v>
      </c>
      <c r="C160" s="426"/>
      <c r="D160" s="49"/>
      <c r="E160" s="49"/>
      <c r="F160" s="49"/>
      <c r="G160" s="49"/>
      <c r="H160" s="49"/>
      <c r="I160" s="49"/>
      <c r="J160" s="48" t="str">
        <f>D18</f>
        <v>Rades</v>
      </c>
    </row>
    <row r="161" spans="1:10" ht="33" customHeight="1" x14ac:dyDescent="0.25">
      <c r="A161" s="57" t="s">
        <v>281</v>
      </c>
      <c r="B161" s="425">
        <f>'A1 Exploitation'!D702</f>
        <v>0.8571428571428571</v>
      </c>
      <c r="C161" s="425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5" t="e">
        <f>'A2 Exploitation'!D702</f>
        <v>#DIV/0!</v>
      </c>
      <c r="C162" s="425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5" t="e">
        <f>'A3 Exploitation'!D702</f>
        <v>#DIV/0!</v>
      </c>
      <c r="C163" s="425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5" t="e">
        <f>'A4 Exploitation'!D702</f>
        <v>#DIV/0!</v>
      </c>
      <c r="C164" s="425"/>
    </row>
    <row r="165" spans="1:10" ht="33" customHeight="1" x14ac:dyDescent="0.25">
      <c r="A165" s="56" t="s">
        <v>285</v>
      </c>
      <c r="B165" s="425"/>
      <c r="C165" s="425"/>
    </row>
    <row r="166" spans="1:10" ht="18" x14ac:dyDescent="0.25">
      <c r="A166" s="56" t="s">
        <v>286</v>
      </c>
      <c r="B166" s="425"/>
      <c r="C166" s="425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6" t="s">
        <v>473</v>
      </c>
      <c r="C169" s="426"/>
      <c r="J169" s="48" t="str">
        <f>D18</f>
        <v>Rades</v>
      </c>
    </row>
    <row r="170" spans="1:10" ht="33" customHeight="1" x14ac:dyDescent="0.25">
      <c r="A170" s="57" t="s">
        <v>281</v>
      </c>
      <c r="B170" s="425">
        <f>'A1 Exploitation'!D726</f>
        <v>0.8125</v>
      </c>
      <c r="C170" s="425"/>
    </row>
    <row r="171" spans="1:10" ht="33" customHeight="1" x14ac:dyDescent="0.25">
      <c r="A171" s="56" t="s">
        <v>282</v>
      </c>
      <c r="B171" s="425" t="e">
        <f>'A2 Exploitation'!D726</f>
        <v>#DIV/0!</v>
      </c>
      <c r="C171" s="425"/>
    </row>
    <row r="172" spans="1:10" ht="33" customHeight="1" x14ac:dyDescent="0.25">
      <c r="A172" s="57" t="s">
        <v>283</v>
      </c>
      <c r="B172" s="425" t="e">
        <f>'A3 Exploitation'!D726</f>
        <v>#DIV/0!</v>
      </c>
      <c r="C172" s="425"/>
    </row>
    <row r="173" spans="1:10" ht="33" customHeight="1" x14ac:dyDescent="0.25">
      <c r="A173" s="57" t="s">
        <v>284</v>
      </c>
      <c r="B173" s="425" t="e">
        <f>'A4 Exploitation'!D726</f>
        <v>#DIV/0!</v>
      </c>
      <c r="C173" s="425"/>
    </row>
    <row r="174" spans="1:10" ht="33" customHeight="1" x14ac:dyDescent="0.25">
      <c r="A174" s="56" t="s">
        <v>285</v>
      </c>
      <c r="B174" s="425"/>
      <c r="C174" s="425"/>
    </row>
    <row r="175" spans="1:10" ht="18" x14ac:dyDescent="0.25">
      <c r="A175" s="56" t="s">
        <v>286</v>
      </c>
      <c r="B175" s="425"/>
      <c r="C175" s="425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6" t="s">
        <v>293</v>
      </c>
      <c r="C178" s="426"/>
      <c r="J178" s="48" t="str">
        <f>D18</f>
        <v>Rades</v>
      </c>
    </row>
    <row r="179" spans="1:10" ht="33" customHeight="1" x14ac:dyDescent="0.25">
      <c r="A179" s="57" t="s">
        <v>281</v>
      </c>
      <c r="B179" s="425">
        <f>'A1 Technique'!D199</f>
        <v>0.81521739130434778</v>
      </c>
      <c r="C179" s="425"/>
    </row>
    <row r="180" spans="1:10" ht="33" customHeight="1" x14ac:dyDescent="0.25">
      <c r="A180" s="56" t="s">
        <v>282</v>
      </c>
      <c r="B180" s="425" t="e">
        <f>'A2 Technique'!D199</f>
        <v>#DIV/0!</v>
      </c>
      <c r="C180" s="425"/>
    </row>
    <row r="181" spans="1:10" ht="33" customHeight="1" x14ac:dyDescent="0.25">
      <c r="A181" s="57" t="s">
        <v>283</v>
      </c>
      <c r="B181" s="425" t="e">
        <f>'A3 Technique'!D199</f>
        <v>#DIV/0!</v>
      </c>
      <c r="C181" s="425"/>
    </row>
    <row r="182" spans="1:10" ht="33" customHeight="1" x14ac:dyDescent="0.25">
      <c r="A182" s="57" t="s">
        <v>284</v>
      </c>
      <c r="B182" s="425" t="e">
        <f>'A4 Technique'!D199</f>
        <v>#DIV/0!</v>
      </c>
      <c r="C182" s="425"/>
    </row>
    <row r="183" spans="1:10" ht="33" customHeight="1" x14ac:dyDescent="0.25">
      <c r="A183" s="56" t="s">
        <v>285</v>
      </c>
      <c r="B183" s="425"/>
      <c r="C183" s="425"/>
    </row>
    <row r="184" spans="1:10" ht="18" x14ac:dyDescent="0.25">
      <c r="A184" s="56" t="s">
        <v>286</v>
      </c>
      <c r="B184" s="425"/>
      <c r="C184" s="42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wAa9kEtEaPk25W075kZFBxJ/hx6Tc/W0+vVNulYwgdtVOYAVf+EjAGjviWN7NUudFi2+I4UBbwKLD55HWx2a4w==" saltValue="7Yby9M3gWnwV5A+bV6ujQ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618" sqref="D61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Rades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 t="s">
        <v>515</v>
      </c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 t="s">
        <v>476</v>
      </c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>
        <v>43615</v>
      </c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>
        <f>D730</f>
        <v>0.8294573643410853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42" x14ac:dyDescent="0.4">
      <c r="A33" s="138" t="s">
        <v>47</v>
      </c>
      <c r="B33" s="122">
        <v>2</v>
      </c>
      <c r="C33" s="126"/>
      <c r="D33" s="140" t="s">
        <v>559</v>
      </c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126" x14ac:dyDescent="0.4">
      <c r="A35" s="141" t="s">
        <v>400</v>
      </c>
      <c r="B35" s="122">
        <v>1</v>
      </c>
      <c r="C35" s="142" t="str">
        <f>IF(B35=0, -5, "0")</f>
        <v>0</v>
      </c>
      <c r="D35" s="172" t="s">
        <v>482</v>
      </c>
      <c r="E35" s="123" t="s">
        <v>483</v>
      </c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84" x14ac:dyDescent="0.4">
      <c r="A39" s="125" t="s">
        <v>329</v>
      </c>
      <c r="B39" s="122">
        <v>0</v>
      </c>
      <c r="C39" s="122"/>
      <c r="D39" s="172" t="s">
        <v>541</v>
      </c>
      <c r="E39" s="123" t="s">
        <v>542</v>
      </c>
      <c r="F39" s="123"/>
      <c r="G39" s="114"/>
    </row>
    <row r="40" spans="1:7" ht="63.75" customHeight="1" x14ac:dyDescent="0.4">
      <c r="A40" s="138" t="s">
        <v>303</v>
      </c>
      <c r="B40" s="122">
        <v>0</v>
      </c>
      <c r="C40" s="122"/>
      <c r="D40" s="172" t="s">
        <v>484</v>
      </c>
      <c r="E40" s="123" t="s">
        <v>485</v>
      </c>
      <c r="F40" s="123"/>
      <c r="G40" s="114"/>
    </row>
    <row r="41" spans="1:7" ht="103.5" customHeight="1" x14ac:dyDescent="0.4">
      <c r="A41" s="121" t="s">
        <v>313</v>
      </c>
      <c r="B41" s="122">
        <v>1</v>
      </c>
      <c r="C41" s="122"/>
      <c r="D41" s="172" t="s">
        <v>486</v>
      </c>
      <c r="E41" s="172" t="s">
        <v>487</v>
      </c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0.76923076923076927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28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0.82352941176470584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43615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s="258" customFormat="1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s="258" customFormat="1" ht="21" x14ac:dyDescent="0.4">
      <c r="A165" s="438"/>
      <c r="B165" s="436"/>
      <c r="C165" s="436"/>
      <c r="D165" s="436"/>
      <c r="E165" s="436"/>
      <c r="F165" s="436"/>
      <c r="G165" s="114"/>
    </row>
    <row r="166" spans="1:7" s="258" customFormat="1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s="258" customFormat="1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s="258" customFormat="1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 t="s">
        <v>30</v>
      </c>
      <c r="C185" s="121"/>
      <c r="D185" s="411" t="s">
        <v>488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43615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67.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 t="s">
        <v>30</v>
      </c>
      <c r="C217" s="126"/>
      <c r="D217" s="417"/>
      <c r="E217" s="41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417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128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90" customHeight="1" x14ac:dyDescent="0.4">
      <c r="A241" s="188" t="s">
        <v>318</v>
      </c>
      <c r="B241" s="122" t="s">
        <v>30</v>
      </c>
      <c r="C241" s="174"/>
      <c r="D241" s="128"/>
      <c r="E241" s="170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">
        <v>30</v>
      </c>
      <c r="C244" s="166"/>
      <c r="D244" s="411" t="s">
        <v>488</v>
      </c>
      <c r="E244" s="147"/>
      <c r="F244" s="123"/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43615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3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107.2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3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">
        <v>30</v>
      </c>
      <c r="C299" s="122"/>
      <c r="D299" s="411" t="s">
        <v>488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43615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F326" s="123"/>
      <c r="G326" s="114"/>
    </row>
    <row r="327" spans="1:7" ht="21" x14ac:dyDescent="0.4">
      <c r="A327" s="121" t="s">
        <v>53</v>
      </c>
      <c r="B327" s="122" t="s">
        <v>30</v>
      </c>
      <c r="C327" s="122"/>
      <c r="D327" s="123"/>
      <c r="E327" s="123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46.5" customHeight="1" x14ac:dyDescent="0.4">
      <c r="A338" s="290" t="s">
        <v>354</v>
      </c>
      <c r="B338" s="122" t="s">
        <v>30</v>
      </c>
      <c r="C338" s="142" t="str">
        <f>IF(B338=0, -2, "0")</f>
        <v>0</v>
      </c>
      <c r="D338" s="123"/>
      <c r="E338" s="123"/>
      <c r="F338" s="123"/>
      <c r="G338" s="129"/>
    </row>
    <row r="339" spans="1:7" ht="63" customHeight="1" x14ac:dyDescent="0.4">
      <c r="A339" s="290" t="s">
        <v>63</v>
      </c>
      <c r="B339" s="122" t="s">
        <v>30</v>
      </c>
      <c r="C339" s="142" t="str">
        <f>IF(B339=0, -2, "0")</f>
        <v>0</v>
      </c>
      <c r="D339" s="128"/>
      <c r="E339" s="128"/>
      <c r="F339" s="123"/>
      <c r="G339" s="129"/>
    </row>
    <row r="340" spans="1:7" s="258" customFormat="1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s="258" customFormat="1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">
        <v>30</v>
      </c>
      <c r="C366" s="166"/>
      <c r="D366" s="411" t="s">
        <v>488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43615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6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114.75" customHeight="1" x14ac:dyDescent="0.4">
      <c r="A402" s="230" t="s">
        <v>316</v>
      </c>
      <c r="B402" s="122" t="s">
        <v>30</v>
      </c>
      <c r="C402" s="143" t="str">
        <f>IF(B402=0, -10, "0")</f>
        <v>0</v>
      </c>
      <c r="D402" s="418"/>
      <c r="E402" s="128"/>
      <c r="F402" s="123"/>
      <c r="G402" s="173"/>
    </row>
    <row r="403" spans="1:7" s="6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8"/>
      <c r="F407" s="123"/>
      <c r="G407" s="173"/>
    </row>
    <row r="408" spans="1:7" s="6" customFormat="1" ht="40.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6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6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 t="s">
        <v>30</v>
      </c>
      <c r="C422" s="126"/>
      <c r="D422" s="229"/>
      <c r="E422" s="128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">
        <v>30</v>
      </c>
      <c r="C424" s="122"/>
      <c r="D424" s="411" t="s">
        <v>488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43615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1" x14ac:dyDescent="0.4">
      <c r="A452" s="215" t="s">
        <v>361</v>
      </c>
      <c r="B452" s="122">
        <v>2</v>
      </c>
      <c r="C452" s="174" t="str">
        <f>IF(B452=0, -5, "0")</f>
        <v>0</v>
      </c>
      <c r="D452" s="158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52" x14ac:dyDescent="0.4">
      <c r="A454" s="121" t="s">
        <v>85</v>
      </c>
      <c r="B454" s="122">
        <v>0</v>
      </c>
      <c r="C454" s="126"/>
      <c r="D454" s="158" t="s">
        <v>560</v>
      </c>
      <c r="E454" s="172" t="s">
        <v>489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63" x14ac:dyDescent="0.4">
      <c r="A460" s="121" t="s">
        <v>150</v>
      </c>
      <c r="B460" s="122">
        <v>1</v>
      </c>
      <c r="C460" s="122"/>
      <c r="D460" s="123" t="s">
        <v>493</v>
      </c>
      <c r="E460" s="123" t="s">
        <v>494</v>
      </c>
      <c r="F460" s="123"/>
      <c r="G460" s="114"/>
    </row>
    <row r="461" spans="1:7" ht="105" x14ac:dyDescent="0.4">
      <c r="A461" s="201" t="s">
        <v>417</v>
      </c>
      <c r="B461" s="122">
        <v>1</v>
      </c>
      <c r="C461" s="122"/>
      <c r="D461" s="557" t="s">
        <v>543</v>
      </c>
      <c r="E461" s="123" t="s">
        <v>490</v>
      </c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126" x14ac:dyDescent="0.4">
      <c r="A468" s="188" t="s">
        <v>318</v>
      </c>
      <c r="B468" s="122">
        <v>1</v>
      </c>
      <c r="C468" s="126"/>
      <c r="D468" s="170" t="s">
        <v>561</v>
      </c>
      <c r="E468" s="172" t="s">
        <v>491</v>
      </c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37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0.88095238095238093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53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0.91379310344827591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s="258" customFormat="1" ht="21" customHeight="1" x14ac:dyDescent="0.4">
      <c r="A479" s="234">
        <f>B11</f>
        <v>43615</v>
      </c>
      <c r="G479" s="114"/>
    </row>
    <row r="480" spans="1:7" s="258" customFormat="1" ht="21" x14ac:dyDescent="0.4">
      <c r="A480" s="479" t="s">
        <v>28</v>
      </c>
      <c r="B480" s="480" t="s">
        <v>29</v>
      </c>
      <c r="C480" s="480"/>
      <c r="D480" s="480" t="s">
        <v>42</v>
      </c>
      <c r="E480" s="481" t="s">
        <v>266</v>
      </c>
      <c r="F480" s="481" t="s">
        <v>302</v>
      </c>
      <c r="G480" s="114"/>
    </row>
    <row r="481" spans="1:7" s="258" customFormat="1" ht="21" x14ac:dyDescent="0.4">
      <c r="A481" s="479"/>
      <c r="B481" s="320" t="s">
        <v>32</v>
      </c>
      <c r="C481" s="320" t="s">
        <v>31</v>
      </c>
      <c r="D481" s="480"/>
      <c r="E481" s="481"/>
      <c r="F481" s="48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2" t="s">
        <v>23</v>
      </c>
      <c r="B505" s="483"/>
      <c r="C505" s="483"/>
      <c r="D505" s="483"/>
      <c r="E505" s="483"/>
      <c r="F505" s="484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s="258" customFormat="1" ht="26.25" customHeight="1" x14ac:dyDescent="0.5">
      <c r="A518" s="369" t="s">
        <v>311</v>
      </c>
      <c r="B518" s="504"/>
      <c r="C518" s="504"/>
      <c r="D518" s="504"/>
      <c r="E518" s="504"/>
      <c r="F518" s="504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s="258" customFormat="1" ht="22.5" customHeight="1" x14ac:dyDescent="0.4">
      <c r="A531" s="234">
        <f>B11</f>
        <v>43615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5" t="s">
        <v>28</v>
      </c>
      <c r="B532" s="487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s="258" customFormat="1" ht="21" x14ac:dyDescent="0.4">
      <c r="A533" s="486"/>
      <c r="B533" s="315" t="s">
        <v>32</v>
      </c>
      <c r="C533" s="316" t="s">
        <v>31</v>
      </c>
      <c r="D533" s="448"/>
      <c r="E533" s="449"/>
      <c r="F533" s="449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6"/>
      <c r="D535" s="506"/>
      <c r="E535" s="506"/>
      <c r="F535" s="507"/>
      <c r="G535" s="114"/>
    </row>
    <row r="536" spans="1:7" s="258" customFormat="1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1" t="s">
        <v>34</v>
      </c>
      <c r="B542" s="462"/>
      <c r="C542" s="463"/>
      <c r="D542" s="407">
        <f>SUM(B536:C541)</f>
        <v>0</v>
      </c>
      <c r="E542" s="248"/>
      <c r="F542" s="248"/>
      <c r="G542" s="114"/>
    </row>
    <row r="543" spans="1:7" s="258" customFormat="1" ht="21" customHeight="1" x14ac:dyDescent="0.4">
      <c r="A543" s="461" t="s">
        <v>33</v>
      </c>
      <c r="B543" s="462"/>
      <c r="C543" s="463"/>
      <c r="D543" s="388" t="e">
        <f>D542/(COUNT(B536:C541)*2)</f>
        <v>#DIV/0!</v>
      </c>
      <c r="E543" s="248"/>
      <c r="F543" s="248"/>
      <c r="G543" s="114"/>
    </row>
    <row r="544" spans="1:7" s="258" customFormat="1" ht="21" x14ac:dyDescent="0.4">
      <c r="A544" s="435"/>
      <c r="B544" s="435"/>
      <c r="C544" s="435"/>
      <c r="D544" s="435"/>
      <c r="E544" s="435"/>
      <c r="F544" s="435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s="258" customFormat="1" ht="35.25" customHeight="1" x14ac:dyDescent="0.4">
      <c r="A557" s="371" t="s">
        <v>311</v>
      </c>
      <c r="B557" s="337"/>
      <c r="C557" s="458"/>
      <c r="D557" s="458"/>
      <c r="E557" s="458"/>
      <c r="F557" s="459"/>
      <c r="G557" s="129"/>
    </row>
    <row r="558" spans="1:7" s="258" customFormat="1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 t="s">
        <v>30</v>
      </c>
      <c r="C565" s="122"/>
      <c r="D565" s="411" t="s">
        <v>488</v>
      </c>
      <c r="E565" s="124"/>
      <c r="F565" s="123"/>
      <c r="G565" s="114"/>
    </row>
    <row r="566" spans="1:7" s="258" customFormat="1" ht="21" x14ac:dyDescent="0.4">
      <c r="A566" s="453" t="s">
        <v>34</v>
      </c>
      <c r="B566" s="453"/>
      <c r="C566" s="454"/>
      <c r="D566" s="358">
        <f>SUM(B558:C565,B546:C555)</f>
        <v>0</v>
      </c>
      <c r="E566" s="108"/>
      <c r="F566" s="114"/>
      <c r="G566" s="114"/>
    </row>
    <row r="567" spans="1:7" s="258" customFormat="1" ht="21" x14ac:dyDescent="0.4">
      <c r="A567" s="453" t="s">
        <v>33</v>
      </c>
      <c r="B567" s="453"/>
      <c r="C567" s="45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43615</v>
      </c>
      <c r="B574" s="114"/>
      <c r="C574" s="135"/>
      <c r="D574" s="356"/>
      <c r="E574" s="356"/>
      <c r="F574" s="356"/>
      <c r="G574" s="114"/>
    </row>
    <row r="575" spans="1:7" ht="21" x14ac:dyDescent="0.4">
      <c r="A575" s="479" t="s">
        <v>28</v>
      </c>
      <c r="B575" s="480" t="s">
        <v>29</v>
      </c>
      <c r="C575" s="480"/>
      <c r="D575" s="480" t="s">
        <v>42</v>
      </c>
      <c r="E575" s="481" t="s">
        <v>266</v>
      </c>
      <c r="F575" s="481" t="s">
        <v>302</v>
      </c>
      <c r="G575" s="114"/>
    </row>
    <row r="576" spans="1:7" ht="21" x14ac:dyDescent="0.4">
      <c r="A576" s="479"/>
      <c r="B576" s="320" t="s">
        <v>32</v>
      </c>
      <c r="C576" s="320" t="s">
        <v>31</v>
      </c>
      <c r="D576" s="480"/>
      <c r="E576" s="481"/>
      <c r="F576" s="48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53" t="s">
        <v>34</v>
      </c>
      <c r="B588" s="453"/>
      <c r="C588" s="454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53" t="s">
        <v>33</v>
      </c>
      <c r="B589" s="453"/>
      <c r="C589" s="453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126" x14ac:dyDescent="0.4">
      <c r="A592" s="121" t="s">
        <v>87</v>
      </c>
      <c r="B592" s="122">
        <v>1</v>
      </c>
      <c r="C592" s="122"/>
      <c r="D592" s="123" t="s">
        <v>562</v>
      </c>
      <c r="E592" s="172" t="s">
        <v>480</v>
      </c>
      <c r="F592" s="123"/>
      <c r="G592" s="129"/>
    </row>
    <row r="593" spans="1:7" ht="127.5" customHeight="1" x14ac:dyDescent="0.45">
      <c r="A593" s="226" t="s">
        <v>7</v>
      </c>
      <c r="B593" s="122">
        <v>0</v>
      </c>
      <c r="C593" s="143">
        <f>IF(B593=0, -10, IF(B593=1, -5, "0"))</f>
        <v>-10</v>
      </c>
      <c r="D593" s="170" t="s">
        <v>492</v>
      </c>
      <c r="E593" s="172" t="s">
        <v>477</v>
      </c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105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539</v>
      </c>
      <c r="E596" s="271" t="s">
        <v>498</v>
      </c>
      <c r="F596" s="123"/>
      <c r="G596" s="129"/>
    </row>
    <row r="597" spans="1:7" ht="66.75" customHeight="1" x14ac:dyDescent="0.4">
      <c r="A597" s="121" t="s">
        <v>150</v>
      </c>
      <c r="B597" s="122">
        <v>1</v>
      </c>
      <c r="C597" s="122"/>
      <c r="D597" s="170" t="s">
        <v>495</v>
      </c>
      <c r="E597" s="123" t="s">
        <v>544</v>
      </c>
      <c r="F597" s="123"/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86.25" customHeight="1" x14ac:dyDescent="0.4">
      <c r="A602" s="157" t="s">
        <v>377</v>
      </c>
      <c r="B602" s="122">
        <v>1</v>
      </c>
      <c r="C602" s="122"/>
      <c r="D602" s="419" t="s">
        <v>496</v>
      </c>
      <c r="E602" s="421" t="s">
        <v>497</v>
      </c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0.25</v>
      </c>
      <c r="E605" s="124"/>
      <c r="F605" s="123"/>
      <c r="G605" s="129"/>
    </row>
    <row r="606" spans="1:7" s="258" customFormat="1" ht="21" x14ac:dyDescent="0.4">
      <c r="A606" s="453" t="s">
        <v>34</v>
      </c>
      <c r="B606" s="453"/>
      <c r="C606" s="454"/>
      <c r="D606" s="358">
        <f>SUM(B592:C605)</f>
        <v>9</v>
      </c>
      <c r="E606" s="108"/>
      <c r="F606" s="114"/>
      <c r="G606" s="114"/>
    </row>
    <row r="607" spans="1:7" s="258" customFormat="1" ht="21" x14ac:dyDescent="0.4">
      <c r="A607" s="453" t="s">
        <v>33</v>
      </c>
      <c r="B607" s="453"/>
      <c r="C607" s="453"/>
      <c r="D607" s="388">
        <f>D606/(COUNT(B592:C605)*2)</f>
        <v>0.32142857142857145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27</v>
      </c>
      <c r="E609" s="304"/>
      <c r="F609" s="304"/>
      <c r="G609" s="129"/>
    </row>
    <row r="610" spans="1:7" ht="22.5" x14ac:dyDescent="0.45">
      <c r="A610" s="455" t="s">
        <v>170</v>
      </c>
      <c r="B610" s="456"/>
      <c r="C610" s="457"/>
      <c r="D610" s="154">
        <f>D609/(COUNT(B579:C587,B592:C605)*2)</f>
        <v>0.58695652173913049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43615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4"/>
      <c r="D617" s="464"/>
      <c r="E617" s="464"/>
      <c r="F617" s="465"/>
      <c r="G617" s="114"/>
    </row>
    <row r="618" spans="1:7" ht="84" x14ac:dyDescent="0.4">
      <c r="A618" s="159" t="s">
        <v>89</v>
      </c>
      <c r="B618" s="122">
        <v>1</v>
      </c>
      <c r="C618" s="122"/>
      <c r="D618" s="123" t="s">
        <v>499</v>
      </c>
      <c r="E618" s="123" t="s">
        <v>500</v>
      </c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42" x14ac:dyDescent="0.4">
      <c r="A624" s="164" t="s">
        <v>203</v>
      </c>
      <c r="B624" s="122">
        <v>2</v>
      </c>
      <c r="C624" s="122"/>
      <c r="D624" s="121" t="s">
        <v>504</v>
      </c>
      <c r="E624" s="123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58">
        <f>SUM(B618:C626)</f>
        <v>17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8">
        <f>D627/(COUNT(B618:C626)*2)</f>
        <v>0.94444444444444442</v>
      </c>
      <c r="E628" s="491"/>
      <c r="F628" s="492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147" x14ac:dyDescent="0.4">
      <c r="A631" s="138" t="s">
        <v>83</v>
      </c>
      <c r="B631" s="122">
        <v>1</v>
      </c>
      <c r="C631" s="122"/>
      <c r="D631" s="193" t="s">
        <v>545</v>
      </c>
      <c r="E631" s="172" t="s">
        <v>507</v>
      </c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126" x14ac:dyDescent="0.4">
      <c r="A633" s="138" t="s">
        <v>186</v>
      </c>
      <c r="B633" s="122">
        <v>1</v>
      </c>
      <c r="C633" s="122"/>
      <c r="D633" s="229" t="s">
        <v>501</v>
      </c>
      <c r="E633" s="123" t="s">
        <v>546</v>
      </c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4"/>
      <c r="D642" s="464"/>
      <c r="E642" s="464"/>
      <c r="F642" s="465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64"/>
      <c r="C653" s="464"/>
      <c r="D653" s="464"/>
      <c r="E653" s="464"/>
      <c r="F653" s="465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52" x14ac:dyDescent="0.4">
      <c r="A655" s="203" t="s">
        <v>419</v>
      </c>
      <c r="B655" s="122">
        <v>0</v>
      </c>
      <c r="C655" s="174"/>
      <c r="D655" s="179" t="s">
        <v>502</v>
      </c>
      <c r="E655" s="170" t="s">
        <v>503</v>
      </c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271"/>
      <c r="E659" s="307"/>
      <c r="F659" s="123"/>
      <c r="G659" s="108"/>
    </row>
    <row r="660" spans="1:7" ht="63" x14ac:dyDescent="0.4">
      <c r="A660" s="121" t="s">
        <v>150</v>
      </c>
      <c r="B660" s="122">
        <v>1</v>
      </c>
      <c r="C660" s="122"/>
      <c r="D660" s="179" t="s">
        <v>495</v>
      </c>
      <c r="E660" s="128" t="s">
        <v>544</v>
      </c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147" x14ac:dyDescent="0.4">
      <c r="A665" s="402" t="s">
        <v>318</v>
      </c>
      <c r="B665" s="122">
        <v>1</v>
      </c>
      <c r="C665" s="174" t="str">
        <f>IF(B665=0, -5, "0")</f>
        <v>0</v>
      </c>
      <c r="D665" s="419" t="s">
        <v>505</v>
      </c>
      <c r="E665" s="422" t="s">
        <v>506</v>
      </c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24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0.8571428571428571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69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0.90789473684210531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43615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 t="s">
        <v>508</v>
      </c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45" customHeight="1" x14ac:dyDescent="0.4">
      <c r="A691" s="237" t="s">
        <v>13</v>
      </c>
      <c r="B691" s="122">
        <v>2</v>
      </c>
      <c r="C691" s="275"/>
      <c r="D691" s="255" t="s">
        <v>547</v>
      </c>
      <c r="E691" s="127"/>
      <c r="F691" s="123"/>
      <c r="G691" s="129"/>
    </row>
    <row r="692" spans="1:7" s="80" customFormat="1" ht="92.25" customHeight="1" x14ac:dyDescent="0.4">
      <c r="A692" s="237" t="s">
        <v>179</v>
      </c>
      <c r="B692" s="122">
        <v>1</v>
      </c>
      <c r="C692" s="275"/>
      <c r="D692" s="423" t="s">
        <v>510</v>
      </c>
      <c r="E692" s="123" t="s">
        <v>511</v>
      </c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63" x14ac:dyDescent="0.4">
      <c r="A696" s="272" t="s">
        <v>389</v>
      </c>
      <c r="B696" s="122">
        <v>1</v>
      </c>
      <c r="C696" s="174"/>
      <c r="D696" s="419" t="s">
        <v>478</v>
      </c>
      <c r="E696" s="421" t="s">
        <v>512</v>
      </c>
      <c r="F696" s="123"/>
      <c r="G696" s="114"/>
    </row>
    <row r="697" spans="1:7" ht="63" x14ac:dyDescent="0.4">
      <c r="A697" s="256" t="s">
        <v>319</v>
      </c>
      <c r="B697" s="122">
        <v>1</v>
      </c>
      <c r="C697" s="174"/>
      <c r="D697" s="121" t="s">
        <v>548</v>
      </c>
      <c r="E697" s="123" t="s">
        <v>513</v>
      </c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63" x14ac:dyDescent="0.4">
      <c r="A699" s="256" t="s">
        <v>420</v>
      </c>
      <c r="B699" s="122">
        <v>1</v>
      </c>
      <c r="C699" s="174"/>
      <c r="D699" s="424" t="s">
        <v>549</v>
      </c>
      <c r="E699" s="172" t="s">
        <v>550</v>
      </c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24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0.8571428571428571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43615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87" t="s">
        <v>29</v>
      </c>
      <c r="C706" s="487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3" t="s">
        <v>32</v>
      </c>
      <c r="C707" s="383" t="s">
        <v>31</v>
      </c>
      <c r="D707" s="448"/>
      <c r="E707" s="449"/>
      <c r="F707" s="449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84" x14ac:dyDescent="0.4">
      <c r="A711" s="160" t="s">
        <v>317</v>
      </c>
      <c r="B711" s="275">
        <v>1</v>
      </c>
      <c r="C711" s="275"/>
      <c r="D711" s="200" t="s">
        <v>514</v>
      </c>
      <c r="E711" s="200" t="s">
        <v>497</v>
      </c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105" x14ac:dyDescent="0.4">
      <c r="A714" s="272" t="s">
        <v>322</v>
      </c>
      <c r="B714" s="275">
        <v>1</v>
      </c>
      <c r="C714" s="275"/>
      <c r="D714" s="160" t="s">
        <v>551</v>
      </c>
      <c r="E714" s="160" t="s">
        <v>540</v>
      </c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1</v>
      </c>
      <c r="C721" s="126"/>
      <c r="D721" s="411">
        <v>0.5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5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0.83333333333333337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13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0.8125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0.79166666666666663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214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0.8294573643410853</v>
      </c>
      <c r="E730" s="259"/>
      <c r="F730" s="259"/>
    </row>
  </sheetData>
  <sheetProtection algorithmName="SHA-512" hashValue="NVUTLm5LEQ0CNqRG9A5NVRZDI2dypnvRX4YT8FJ/18IxGpODf2Y2BNETWfQo2OgGWChbK0lWmNy6cxznSU8P0w==" saltValue="IinTuJhmj0cFQkAsQmWfaw==" spinCount="100000" sheet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78:B185 B195:B202 B113:B119 B140:B146 B359:B366 B348:B356 B56:B63 B312:B319 B39:B42 B536:B541 B618:B626 B546:B555 B85:B102 B631:B638 B122:B128 B681:B700 B579:B587 B66:B82 B292:B299 B379:B389 B465:B471 B519:B525 B394:B414 B492:B504 B269:B289 B592:B605 B662:B668 B417:B424 B719:B721 B237:B244 B324:B343 B167:B175 B437:B444 B654:B660 B257:B264 B207:B226 B710:B714 B105:B110 B506:B516 B231:B235 B449:B463 B528:B529 B484:B490 B643:B649 B30:B37 B558:B565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F182" sqref="F18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50"/>
      <c r="E1" s="550"/>
      <c r="F1" s="550"/>
      <c r="G1" s="550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" customFormat="1" ht="21.75" customHeight="1" x14ac:dyDescent="0.45">
      <c r="A7" s="552" t="str">
        <f>'Page de garde'!D18</f>
        <v>Rades</v>
      </c>
      <c r="B7" s="552"/>
      <c r="C7" s="552"/>
      <c r="D7" s="552"/>
      <c r="E7" s="552"/>
      <c r="F7" s="552"/>
      <c r="G7" s="92"/>
    </row>
    <row r="8" spans="1:7" s="2" customFormat="1" ht="24" x14ac:dyDescent="0.45">
      <c r="A8" s="4" t="s">
        <v>39</v>
      </c>
      <c r="B8" s="553" t="str">
        <f>'A1 Exploitation'!B9:F9</f>
        <v>Dr Raja Bouhalfaya</v>
      </c>
      <c r="C8" s="553"/>
      <c r="D8" s="553"/>
      <c r="E8" s="553"/>
      <c r="F8" s="553"/>
      <c r="G8" s="92"/>
    </row>
    <row r="9" spans="1:7" s="2" customFormat="1" ht="24" x14ac:dyDescent="0.45">
      <c r="A9" s="5" t="s">
        <v>41</v>
      </c>
      <c r="B9" s="554" t="str">
        <f>'A1 Exploitation'!B10:F10</f>
        <v>Directeur magasin et chefs rayons</v>
      </c>
      <c r="C9" s="554"/>
      <c r="D9" s="554"/>
      <c r="E9" s="554"/>
      <c r="F9" s="554"/>
      <c r="G9" s="92"/>
    </row>
    <row r="10" spans="1:7" s="2" customFormat="1" ht="24" x14ac:dyDescent="0.45">
      <c r="A10" s="4" t="s">
        <v>40</v>
      </c>
      <c r="B10" s="549">
        <f>'A1 Exploitation'!B11:F11</f>
        <v>43615</v>
      </c>
      <c r="C10" s="549"/>
      <c r="D10" s="549"/>
      <c r="E10" s="549"/>
      <c r="F10" s="549"/>
      <c r="G10" s="92"/>
    </row>
    <row r="11" spans="1:7" s="2" customFormat="1" ht="24" x14ac:dyDescent="0.45">
      <c r="A11" s="4" t="s">
        <v>250</v>
      </c>
      <c r="B11" s="546">
        <f>D199</f>
        <v>0.81521739130434778</v>
      </c>
      <c r="C11" s="546"/>
      <c r="D11" s="546"/>
      <c r="E11" s="546"/>
      <c r="F11" s="546"/>
      <c r="G11" s="92"/>
    </row>
    <row r="12" spans="1:7" s="2" customFormat="1" ht="22.5" x14ac:dyDescent="0.45">
      <c r="A12" s="1"/>
      <c r="D12" s="512"/>
      <c r="E12" s="512"/>
      <c r="F12" s="512"/>
      <c r="G12" s="512"/>
    </row>
    <row r="13" spans="1:7" s="2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ht="132" x14ac:dyDescent="0.3">
      <c r="A17" s="7" t="s">
        <v>225</v>
      </c>
      <c r="B17" s="62">
        <v>1</v>
      </c>
      <c r="C17" s="62"/>
      <c r="D17" s="63" t="s">
        <v>517</v>
      </c>
      <c r="E17" s="63" t="s">
        <v>516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3" t="s">
        <v>34</v>
      </c>
      <c r="B22" s="539"/>
      <c r="C22" s="540"/>
      <c r="D22" s="99">
        <f>SUM(B17:C21)</f>
        <v>9</v>
      </c>
    </row>
    <row r="23" spans="1:7" x14ac:dyDescent="0.3">
      <c r="A23" s="530" t="s">
        <v>251</v>
      </c>
      <c r="B23" s="531"/>
      <c r="C23" s="532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ht="33" x14ac:dyDescent="0.3">
      <c r="A28" s="30" t="s">
        <v>308</v>
      </c>
      <c r="B28" s="265">
        <v>2</v>
      </c>
      <c r="C28" s="62"/>
      <c r="D28" s="63" t="s">
        <v>518</v>
      </c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ht="33" x14ac:dyDescent="0.3">
      <c r="A30" s="7" t="s">
        <v>244</v>
      </c>
      <c r="B30" s="265">
        <v>2</v>
      </c>
      <c r="C30" s="62"/>
      <c r="D30" s="63" t="s">
        <v>520</v>
      </c>
      <c r="F30" s="62"/>
    </row>
    <row r="31" spans="1:7" ht="49.5" x14ac:dyDescent="0.3">
      <c r="A31" s="7" t="s">
        <v>69</v>
      </c>
      <c r="B31" s="265">
        <v>1</v>
      </c>
      <c r="C31" s="62"/>
      <c r="D31" s="63" t="s">
        <v>521</v>
      </c>
      <c r="E31" s="63" t="s">
        <v>519</v>
      </c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0" t="s">
        <v>34</v>
      </c>
      <c r="B33" s="531"/>
      <c r="C33" s="532"/>
      <c r="D33" s="97">
        <f>SUM(B26:C32)</f>
        <v>13</v>
      </c>
    </row>
    <row r="34" spans="1:7" x14ac:dyDescent="0.3">
      <c r="A34" s="530" t="s">
        <v>251</v>
      </c>
      <c r="B34" s="531"/>
      <c r="C34" s="532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62" t="s">
        <v>30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 t="s">
        <v>30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 t="s">
        <v>30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 t="s">
        <v>30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 t="s">
        <v>30</v>
      </c>
      <c r="C41" s="62"/>
      <c r="D41" s="66"/>
      <c r="E41" s="62"/>
      <c r="F41" s="62"/>
      <c r="G41" s="93"/>
    </row>
    <row r="42" spans="1:7" s="10" customFormat="1" x14ac:dyDescent="0.3">
      <c r="A42" s="530" t="s">
        <v>34</v>
      </c>
      <c r="B42" s="531"/>
      <c r="C42" s="532"/>
      <c r="D42" s="97">
        <f>SUM(B37:C41)</f>
        <v>0</v>
      </c>
      <c r="E42" s="3"/>
      <c r="F42" s="3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ht="33" x14ac:dyDescent="0.3">
      <c r="A46" s="7" t="s">
        <v>226</v>
      </c>
      <c r="B46" s="62">
        <v>1</v>
      </c>
      <c r="C46" s="62"/>
      <c r="D46" s="63" t="s">
        <v>524</v>
      </c>
      <c r="E46" s="63" t="s">
        <v>525</v>
      </c>
      <c r="F46" s="62"/>
    </row>
    <row r="47" spans="1:7" ht="33" x14ac:dyDescent="0.3">
      <c r="A47" s="7" t="s">
        <v>70</v>
      </c>
      <c r="B47" s="265">
        <v>1</v>
      </c>
      <c r="C47" s="62"/>
      <c r="D47" s="63" t="s">
        <v>555</v>
      </c>
      <c r="E47" s="528" t="s">
        <v>522</v>
      </c>
      <c r="F47" s="62"/>
    </row>
    <row r="48" spans="1:7" ht="33" x14ac:dyDescent="0.3">
      <c r="A48" s="7" t="s">
        <v>192</v>
      </c>
      <c r="B48" s="265">
        <v>1</v>
      </c>
      <c r="C48" s="62"/>
      <c r="D48" s="63" t="s">
        <v>556</v>
      </c>
      <c r="E48" s="529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 t="s">
        <v>523</v>
      </c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3"/>
      <c r="E51" s="62"/>
      <c r="F51" s="62"/>
    </row>
    <row r="52" spans="1:7" x14ac:dyDescent="0.3">
      <c r="A52" s="530" t="s">
        <v>34</v>
      </c>
      <c r="B52" s="531"/>
      <c r="C52" s="532"/>
      <c r="D52" s="97">
        <f>SUM(B46:C51)</f>
        <v>9</v>
      </c>
    </row>
    <row r="53" spans="1:7" x14ac:dyDescent="0.3">
      <c r="A53" s="530" t="s">
        <v>251</v>
      </c>
      <c r="B53" s="531"/>
      <c r="C53" s="532"/>
      <c r="D53" s="21">
        <f>D52/(COUNT(B46:C51)*2)</f>
        <v>0.75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50.25" x14ac:dyDescent="0.35">
      <c r="A56" s="29" t="s">
        <v>148</v>
      </c>
      <c r="B56" s="62">
        <v>1</v>
      </c>
      <c r="C56" s="88" t="str">
        <f>IF(B56=0, -5, "0")</f>
        <v>0</v>
      </c>
      <c r="D56" s="105" t="s">
        <v>526</v>
      </c>
      <c r="E56" s="63" t="s">
        <v>557</v>
      </c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123" customHeight="1" x14ac:dyDescent="0.3">
      <c r="A58" s="11" t="s">
        <v>205</v>
      </c>
      <c r="B58" s="265">
        <v>1</v>
      </c>
      <c r="C58" s="62"/>
      <c r="D58" s="81" t="s">
        <v>530</v>
      </c>
      <c r="E58" s="81" t="s">
        <v>558</v>
      </c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99.75" x14ac:dyDescent="0.35">
      <c r="A60" s="29" t="s">
        <v>182</v>
      </c>
      <c r="B60" s="265">
        <v>2</v>
      </c>
      <c r="C60" s="88" t="str">
        <f>IF(B60=0, -5, "0")</f>
        <v>0</v>
      </c>
      <c r="D60" s="63" t="s">
        <v>529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ht="115.5" x14ac:dyDescent="0.3">
      <c r="A62" s="7" t="s">
        <v>249</v>
      </c>
      <c r="B62" s="265">
        <v>1</v>
      </c>
      <c r="C62" s="62"/>
      <c r="D62" s="105" t="s">
        <v>528</v>
      </c>
      <c r="E62" s="81" t="s">
        <v>527</v>
      </c>
      <c r="F62" s="62"/>
    </row>
    <row r="63" spans="1:7" x14ac:dyDescent="0.3">
      <c r="A63" s="530" t="s">
        <v>34</v>
      </c>
      <c r="B63" s="531"/>
      <c r="C63" s="532"/>
      <c r="D63" s="97">
        <f>SUM(B56:C62)</f>
        <v>11</v>
      </c>
    </row>
    <row r="64" spans="1:7" x14ac:dyDescent="0.3">
      <c r="A64" s="530" t="s">
        <v>251</v>
      </c>
      <c r="B64" s="531"/>
      <c r="C64" s="532"/>
      <c r="D64" s="21">
        <f>D63/(COUNT(B56:C62)*2)</f>
        <v>0.7857142857142857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62"/>
    </row>
    <row r="68" spans="1:7" ht="19.5" x14ac:dyDescent="0.4">
      <c r="A68" s="7" t="s">
        <v>228</v>
      </c>
      <c r="B68" s="68" t="s">
        <v>30</v>
      </c>
      <c r="C68" s="69"/>
      <c r="D68" s="420"/>
      <c r="E68" s="81"/>
      <c r="F68" s="62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62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 t="s">
        <v>30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 t="s">
        <v>30</v>
      </c>
      <c r="C78" s="74"/>
      <c r="D78" s="63"/>
      <c r="E78" s="63"/>
      <c r="F78" s="62"/>
      <c r="G78" s="93"/>
    </row>
    <row r="79" spans="1:7" x14ac:dyDescent="0.3">
      <c r="A79" s="7" t="s">
        <v>149</v>
      </c>
      <c r="B79" s="68" t="s">
        <v>30</v>
      </c>
      <c r="C79" s="62"/>
      <c r="D79" s="75"/>
      <c r="E79" s="73"/>
      <c r="F79" s="62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 t="s">
        <v>30</v>
      </c>
      <c r="C81" s="62"/>
      <c r="D81" s="75"/>
      <c r="E81" s="76"/>
      <c r="F81" s="62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 t="s">
        <v>30</v>
      </c>
      <c r="C83" s="62"/>
      <c r="D83" s="75"/>
      <c r="E83" s="76"/>
      <c r="F83" s="62"/>
    </row>
    <row r="84" spans="1:7" x14ac:dyDescent="0.3">
      <c r="A84" s="530" t="s">
        <v>34</v>
      </c>
      <c r="B84" s="531"/>
      <c r="C84" s="532"/>
      <c r="D84" s="97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62"/>
    </row>
    <row r="89" spans="1:7" ht="19.5" x14ac:dyDescent="0.4">
      <c r="A89" s="7" t="s">
        <v>228</v>
      </c>
      <c r="B89" s="78" t="s">
        <v>30</v>
      </c>
      <c r="C89" s="69"/>
      <c r="D89" s="63"/>
      <c r="E89" s="62"/>
      <c r="F89" s="62"/>
    </row>
    <row r="90" spans="1:7" ht="19.5" x14ac:dyDescent="0.4">
      <c r="A90" s="7" t="s">
        <v>256</v>
      </c>
      <c r="B90" s="78" t="s">
        <v>30</v>
      </c>
      <c r="C90" s="69"/>
      <c r="D90" s="75"/>
      <c r="E90" s="62"/>
      <c r="F90" s="62"/>
    </row>
    <row r="91" spans="1:7" ht="34.5" x14ac:dyDescent="0.4">
      <c r="A91" s="11" t="s">
        <v>257</v>
      </c>
      <c r="B91" s="78" t="s">
        <v>30</v>
      </c>
      <c r="C91" s="69"/>
      <c r="D91" s="75"/>
      <c r="E91" s="62"/>
      <c r="F91" s="62"/>
    </row>
    <row r="92" spans="1:7" ht="19.5" x14ac:dyDescent="0.4">
      <c r="A92" s="8" t="s">
        <v>207</v>
      </c>
      <c r="B92" s="78" t="s">
        <v>30</v>
      </c>
      <c r="C92" s="69"/>
      <c r="D92" s="75"/>
      <c r="E92" s="62"/>
      <c r="F92" s="62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 t="s">
        <v>30</v>
      </c>
      <c r="C95" s="62"/>
      <c r="D95" s="63"/>
      <c r="E95" s="63"/>
      <c r="F95" s="62"/>
    </row>
    <row r="96" spans="1:7" x14ac:dyDescent="0.3">
      <c r="A96" s="13" t="s">
        <v>238</v>
      </c>
      <c r="B96" s="78" t="s">
        <v>30</v>
      </c>
      <c r="C96" s="62"/>
      <c r="D96" s="63"/>
      <c r="E96" s="62"/>
      <c r="F96" s="62"/>
    </row>
    <row r="97" spans="1:7" x14ac:dyDescent="0.3">
      <c r="A97" s="13" t="s">
        <v>239</v>
      </c>
      <c r="B97" s="78" t="s">
        <v>30</v>
      </c>
      <c r="C97" s="62"/>
      <c r="D97" s="63"/>
      <c r="E97" s="62"/>
      <c r="F97" s="62"/>
    </row>
    <row r="98" spans="1:7" x14ac:dyDescent="0.3">
      <c r="A98" s="7" t="s">
        <v>115</v>
      </c>
      <c r="B98" s="78" t="s">
        <v>30</v>
      </c>
      <c r="C98" s="62"/>
      <c r="D98" s="63"/>
      <c r="E98" s="62"/>
      <c r="F98" s="62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 t="s">
        <v>30</v>
      </c>
      <c r="C101" s="62"/>
      <c r="D101" s="63"/>
      <c r="E101" s="62"/>
      <c r="F101" s="62"/>
    </row>
    <row r="102" spans="1:7" x14ac:dyDescent="0.3">
      <c r="A102" s="530" t="s">
        <v>34</v>
      </c>
      <c r="B102" s="531"/>
      <c r="C102" s="532"/>
      <c r="D102" s="97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 t="s">
        <v>30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 t="s">
        <v>30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 t="s">
        <v>30</v>
      </c>
      <c r="C117" s="62"/>
      <c r="D117" s="75"/>
      <c r="E117" s="62"/>
      <c r="F117" s="62"/>
      <c r="G117" s="93"/>
    </row>
    <row r="118" spans="1:7" s="10" customFormat="1" x14ac:dyDescent="0.3">
      <c r="A118" s="530" t="s">
        <v>34</v>
      </c>
      <c r="B118" s="531"/>
      <c r="C118" s="532"/>
      <c r="D118" s="97">
        <f>SUM(B107:C117)</f>
        <v>0</v>
      </c>
      <c r="E118" s="3"/>
      <c r="F118" s="3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62"/>
      <c r="D122" s="81"/>
      <c r="E122" s="81"/>
      <c r="F122" s="62"/>
    </row>
    <row r="123" spans="1:7" x14ac:dyDescent="0.3">
      <c r="A123" s="30" t="s">
        <v>228</v>
      </c>
      <c r="B123" s="79" t="s">
        <v>30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F130" s="62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63"/>
      <c r="E132" s="63"/>
      <c r="F132" s="62"/>
    </row>
    <row r="133" spans="1:7" x14ac:dyDescent="0.3">
      <c r="A133" s="530" t="s">
        <v>34</v>
      </c>
      <c r="B133" s="531"/>
      <c r="C133" s="532"/>
      <c r="D133" s="97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 t="s">
        <v>30</v>
      </c>
      <c r="C139" s="63"/>
      <c r="D139" s="71"/>
      <c r="E139" s="62"/>
      <c r="F139" s="62"/>
    </row>
    <row r="140" spans="1:7" x14ac:dyDescent="0.3">
      <c r="A140" s="38" t="s">
        <v>234</v>
      </c>
      <c r="B140" s="78" t="s">
        <v>30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 t="s">
        <v>30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 t="s">
        <v>30</v>
      </c>
      <c r="C142" s="63"/>
      <c r="D142" s="2"/>
      <c r="E142" s="62"/>
      <c r="F142" s="62"/>
    </row>
    <row r="143" spans="1:7" x14ac:dyDescent="0.3">
      <c r="A143" s="11" t="s">
        <v>260</v>
      </c>
      <c r="B143" s="78" t="s">
        <v>30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3"/>
      <c r="E144" s="63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3"/>
      <c r="F145" s="62"/>
    </row>
    <row r="146" spans="1:7" x14ac:dyDescent="0.3">
      <c r="A146" s="11" t="s">
        <v>82</v>
      </c>
      <c r="B146" s="78" t="s">
        <v>30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 t="s">
        <v>30</v>
      </c>
      <c r="C148" s="63"/>
      <c r="D148" s="83"/>
      <c r="E148" s="62"/>
      <c r="F148" s="62"/>
    </row>
    <row r="149" spans="1:7" x14ac:dyDescent="0.3">
      <c r="A149" s="530" t="s">
        <v>34</v>
      </c>
      <c r="B149" s="531"/>
      <c r="C149" s="532"/>
      <c r="D149" s="97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3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3"/>
      <c r="F157" s="62"/>
    </row>
    <row r="158" spans="1:7" ht="49.5" x14ac:dyDescent="0.3">
      <c r="A158" s="47" t="s">
        <v>166</v>
      </c>
      <c r="B158" s="265">
        <v>1</v>
      </c>
      <c r="C158" s="62"/>
      <c r="D158" s="95" t="s">
        <v>563</v>
      </c>
      <c r="E158" s="63" t="s">
        <v>552</v>
      </c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0" t="s">
        <v>34</v>
      </c>
      <c r="B161" s="539"/>
      <c r="C161" s="540"/>
      <c r="D161" s="99">
        <f>SUM(B153:C160)</f>
        <v>15</v>
      </c>
    </row>
    <row r="162" spans="1:7" x14ac:dyDescent="0.3">
      <c r="A162" s="530" t="s">
        <v>251</v>
      </c>
      <c r="B162" s="531"/>
      <c r="C162" s="532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62" t="s">
        <v>30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 t="s">
        <v>30</v>
      </c>
      <c r="C166" s="62"/>
      <c r="D166" s="63"/>
      <c r="E166" s="62"/>
      <c r="F166" s="62"/>
    </row>
    <row r="167" spans="1:7" ht="49.5" x14ac:dyDescent="0.3">
      <c r="A167" s="30" t="s">
        <v>176</v>
      </c>
      <c r="B167" s="265">
        <v>1</v>
      </c>
      <c r="C167" s="62"/>
      <c r="D167" s="63" t="s">
        <v>553</v>
      </c>
      <c r="E167" s="63" t="s">
        <v>531</v>
      </c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0" t="s">
        <v>34</v>
      </c>
      <c r="B169" s="531"/>
      <c r="C169" s="532"/>
      <c r="D169" s="97">
        <f>SUM(B165:C168)</f>
        <v>3</v>
      </c>
    </row>
    <row r="170" spans="1:7" x14ac:dyDescent="0.3">
      <c r="A170" s="530" t="s">
        <v>251</v>
      </c>
      <c r="B170" s="531"/>
      <c r="C170" s="532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ht="66" x14ac:dyDescent="0.3">
      <c r="A173" s="8" t="s">
        <v>152</v>
      </c>
      <c r="B173" s="62">
        <v>1</v>
      </c>
      <c r="C173" s="62"/>
      <c r="D173" s="63" t="s">
        <v>509</v>
      </c>
      <c r="E173" s="81" t="s">
        <v>532</v>
      </c>
      <c r="F173" s="62"/>
    </row>
    <row r="174" spans="1:7" ht="49.5" x14ac:dyDescent="0.3">
      <c r="A174" s="7" t="s">
        <v>74</v>
      </c>
      <c r="B174" s="265">
        <v>1</v>
      </c>
      <c r="C174" s="62"/>
      <c r="D174" s="63" t="s">
        <v>533</v>
      </c>
      <c r="E174" s="63" t="s">
        <v>534</v>
      </c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0" t="s">
        <v>34</v>
      </c>
      <c r="B177" s="531"/>
      <c r="C177" s="532"/>
      <c r="D177" s="97">
        <f>SUM(B173:C176)</f>
        <v>6</v>
      </c>
    </row>
    <row r="178" spans="1:7" x14ac:dyDescent="0.3">
      <c r="A178" s="530" t="s">
        <v>251</v>
      </c>
      <c r="B178" s="531"/>
      <c r="C178" s="532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ht="49.5" x14ac:dyDescent="0.3">
      <c r="A181" s="30" t="s">
        <v>270</v>
      </c>
      <c r="B181" s="62">
        <v>0</v>
      </c>
      <c r="C181" s="62"/>
      <c r="D181" s="63" t="s">
        <v>478</v>
      </c>
      <c r="E181" s="63" t="s">
        <v>479</v>
      </c>
      <c r="F181" s="62"/>
    </row>
    <row r="182" spans="1:7" ht="66" x14ac:dyDescent="0.3">
      <c r="A182" s="38" t="s">
        <v>181</v>
      </c>
      <c r="B182" s="265">
        <v>1</v>
      </c>
      <c r="C182" s="62"/>
      <c r="D182" s="63" t="s">
        <v>535</v>
      </c>
      <c r="E182" s="63" t="s">
        <v>564</v>
      </c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0" t="s">
        <v>34</v>
      </c>
      <c r="B186" s="531"/>
      <c r="C186" s="532"/>
      <c r="D186" s="97">
        <f>SUM(B181:C185)</f>
        <v>7</v>
      </c>
    </row>
    <row r="187" spans="1:7" x14ac:dyDescent="0.3">
      <c r="A187" s="530" t="s">
        <v>251</v>
      </c>
      <c r="B187" s="531"/>
      <c r="C187" s="532"/>
      <c r="D187" s="21">
        <f>D186/(COUNT(B181:C185)*2)</f>
        <v>0.7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ht="66" x14ac:dyDescent="0.3">
      <c r="A190" s="30" t="s">
        <v>309</v>
      </c>
      <c r="B190" s="62">
        <v>1</v>
      </c>
      <c r="C190" s="62"/>
      <c r="D190" s="63" t="s">
        <v>554</v>
      </c>
      <c r="E190" s="63" t="s">
        <v>536</v>
      </c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ht="66" x14ac:dyDescent="0.3">
      <c r="A192" s="8" t="s">
        <v>267</v>
      </c>
      <c r="B192" s="265">
        <v>1</v>
      </c>
      <c r="C192" s="62"/>
      <c r="D192" s="63" t="s">
        <v>537</v>
      </c>
      <c r="E192" s="81" t="s">
        <v>538</v>
      </c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0" t="s">
        <v>34</v>
      </c>
      <c r="B194" s="531"/>
      <c r="C194" s="532"/>
      <c r="D194" s="40">
        <f>SUM(B190:C193)</f>
        <v>2</v>
      </c>
    </row>
    <row r="195" spans="1:6" x14ac:dyDescent="0.3">
      <c r="A195" s="530" t="s">
        <v>251</v>
      </c>
      <c r="B195" s="531"/>
      <c r="C195" s="532"/>
      <c r="D195" s="21">
        <f>D194/(COUNT(B190:C193)*2)</f>
        <v>0.5</v>
      </c>
    </row>
    <row r="197" spans="1:6" ht="18" x14ac:dyDescent="0.35">
      <c r="A197" s="43" t="s">
        <v>422</v>
      </c>
      <c r="B197" s="42"/>
      <c r="C197" s="42"/>
      <c r="D197" s="104">
        <v>0.44400000000000001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75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0.81521739130434778</v>
      </c>
    </row>
  </sheetData>
  <sheetProtection algorithmName="SHA-512" hashValue="DyBbYcijFGnOnLrsREibGJ0EyWlFn/6edLL4ZJ8HZU3Xs5mgPyzCxhSq41axscjTtvO6DhjodMhUit01Dagu/Q==" saltValue="VmDLAxp18KV0vxfEMKK02g==" spinCount="100000" sheet="1" formatCells="0" formatColumns="0" formatRows="0"/>
  <mergeCells count="60">
    <mergeCell ref="B10:F10"/>
    <mergeCell ref="D1:G1"/>
    <mergeCell ref="A6:F6"/>
    <mergeCell ref="A7:F7"/>
    <mergeCell ref="B8:F8"/>
    <mergeCell ref="B9:F9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E47:E48"/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66:F66"/>
    <mergeCell ref="A84:C84"/>
    <mergeCell ref="A85:C85"/>
    <mergeCell ref="A87:F87"/>
    <mergeCell ref="A102:C102"/>
    <mergeCell ref="A161:C161"/>
  </mergeCells>
  <dataValidations count="2">
    <dataValidation type="list" allowBlank="1" showInputMessage="1" showErrorMessage="1" sqref="B122:B132 B17:B21 B26:B32 B190:B193 B46:B51 B181:B185 B37:B41 B67:B83 B88:B101 B56:B62 B107:B117 B153:B160 B165:B168 B173:B176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1" manualBreakCount="1">
    <brk id="134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42" sqref="B14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Rades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/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/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/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 t="e">
        <f>D730</f>
        <v>#DIV/0!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8"/>
      <c r="B165" s="436"/>
      <c r="C165" s="436"/>
      <c r="D165" s="436"/>
      <c r="E165" s="436"/>
      <c r="F165" s="436"/>
      <c r="G165" s="114"/>
    </row>
    <row r="166" spans="1:7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260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9" t="s">
        <v>28</v>
      </c>
      <c r="B480" s="480" t="s">
        <v>29</v>
      </c>
      <c r="C480" s="480"/>
      <c r="D480" s="480" t="s">
        <v>42</v>
      </c>
      <c r="E480" s="481" t="s">
        <v>266</v>
      </c>
      <c r="F480" s="481" t="s">
        <v>302</v>
      </c>
      <c r="G480" s="114"/>
    </row>
    <row r="481" spans="1:7" ht="21" x14ac:dyDescent="0.4">
      <c r="A481" s="479"/>
      <c r="B481" s="320" t="s">
        <v>32</v>
      </c>
      <c r="C481" s="320" t="s">
        <v>31</v>
      </c>
      <c r="D481" s="480"/>
      <c r="E481" s="481"/>
      <c r="F481" s="48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2" t="s">
        <v>23</v>
      </c>
      <c r="B505" s="483"/>
      <c r="C505" s="483"/>
      <c r="D505" s="483"/>
      <c r="E505" s="483"/>
      <c r="F505" s="484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9" t="s">
        <v>311</v>
      </c>
      <c r="B518" s="504"/>
      <c r="C518" s="504"/>
      <c r="D518" s="504"/>
      <c r="E518" s="504"/>
      <c r="F518" s="50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5" t="s">
        <v>28</v>
      </c>
      <c r="B532" s="487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ht="21" x14ac:dyDescent="0.4">
      <c r="A533" s="486"/>
      <c r="B533" s="315" t="s">
        <v>32</v>
      </c>
      <c r="C533" s="316" t="s">
        <v>31</v>
      </c>
      <c r="D533" s="448"/>
      <c r="E533" s="449"/>
      <c r="F533" s="449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6"/>
      <c r="D535" s="506"/>
      <c r="E535" s="506"/>
      <c r="F535" s="50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1" t="s">
        <v>34</v>
      </c>
      <c r="B542" s="462"/>
      <c r="C542" s="46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1" t="s">
        <v>33</v>
      </c>
      <c r="B543" s="462"/>
      <c r="C543" s="46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ht="35.25" customHeight="1" x14ac:dyDescent="0.4">
      <c r="A557" s="371" t="s">
        <v>311</v>
      </c>
      <c r="B557" s="337"/>
      <c r="C557" s="458"/>
      <c r="D557" s="458"/>
      <c r="E557" s="458"/>
      <c r="F557" s="459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53" t="s">
        <v>34</v>
      </c>
      <c r="B566" s="453"/>
      <c r="C566" s="454"/>
      <c r="D566" s="378">
        <f>SUM(B558:C565,B546:C555)</f>
        <v>0</v>
      </c>
      <c r="E566" s="108"/>
      <c r="F566" s="114"/>
      <c r="G566" s="114"/>
    </row>
    <row r="567" spans="1:7" ht="21" x14ac:dyDescent="0.4">
      <c r="A567" s="453" t="s">
        <v>33</v>
      </c>
      <c r="B567" s="453"/>
      <c r="C567" s="45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9" t="s">
        <v>28</v>
      </c>
      <c r="B575" s="480" t="s">
        <v>29</v>
      </c>
      <c r="C575" s="480"/>
      <c r="D575" s="480" t="s">
        <v>42</v>
      </c>
      <c r="E575" s="481" t="s">
        <v>266</v>
      </c>
      <c r="F575" s="481" t="s">
        <v>302</v>
      </c>
      <c r="G575" s="114"/>
    </row>
    <row r="576" spans="1:7" ht="21" x14ac:dyDescent="0.4">
      <c r="A576" s="479"/>
      <c r="B576" s="320" t="s">
        <v>32</v>
      </c>
      <c r="C576" s="320" t="s">
        <v>31</v>
      </c>
      <c r="D576" s="480"/>
      <c r="E576" s="481"/>
      <c r="F576" s="48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3" t="s">
        <v>34</v>
      </c>
      <c r="B588" s="453"/>
      <c r="C588" s="454"/>
      <c r="D588" s="378">
        <f>SUM(B579:C587)</f>
        <v>0</v>
      </c>
      <c r="E588" s="108"/>
      <c r="F588" s="114"/>
      <c r="G588" s="114"/>
    </row>
    <row r="589" spans="1:7" ht="21" x14ac:dyDescent="0.4">
      <c r="A589" s="453" t="s">
        <v>33</v>
      </c>
      <c r="B589" s="453"/>
      <c r="C589" s="453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53" t="s">
        <v>34</v>
      </c>
      <c r="B606" s="453"/>
      <c r="C606" s="454"/>
      <c r="D606" s="378">
        <f>SUM(B592:C605)</f>
        <v>0</v>
      </c>
      <c r="E606" s="108"/>
      <c r="F606" s="114"/>
      <c r="G606" s="114"/>
    </row>
    <row r="607" spans="1:7" ht="21" x14ac:dyDescent="0.4">
      <c r="A607" s="453" t="s">
        <v>33</v>
      </c>
      <c r="B607" s="453"/>
      <c r="C607" s="453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5" t="s">
        <v>170</v>
      </c>
      <c r="B610" s="456"/>
      <c r="C610" s="457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78">
        <f>SUM(B618:C626)</f>
        <v>0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8" t="e">
        <f>D627/(COUNT(B618:C626)*2)</f>
        <v>#DIV/0!</v>
      </c>
      <c r="E628" s="491"/>
      <c r="F628" s="492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4"/>
      <c r="D642" s="464"/>
      <c r="E642" s="464"/>
      <c r="F642" s="465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64"/>
      <c r="C653" s="464"/>
      <c r="D653" s="464"/>
      <c r="E653" s="464"/>
      <c r="F653" s="465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87" t="s">
        <v>29</v>
      </c>
      <c r="C706" s="487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3" t="s">
        <v>32</v>
      </c>
      <c r="C707" s="383" t="s">
        <v>31</v>
      </c>
      <c r="D707" s="448"/>
      <c r="E707" s="449"/>
      <c r="F707" s="449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Rades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'A1 Exploitation'!B9:F9</f>
        <v>Dr Raja Bouhalfaya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Directeur magasin et chefs rayons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'A1 Exploitation'!B11:F11</f>
        <v>43615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 t="e">
        <f>D199</f>
        <v>#DIV/0!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2"/>
      <c r="E12" s="512"/>
      <c r="F12" s="512"/>
      <c r="G12" s="512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1">
        <f>SUM(B17:C21)</f>
        <v>0</v>
      </c>
    </row>
    <row r="23" spans="1:7" x14ac:dyDescent="0.3">
      <c r="A23" s="530" t="s">
        <v>251</v>
      </c>
      <c r="B23" s="531"/>
      <c r="C23" s="53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80">
        <f>SUM(B26:C32)</f>
        <v>0</v>
      </c>
    </row>
    <row r="34" spans="1:7" x14ac:dyDescent="0.3">
      <c r="A34" s="530" t="s">
        <v>251</v>
      </c>
      <c r="B34" s="531"/>
      <c r="C34" s="53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80">
        <f>SUM(B46:C51)</f>
        <v>0</v>
      </c>
    </row>
    <row r="53" spans="1:7" x14ac:dyDescent="0.3">
      <c r="A53" s="530" t="s">
        <v>251</v>
      </c>
      <c r="B53" s="531"/>
      <c r="C53" s="53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80">
        <f>SUM(B56:C62)</f>
        <v>0</v>
      </c>
    </row>
    <row r="64" spans="1:7" x14ac:dyDescent="0.3">
      <c r="A64" s="530" t="s">
        <v>251</v>
      </c>
      <c r="B64" s="531"/>
      <c r="C64" s="53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80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80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80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80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1">
        <f>SUM(B153:C160)</f>
        <v>0</v>
      </c>
    </row>
    <row r="162" spans="1:7" x14ac:dyDescent="0.3">
      <c r="A162" s="530" t="s">
        <v>251</v>
      </c>
      <c r="B162" s="531"/>
      <c r="C162" s="53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80">
        <f>SUM(B165:C168)</f>
        <v>0</v>
      </c>
    </row>
    <row r="170" spans="1:7" x14ac:dyDescent="0.3">
      <c r="A170" s="530" t="s">
        <v>251</v>
      </c>
      <c r="B170" s="531"/>
      <c r="C170" s="53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80">
        <f>SUM(B173:C176)</f>
        <v>0</v>
      </c>
    </row>
    <row r="178" spans="1:7" x14ac:dyDescent="0.3">
      <c r="A178" s="530" t="s">
        <v>251</v>
      </c>
      <c r="B178" s="531"/>
      <c r="C178" s="53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80">
        <f>SUM(B181:C185)</f>
        <v>0</v>
      </c>
    </row>
    <row r="187" spans="1:7" x14ac:dyDescent="0.3">
      <c r="A187" s="530" t="s">
        <v>251</v>
      </c>
      <c r="B187" s="531"/>
      <c r="C187" s="53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0</v>
      </c>
    </row>
    <row r="195" spans="1:6" x14ac:dyDescent="0.3">
      <c r="A195" s="530" t="s">
        <v>251</v>
      </c>
      <c r="B195" s="531"/>
      <c r="C195" s="53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Rades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/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/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/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 t="e">
        <f>D730</f>
        <v>#DIV/0!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8"/>
      <c r="B165" s="436"/>
      <c r="C165" s="436"/>
      <c r="D165" s="436"/>
      <c r="E165" s="436"/>
      <c r="F165" s="436"/>
      <c r="G165" s="114"/>
    </row>
    <row r="166" spans="1:7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260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9" t="s">
        <v>28</v>
      </c>
      <c r="B480" s="480" t="s">
        <v>29</v>
      </c>
      <c r="C480" s="480"/>
      <c r="D480" s="480" t="s">
        <v>42</v>
      </c>
      <c r="E480" s="481" t="s">
        <v>266</v>
      </c>
      <c r="F480" s="481" t="s">
        <v>302</v>
      </c>
      <c r="G480" s="114"/>
    </row>
    <row r="481" spans="1:7" ht="21" x14ac:dyDescent="0.4">
      <c r="A481" s="479"/>
      <c r="B481" s="320" t="s">
        <v>32</v>
      </c>
      <c r="C481" s="320" t="s">
        <v>31</v>
      </c>
      <c r="D481" s="480"/>
      <c r="E481" s="481"/>
      <c r="F481" s="48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2" t="s">
        <v>23</v>
      </c>
      <c r="B505" s="483"/>
      <c r="C505" s="483"/>
      <c r="D505" s="483"/>
      <c r="E505" s="483"/>
      <c r="F505" s="484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9" t="s">
        <v>311</v>
      </c>
      <c r="B518" s="504"/>
      <c r="C518" s="504"/>
      <c r="D518" s="504"/>
      <c r="E518" s="504"/>
      <c r="F518" s="50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5" t="s">
        <v>28</v>
      </c>
      <c r="B532" s="487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ht="21" x14ac:dyDescent="0.4">
      <c r="A533" s="486"/>
      <c r="B533" s="315" t="s">
        <v>32</v>
      </c>
      <c r="C533" s="316" t="s">
        <v>31</v>
      </c>
      <c r="D533" s="448"/>
      <c r="E533" s="449"/>
      <c r="F533" s="449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6"/>
      <c r="D535" s="506"/>
      <c r="E535" s="506"/>
      <c r="F535" s="50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1" t="s">
        <v>34</v>
      </c>
      <c r="B542" s="462"/>
      <c r="C542" s="46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1" t="s">
        <v>33</v>
      </c>
      <c r="B543" s="462"/>
      <c r="C543" s="46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ht="35.25" customHeight="1" x14ac:dyDescent="0.4">
      <c r="A557" s="371" t="s">
        <v>311</v>
      </c>
      <c r="B557" s="337"/>
      <c r="C557" s="458"/>
      <c r="D557" s="458"/>
      <c r="E557" s="458"/>
      <c r="F557" s="459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3" t="s">
        <v>34</v>
      </c>
      <c r="B566" s="453"/>
      <c r="C566" s="454"/>
      <c r="D566" s="378">
        <f>SUM(B558:C565,B546:C555)</f>
        <v>0</v>
      </c>
      <c r="E566" s="108"/>
      <c r="F566" s="114"/>
      <c r="G566" s="114"/>
    </row>
    <row r="567" spans="1:7" ht="21" x14ac:dyDescent="0.4">
      <c r="A567" s="453" t="s">
        <v>33</v>
      </c>
      <c r="B567" s="453"/>
      <c r="C567" s="45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9" t="s">
        <v>28</v>
      </c>
      <c r="B575" s="480" t="s">
        <v>29</v>
      </c>
      <c r="C575" s="480"/>
      <c r="D575" s="480" t="s">
        <v>42</v>
      </c>
      <c r="E575" s="481" t="s">
        <v>266</v>
      </c>
      <c r="F575" s="481" t="s">
        <v>302</v>
      </c>
      <c r="G575" s="114"/>
    </row>
    <row r="576" spans="1:7" ht="21" x14ac:dyDescent="0.4">
      <c r="A576" s="479"/>
      <c r="B576" s="320" t="s">
        <v>32</v>
      </c>
      <c r="C576" s="320" t="s">
        <v>31</v>
      </c>
      <c r="D576" s="480"/>
      <c r="E576" s="481"/>
      <c r="F576" s="48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3" t="s">
        <v>34</v>
      </c>
      <c r="B588" s="453"/>
      <c r="C588" s="454"/>
      <c r="D588" s="378">
        <f>SUM(B579:C587)</f>
        <v>0</v>
      </c>
      <c r="E588" s="108"/>
      <c r="F588" s="114"/>
      <c r="G588" s="114"/>
    </row>
    <row r="589" spans="1:7" ht="21" x14ac:dyDescent="0.4">
      <c r="A589" s="453" t="s">
        <v>33</v>
      </c>
      <c r="B589" s="453"/>
      <c r="C589" s="453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3" t="s">
        <v>34</v>
      </c>
      <c r="B606" s="453"/>
      <c r="C606" s="454"/>
      <c r="D606" s="378">
        <f>SUM(B592:C605)</f>
        <v>0</v>
      </c>
      <c r="E606" s="108"/>
      <c r="F606" s="114"/>
      <c r="G606" s="114"/>
    </row>
    <row r="607" spans="1:7" ht="21" x14ac:dyDescent="0.4">
      <c r="A607" s="453" t="s">
        <v>33</v>
      </c>
      <c r="B607" s="453"/>
      <c r="C607" s="453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5" t="s">
        <v>170</v>
      </c>
      <c r="B610" s="456"/>
      <c r="C610" s="457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78">
        <f>SUM(B618:C626)</f>
        <v>0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8" t="e">
        <f>D627/(COUNT(B618:C626)*2)</f>
        <v>#DIV/0!</v>
      </c>
      <c r="E628" s="491"/>
      <c r="F628" s="492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4"/>
      <c r="D642" s="464"/>
      <c r="E642" s="464"/>
      <c r="F642" s="465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64"/>
      <c r="C653" s="464"/>
      <c r="D653" s="464"/>
      <c r="E653" s="464"/>
      <c r="F653" s="465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87" t="s">
        <v>29</v>
      </c>
      <c r="C706" s="487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3" t="s">
        <v>32</v>
      </c>
      <c r="C707" s="383" t="s">
        <v>31</v>
      </c>
      <c r="D707" s="448"/>
      <c r="E707" s="449"/>
      <c r="F707" s="449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Rades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'A1 Exploitation'!B9:F9</f>
        <v>Dr Raja Bouhalfaya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Directeur magasin et chefs rayons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'A1 Exploitation'!B11:F11</f>
        <v>43615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 t="e">
        <f>D199</f>
        <v>#DIV/0!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2"/>
      <c r="E12" s="512"/>
      <c r="F12" s="512"/>
      <c r="G12" s="512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1">
        <f>SUM(B17:C21)</f>
        <v>0</v>
      </c>
    </row>
    <row r="23" spans="1:7" x14ac:dyDescent="0.3">
      <c r="A23" s="530" t="s">
        <v>251</v>
      </c>
      <c r="B23" s="531"/>
      <c r="C23" s="53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80">
        <f>SUM(B26:C32)</f>
        <v>0</v>
      </c>
    </row>
    <row r="34" spans="1:7" x14ac:dyDescent="0.3">
      <c r="A34" s="530" t="s">
        <v>251</v>
      </c>
      <c r="B34" s="531"/>
      <c r="C34" s="53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80">
        <f>SUM(B46:C51)</f>
        <v>0</v>
      </c>
    </row>
    <row r="53" spans="1:7" x14ac:dyDescent="0.3">
      <c r="A53" s="530" t="s">
        <v>251</v>
      </c>
      <c r="B53" s="531"/>
      <c r="C53" s="53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80">
        <f>SUM(B56:C62)</f>
        <v>0</v>
      </c>
    </row>
    <row r="64" spans="1:7" x14ac:dyDescent="0.3">
      <c r="A64" s="530" t="s">
        <v>251</v>
      </c>
      <c r="B64" s="531"/>
      <c r="C64" s="53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80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80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80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80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1">
        <f>SUM(B153:C160)</f>
        <v>0</v>
      </c>
    </row>
    <row r="162" spans="1:7" x14ac:dyDescent="0.3">
      <c r="A162" s="530" t="s">
        <v>251</v>
      </c>
      <c r="B162" s="531"/>
      <c r="C162" s="53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80">
        <f>SUM(B165:C168)</f>
        <v>0</v>
      </c>
    </row>
    <row r="170" spans="1:7" x14ac:dyDescent="0.3">
      <c r="A170" s="530" t="s">
        <v>251</v>
      </c>
      <c r="B170" s="531"/>
      <c r="C170" s="53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80">
        <f>SUM(B173:C176)</f>
        <v>0</v>
      </c>
    </row>
    <row r="178" spans="1:7" x14ac:dyDescent="0.3">
      <c r="A178" s="530" t="s">
        <v>251</v>
      </c>
      <c r="B178" s="531"/>
      <c r="C178" s="53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80">
        <f>SUM(B181:C185)</f>
        <v>0</v>
      </c>
    </row>
    <row r="187" spans="1:7" x14ac:dyDescent="0.3">
      <c r="A187" s="530" t="s">
        <v>251</v>
      </c>
      <c r="B187" s="531"/>
      <c r="C187" s="53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0</v>
      </c>
    </row>
    <row r="195" spans="1:6" x14ac:dyDescent="0.3">
      <c r="A195" s="530" t="s">
        <v>251</v>
      </c>
      <c r="B195" s="531"/>
      <c r="C195" s="53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43" zoomScale="60" zoomScaleNormal="100" workbookViewId="0">
      <selection activeCell="A165" sqref="A165:F16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Rades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/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/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/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 t="e">
        <f>D730</f>
        <v>#DIV/0!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8"/>
      <c r="B165" s="436"/>
      <c r="C165" s="436"/>
      <c r="D165" s="436"/>
      <c r="E165" s="436"/>
      <c r="F165" s="436"/>
      <c r="G165" s="114"/>
    </row>
    <row r="166" spans="1:7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260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9" t="s">
        <v>28</v>
      </c>
      <c r="B480" s="480" t="s">
        <v>29</v>
      </c>
      <c r="C480" s="480"/>
      <c r="D480" s="480" t="s">
        <v>42</v>
      </c>
      <c r="E480" s="481" t="s">
        <v>266</v>
      </c>
      <c r="F480" s="481" t="s">
        <v>302</v>
      </c>
      <c r="G480" s="114"/>
    </row>
    <row r="481" spans="1:7" ht="21" x14ac:dyDescent="0.4">
      <c r="A481" s="479"/>
      <c r="B481" s="320" t="s">
        <v>32</v>
      </c>
      <c r="C481" s="320" t="s">
        <v>31</v>
      </c>
      <c r="D481" s="480"/>
      <c r="E481" s="481"/>
      <c r="F481" s="48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2" t="s">
        <v>23</v>
      </c>
      <c r="B505" s="483"/>
      <c r="C505" s="483"/>
      <c r="D505" s="483"/>
      <c r="E505" s="483"/>
      <c r="F505" s="484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9" t="s">
        <v>311</v>
      </c>
      <c r="B518" s="504"/>
      <c r="C518" s="504"/>
      <c r="D518" s="504"/>
      <c r="E518" s="504"/>
      <c r="F518" s="50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5" t="s">
        <v>28</v>
      </c>
      <c r="B532" s="487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ht="21" x14ac:dyDescent="0.4">
      <c r="A533" s="486"/>
      <c r="B533" s="315" t="s">
        <v>32</v>
      </c>
      <c r="C533" s="316" t="s">
        <v>31</v>
      </c>
      <c r="D533" s="448"/>
      <c r="E533" s="449"/>
      <c r="F533" s="449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6"/>
      <c r="D535" s="506"/>
      <c r="E535" s="506"/>
      <c r="F535" s="50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1" t="s">
        <v>34</v>
      </c>
      <c r="B542" s="462"/>
      <c r="C542" s="46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1" t="s">
        <v>33</v>
      </c>
      <c r="B543" s="462"/>
      <c r="C543" s="46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ht="35.25" customHeight="1" x14ac:dyDescent="0.4">
      <c r="A557" s="371" t="s">
        <v>311</v>
      </c>
      <c r="B557" s="337"/>
      <c r="C557" s="458"/>
      <c r="D557" s="458"/>
      <c r="E557" s="458"/>
      <c r="F557" s="459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3" t="s">
        <v>34</v>
      </c>
      <c r="B566" s="453"/>
      <c r="C566" s="454"/>
      <c r="D566" s="378">
        <f>SUM(B558:C565,B546:C555)</f>
        <v>0</v>
      </c>
      <c r="E566" s="108"/>
      <c r="F566" s="114"/>
      <c r="G566" s="114"/>
    </row>
    <row r="567" spans="1:7" ht="21" x14ac:dyDescent="0.4">
      <c r="A567" s="453" t="s">
        <v>33</v>
      </c>
      <c r="B567" s="453"/>
      <c r="C567" s="45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9" t="s">
        <v>28</v>
      </c>
      <c r="B575" s="480" t="s">
        <v>29</v>
      </c>
      <c r="C575" s="480"/>
      <c r="D575" s="480" t="s">
        <v>42</v>
      </c>
      <c r="E575" s="481" t="s">
        <v>266</v>
      </c>
      <c r="F575" s="481" t="s">
        <v>302</v>
      </c>
      <c r="G575" s="114"/>
    </row>
    <row r="576" spans="1:7" ht="21" x14ac:dyDescent="0.4">
      <c r="A576" s="479"/>
      <c r="B576" s="320" t="s">
        <v>32</v>
      </c>
      <c r="C576" s="320" t="s">
        <v>31</v>
      </c>
      <c r="D576" s="480"/>
      <c r="E576" s="481"/>
      <c r="F576" s="48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3" t="s">
        <v>34</v>
      </c>
      <c r="B588" s="453"/>
      <c r="C588" s="454"/>
      <c r="D588" s="378">
        <f>SUM(B579:C587)</f>
        <v>0</v>
      </c>
      <c r="E588" s="108"/>
      <c r="F588" s="114"/>
      <c r="G588" s="114"/>
    </row>
    <row r="589" spans="1:7" ht="21" x14ac:dyDescent="0.4">
      <c r="A589" s="453" t="s">
        <v>33</v>
      </c>
      <c r="B589" s="453"/>
      <c r="C589" s="453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3" t="s">
        <v>34</v>
      </c>
      <c r="B606" s="453"/>
      <c r="C606" s="454"/>
      <c r="D606" s="378">
        <f>SUM(B592:C605)</f>
        <v>0</v>
      </c>
      <c r="E606" s="108"/>
      <c r="F606" s="114"/>
      <c r="G606" s="114"/>
    </row>
    <row r="607" spans="1:7" ht="21" x14ac:dyDescent="0.4">
      <c r="A607" s="453" t="s">
        <v>33</v>
      </c>
      <c r="B607" s="453"/>
      <c r="C607" s="453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5" t="s">
        <v>170</v>
      </c>
      <c r="B610" s="456"/>
      <c r="C610" s="457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78">
        <f>SUM(B618:C626)</f>
        <v>0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8" t="e">
        <f>D627/(COUNT(B618:C626)*2)</f>
        <v>#DIV/0!</v>
      </c>
      <c r="E628" s="491"/>
      <c r="F628" s="492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4"/>
      <c r="D642" s="464"/>
      <c r="E642" s="464"/>
      <c r="F642" s="465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64"/>
      <c r="C653" s="464"/>
      <c r="D653" s="464"/>
      <c r="E653" s="464"/>
      <c r="F653" s="465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87" t="s">
        <v>29</v>
      </c>
      <c r="C706" s="487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3" t="s">
        <v>32</v>
      </c>
      <c r="C707" s="383" t="s">
        <v>31</v>
      </c>
      <c r="D707" s="448"/>
      <c r="E707" s="449"/>
      <c r="F707" s="449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Rades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'A1 Exploitation'!B9:F9</f>
        <v>Dr Raja Bouhalfaya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Directeur magasin et chefs rayons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'A1 Exploitation'!B11:F11</f>
        <v>43615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 t="e">
        <f>D199</f>
        <v>#DIV/0!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2"/>
      <c r="E12" s="512"/>
      <c r="F12" s="512"/>
      <c r="G12" s="512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1">
        <f>SUM(B17:C21)</f>
        <v>0</v>
      </c>
    </row>
    <row r="23" spans="1:7" x14ac:dyDescent="0.3">
      <c r="A23" s="530" t="s">
        <v>251</v>
      </c>
      <c r="B23" s="531"/>
      <c r="C23" s="53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80">
        <f>SUM(B26:C32)</f>
        <v>0</v>
      </c>
    </row>
    <row r="34" spans="1:7" x14ac:dyDescent="0.3">
      <c r="A34" s="530" t="s">
        <v>251</v>
      </c>
      <c r="B34" s="531"/>
      <c r="C34" s="53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80">
        <f>SUM(B46:C51)</f>
        <v>0</v>
      </c>
    </row>
    <row r="53" spans="1:7" x14ac:dyDescent="0.3">
      <c r="A53" s="530" t="s">
        <v>251</v>
      </c>
      <c r="B53" s="531"/>
      <c r="C53" s="53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80">
        <f>SUM(B56:C62)</f>
        <v>0</v>
      </c>
    </row>
    <row r="64" spans="1:7" x14ac:dyDescent="0.3">
      <c r="A64" s="530" t="s">
        <v>251</v>
      </c>
      <c r="B64" s="531"/>
      <c r="C64" s="53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80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80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80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80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1">
        <f>SUM(B153:C160)</f>
        <v>0</v>
      </c>
    </row>
    <row r="162" spans="1:7" x14ac:dyDescent="0.3">
      <c r="A162" s="530" t="s">
        <v>251</v>
      </c>
      <c r="B162" s="531"/>
      <c r="C162" s="53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80">
        <f>SUM(B165:C168)</f>
        <v>0</v>
      </c>
    </row>
    <row r="170" spans="1:7" x14ac:dyDescent="0.3">
      <c r="A170" s="530" t="s">
        <v>251</v>
      </c>
      <c r="B170" s="531"/>
      <c r="C170" s="53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80">
        <f>SUM(B173:C176)</f>
        <v>0</v>
      </c>
    </row>
    <row r="178" spans="1:7" x14ac:dyDescent="0.3">
      <c r="A178" s="530" t="s">
        <v>251</v>
      </c>
      <c r="B178" s="531"/>
      <c r="C178" s="53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80">
        <f>SUM(B181:C185)</f>
        <v>0</v>
      </c>
    </row>
    <row r="187" spans="1:7" x14ac:dyDescent="0.3">
      <c r="A187" s="530" t="s">
        <v>251</v>
      </c>
      <c r="B187" s="531"/>
      <c r="C187" s="53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0</v>
      </c>
    </row>
    <row r="195" spans="1:6" x14ac:dyDescent="0.3">
      <c r="A195" s="530" t="s">
        <v>251</v>
      </c>
      <c r="B195" s="531"/>
      <c r="C195" s="53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2019-06-10T12:10:33Z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