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330"/>
  <workbookPr codeName="ThisWorkbook"/>
  <mc:AlternateContent xmlns:mc="http://schemas.openxmlformats.org/markup-compatibility/2006">
    <mc:Choice Requires="x15">
      <x15ac:absPath xmlns:x15ac="http://schemas.microsoft.com/office/spreadsheetml/2010/11/ac" url="E:\rapport rectif PLS charifa\"/>
    </mc:Choice>
  </mc:AlternateContent>
  <xr:revisionPtr revIDLastSave="0" documentId="13_ncr:1_{728855AB-6586-4F67-81B9-1BAECAF3BD59}" xr6:coauthVersionLast="33" xr6:coauthVersionMax="33" xr10:uidLastSave="{00000000-0000-0000-0000-000000000000}"/>
  <bookViews>
    <workbookView xWindow="0" yWindow="0" windowWidth="24000" windowHeight="9885" tabRatio="916" firstSheet="1" activeTab="3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8" l="1"/>
  <c r="D444" i="31"/>
  <c r="D444" i="33"/>
  <c r="D444" i="43"/>
  <c r="F543" i="40" l="1"/>
  <c r="F543" i="38"/>
  <c r="F543" i="31"/>
  <c r="F532" i="38"/>
  <c r="F532" i="31"/>
  <c r="F532" i="33"/>
  <c r="F532" i="43"/>
  <c r="E532" i="43"/>
  <c r="F543" i="43"/>
  <c r="B9" i="35" l="1"/>
  <c r="B8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542" i="36"/>
  <c r="C530" i="36"/>
  <c r="C528" i="36"/>
  <c r="C490" i="36"/>
  <c r="C469" i="36"/>
  <c r="C466" i="36"/>
  <c r="C465" i="36"/>
  <c r="C461" i="36"/>
  <c r="C455" i="36"/>
  <c r="C438" i="36"/>
  <c r="C432" i="36"/>
  <c r="C431" i="36"/>
  <c r="C425" i="36"/>
  <c r="C422" i="36"/>
  <c r="C415" i="36"/>
  <c r="C411" i="36"/>
  <c r="C405" i="36"/>
  <c r="C402" i="36"/>
  <c r="C381" i="36"/>
  <c r="C378" i="36"/>
  <c r="C371" i="36"/>
  <c r="C369" i="36"/>
  <c r="C368" i="36"/>
  <c r="C348" i="36"/>
  <c r="C344" i="36"/>
  <c r="C342" i="36"/>
  <c r="C340" i="36"/>
  <c r="C331" i="36"/>
  <c r="C304" i="36"/>
  <c r="C302" i="36"/>
  <c r="C297" i="36"/>
  <c r="C295" i="36"/>
  <c r="C294" i="36"/>
  <c r="C291" i="36"/>
  <c r="C282" i="36"/>
  <c r="C278" i="36"/>
  <c r="C252" i="36"/>
  <c r="C251" i="36"/>
  <c r="C250" i="36"/>
  <c r="C249" i="36"/>
  <c r="C240" i="36"/>
  <c r="C238" i="36"/>
  <c r="C235" i="36"/>
  <c r="C230" i="36"/>
  <c r="C227" i="36"/>
  <c r="C220" i="36"/>
  <c r="C219" i="36"/>
  <c r="C194" i="36"/>
  <c r="C190" i="36"/>
  <c r="C186" i="36"/>
  <c r="C184" i="36"/>
  <c r="C182" i="36"/>
  <c r="C181" i="36"/>
  <c r="C170" i="36"/>
  <c r="C147" i="36"/>
  <c r="C145" i="36"/>
  <c r="C143" i="36"/>
  <c r="C138" i="36"/>
  <c r="C134" i="36"/>
  <c r="C132" i="36"/>
  <c r="C131" i="36"/>
  <c r="C129" i="36"/>
  <c r="C125" i="36"/>
  <c r="C115" i="36"/>
  <c r="C91" i="36"/>
  <c r="C89" i="36"/>
  <c r="C82" i="36"/>
  <c r="C79" i="36"/>
  <c r="C74" i="36"/>
  <c r="C72" i="36"/>
  <c r="C69" i="36"/>
  <c r="C68" i="36"/>
  <c r="C65" i="36"/>
  <c r="C59" i="36"/>
  <c r="C35" i="36"/>
  <c r="C34" i="36"/>
  <c r="C30" i="36"/>
  <c r="D25" i="43" l="1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B10" i="32" l="1"/>
  <c r="B10" i="41"/>
  <c r="B9" i="41"/>
  <c r="B8" i="41"/>
  <c r="B10" i="39"/>
  <c r="B9" i="39"/>
  <c r="B8" i="39"/>
  <c r="B9" i="32"/>
  <c r="B8" i="32"/>
  <c r="B10" i="25"/>
  <c r="B9" i="25"/>
  <c r="B8" i="25"/>
  <c r="B10" i="35"/>
  <c r="B10" i="37"/>
  <c r="B9" i="37"/>
  <c r="B8" i="37"/>
  <c r="F197" i="41" l="1"/>
  <c r="F197" i="39"/>
  <c r="E197" i="25"/>
  <c r="D477" i="43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D197" i="41" s="1"/>
  <c r="E543" i="40"/>
  <c r="F532" i="40"/>
  <c r="E532" i="40"/>
  <c r="D532" i="40" s="1"/>
  <c r="F512" i="40"/>
  <c r="E512" i="40"/>
  <c r="F498" i="40"/>
  <c r="E498" i="40"/>
  <c r="D498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F313" i="40"/>
  <c r="E313" i="40"/>
  <c r="F261" i="40"/>
  <c r="E261" i="40"/>
  <c r="D261" i="40" s="1"/>
  <c r="B261" i="40" s="1"/>
  <c r="F200" i="40"/>
  <c r="E200" i="40"/>
  <c r="F153" i="40"/>
  <c r="E153" i="40"/>
  <c r="D153" i="40" s="1"/>
  <c r="F99" i="40"/>
  <c r="E99" i="40"/>
  <c r="F41" i="40"/>
  <c r="E41" i="40"/>
  <c r="D41" i="40" s="1"/>
  <c r="B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D543" i="38"/>
  <c r="E543" i="38"/>
  <c r="E532" i="38"/>
  <c r="D532" i="38" s="1"/>
  <c r="F512" i="38"/>
  <c r="E512" i="38"/>
  <c r="F498" i="38"/>
  <c r="E498" i="38"/>
  <c r="F476" i="38"/>
  <c r="E476" i="38"/>
  <c r="D476" i="38" s="1"/>
  <c r="B476" i="38" s="1"/>
  <c r="D477" i="38" s="1"/>
  <c r="F439" i="38"/>
  <c r="E439" i="38"/>
  <c r="F386" i="38"/>
  <c r="E386" i="38"/>
  <c r="F353" i="38"/>
  <c r="E353" i="38"/>
  <c r="F313" i="38"/>
  <c r="E313" i="38"/>
  <c r="F261" i="38"/>
  <c r="E261" i="38"/>
  <c r="D261" i="38" s="1"/>
  <c r="B261" i="38" s="1"/>
  <c r="F200" i="38"/>
  <c r="E200" i="38"/>
  <c r="F153" i="38"/>
  <c r="E153" i="38"/>
  <c r="D153" i="38" s="1"/>
  <c r="F99" i="38"/>
  <c r="E99" i="38"/>
  <c r="F41" i="38"/>
  <c r="E41" i="38"/>
  <c r="D41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F153" i="33"/>
  <c r="E153" i="33"/>
  <c r="F99" i="33"/>
  <c r="E99" i="33"/>
  <c r="F41" i="33"/>
  <c r="E41" i="33"/>
  <c r="F200" i="43"/>
  <c r="F153" i="43"/>
  <c r="F99" i="43"/>
  <c r="F41" i="43"/>
  <c r="E543" i="43"/>
  <c r="F512" i="43"/>
  <c r="E512" i="43"/>
  <c r="F498" i="43"/>
  <c r="E498" i="43"/>
  <c r="F476" i="43"/>
  <c r="E476" i="43"/>
  <c r="D476" i="43" s="1"/>
  <c r="F439" i="43"/>
  <c r="E439" i="43"/>
  <c r="F386" i="43"/>
  <c r="E386" i="43"/>
  <c r="F353" i="43"/>
  <c r="E353" i="43"/>
  <c r="F313" i="43"/>
  <c r="E313" i="43"/>
  <c r="D313" i="43" s="1"/>
  <c r="D314" i="43" s="1"/>
  <c r="F261" i="43"/>
  <c r="E261" i="43"/>
  <c r="E200" i="43"/>
  <c r="E153" i="43"/>
  <c r="D153" i="43" s="1"/>
  <c r="D154" i="43" s="1"/>
  <c r="E99" i="43"/>
  <c r="D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153" i="40" l="1"/>
  <c r="D154" i="40" s="1"/>
  <c r="B498" i="40"/>
  <c r="D499" i="40" s="1"/>
  <c r="B532" i="40"/>
  <c r="D533" i="40" s="1"/>
  <c r="D534" i="40" s="1"/>
  <c r="B41" i="38"/>
  <c r="D42" i="38" s="1"/>
  <c r="B153" i="38"/>
  <c r="D154" i="38" s="1"/>
  <c r="D353" i="38"/>
  <c r="D439" i="38"/>
  <c r="B439" i="38" s="1"/>
  <c r="D440" i="38" s="1"/>
  <c r="D498" i="38"/>
  <c r="B532" i="38"/>
  <c r="D533" i="38" s="1"/>
  <c r="D534" i="38" s="1"/>
  <c r="D544" i="38"/>
  <c r="D545" i="38" s="1"/>
  <c r="B543" i="38"/>
  <c r="B353" i="40"/>
  <c r="D354" i="40" s="1"/>
  <c r="D200" i="43"/>
  <c r="D201" i="43" s="1"/>
  <c r="D99" i="33"/>
  <c r="B99" i="33" s="1"/>
  <c r="D313" i="33"/>
  <c r="B313" i="33" s="1"/>
  <c r="D314" i="33" s="1"/>
  <c r="D386" i="33"/>
  <c r="B386" i="33" s="1"/>
  <c r="D387" i="33" s="1"/>
  <c r="D476" i="33"/>
  <c r="B476" i="33" s="1"/>
  <c r="D512" i="33"/>
  <c r="D476" i="40"/>
  <c r="B476" i="40" s="1"/>
  <c r="D477" i="40" s="1"/>
  <c r="D480" i="40" s="1"/>
  <c r="D481" i="40" s="1"/>
  <c r="B543" i="33"/>
  <c r="D544" i="33" s="1"/>
  <c r="D545" i="33" s="1"/>
  <c r="B512" i="33"/>
  <c r="D513" i="33" s="1"/>
  <c r="D514" i="33" s="1"/>
  <c r="D261" i="43"/>
  <c r="D262" i="43" s="1"/>
  <c r="D263" i="43" s="1"/>
  <c r="D353" i="43"/>
  <c r="B353" i="43" s="1"/>
  <c r="D354" i="43" s="1"/>
  <c r="D439" i="43"/>
  <c r="B439" i="43" s="1"/>
  <c r="D440" i="43" s="1"/>
  <c r="D441" i="43" s="1"/>
  <c r="D498" i="43"/>
  <c r="D41" i="33"/>
  <c r="D153" i="33"/>
  <c r="B153" i="33" s="1"/>
  <c r="D154" i="33" s="1"/>
  <c r="D157" i="33" s="1"/>
  <c r="D158" i="33" s="1"/>
  <c r="D261" i="33"/>
  <c r="D353" i="33"/>
  <c r="D439" i="33"/>
  <c r="D498" i="33"/>
  <c r="D532" i="33"/>
  <c r="D99" i="38"/>
  <c r="D200" i="38"/>
  <c r="B200" i="38" s="1"/>
  <c r="D201" i="38" s="1"/>
  <c r="D202" i="38" s="1"/>
  <c r="D313" i="38"/>
  <c r="D386" i="38"/>
  <c r="D512" i="38"/>
  <c r="D99" i="40"/>
  <c r="D200" i="40"/>
  <c r="D313" i="40"/>
  <c r="D386" i="40"/>
  <c r="D512" i="40"/>
  <c r="B512" i="40" s="1"/>
  <c r="D543" i="40"/>
  <c r="D100" i="33"/>
  <c r="D42" i="40"/>
  <c r="D45" i="40" s="1"/>
  <c r="D46" i="40" s="1"/>
  <c r="D513" i="40"/>
  <c r="D514" i="40" s="1"/>
  <c r="D41" i="43"/>
  <c r="D532" i="43"/>
  <c r="D533" i="43" s="1"/>
  <c r="D534" i="43" s="1"/>
  <c r="B162" i="29" s="1"/>
  <c r="D386" i="43"/>
  <c r="B386" i="43" s="1"/>
  <c r="D387" i="43" s="1"/>
  <c r="D390" i="43" s="1"/>
  <c r="D391" i="43" s="1"/>
  <c r="D512" i="43"/>
  <c r="D543" i="43"/>
  <c r="B543" i="43" s="1"/>
  <c r="D544" i="43" s="1"/>
  <c r="D545" i="43" s="1"/>
  <c r="B171" i="29" s="1"/>
  <c r="D200" i="33"/>
  <c r="D155" i="43"/>
  <c r="D157" i="43"/>
  <c r="D158" i="43" s="1"/>
  <c r="D202" i="43"/>
  <c r="D204" i="43"/>
  <c r="D205" i="43" s="1"/>
  <c r="D443" i="43"/>
  <c r="D265" i="43"/>
  <c r="D266" i="43" s="1"/>
  <c r="D478" i="43"/>
  <c r="D480" i="43"/>
  <c r="D481" i="43" s="1"/>
  <c r="D101" i="43"/>
  <c r="D102" i="43"/>
  <c r="D103" i="43" s="1"/>
  <c r="D315" i="43"/>
  <c r="D317" i="43"/>
  <c r="D318" i="43" s="1"/>
  <c r="D440" i="40"/>
  <c r="D443" i="40" s="1"/>
  <c r="D444" i="40" s="1"/>
  <c r="D262" i="40"/>
  <c r="D265" i="40" s="1"/>
  <c r="D266" i="40" s="1"/>
  <c r="D262" i="38"/>
  <c r="D263" i="38" s="1"/>
  <c r="D477" i="33"/>
  <c r="D480" i="33" s="1"/>
  <c r="D481" i="33" s="1"/>
  <c r="D478" i="40"/>
  <c r="D85" i="40"/>
  <c r="D173" i="40"/>
  <c r="D480" i="38"/>
  <c r="D481" i="38" s="1"/>
  <c r="D478" i="38"/>
  <c r="D85" i="38"/>
  <c r="D173" i="38"/>
  <c r="D85" i="31"/>
  <c r="D173" i="31"/>
  <c r="D500" i="36"/>
  <c r="D457" i="36"/>
  <c r="D458" i="36" s="1"/>
  <c r="D406" i="36"/>
  <c r="D407" i="36" s="1"/>
  <c r="D333" i="36"/>
  <c r="D334" i="36" s="1"/>
  <c r="D172" i="36"/>
  <c r="D173" i="36" s="1"/>
  <c r="D117" i="36"/>
  <c r="D118" i="36" s="1"/>
  <c r="D502" i="40" l="1"/>
  <c r="D503" i="40" s="1"/>
  <c r="D500" i="40"/>
  <c r="D357" i="40"/>
  <c r="D358" i="40" s="1"/>
  <c r="D355" i="40"/>
  <c r="D45" i="38"/>
  <c r="D46" i="38" s="1"/>
  <c r="D43" i="38"/>
  <c r="D315" i="33"/>
  <c r="D317" i="33"/>
  <c r="D318" i="33" s="1"/>
  <c r="D157" i="38"/>
  <c r="D158" i="38" s="1"/>
  <c r="D155" i="38"/>
  <c r="D157" i="40"/>
  <c r="D158" i="40" s="1"/>
  <c r="D155" i="40"/>
  <c r="D513" i="43"/>
  <c r="D514" i="43" s="1"/>
  <c r="B152" i="29" s="1"/>
  <c r="B512" i="43"/>
  <c r="B543" i="40"/>
  <c r="D544" i="40" s="1"/>
  <c r="D545" i="40" s="1"/>
  <c r="D314" i="38"/>
  <c r="B313" i="38"/>
  <c r="B99" i="40"/>
  <c r="D100" i="40" s="1"/>
  <c r="D387" i="40"/>
  <c r="D390" i="40" s="1"/>
  <c r="D391" i="40" s="1"/>
  <c r="B386" i="40"/>
  <c r="B512" i="38"/>
  <c r="D513" i="38" s="1"/>
  <c r="D514" i="38" s="1"/>
  <c r="B155" i="29" s="1"/>
  <c r="D100" i="38"/>
  <c r="B99" i="38"/>
  <c r="B498" i="43"/>
  <c r="D499" i="43" s="1"/>
  <c r="D201" i="40"/>
  <c r="D202" i="40" s="1"/>
  <c r="B200" i="40"/>
  <c r="B353" i="38"/>
  <c r="D354" i="38" s="1"/>
  <c r="D314" i="40"/>
  <c r="D317" i="40" s="1"/>
  <c r="D318" i="40" s="1"/>
  <c r="B313" i="40"/>
  <c r="B386" i="38"/>
  <c r="D387" i="38" s="1"/>
  <c r="D499" i="38"/>
  <c r="B498" i="38"/>
  <c r="D388" i="33"/>
  <c r="D390" i="33"/>
  <c r="D391" i="33" s="1"/>
  <c r="B498" i="33"/>
  <c r="D499" i="33" s="1"/>
  <c r="B439" i="33"/>
  <c r="D440" i="33" s="1"/>
  <c r="B41" i="33"/>
  <c r="D42" i="33" s="1"/>
  <c r="B200" i="33"/>
  <c r="D201" i="33" s="1"/>
  <c r="B353" i="33"/>
  <c r="D354" i="33" s="1"/>
  <c r="B532" i="33"/>
  <c r="D533" i="33" s="1"/>
  <c r="B261" i="33"/>
  <c r="D262" i="33" s="1"/>
  <c r="D388" i="40"/>
  <c r="D101" i="38"/>
  <c r="D102" i="38"/>
  <c r="D103" i="38" s="1"/>
  <c r="D315" i="40"/>
  <c r="D265" i="38"/>
  <c r="D266" i="38" s="1"/>
  <c r="D547" i="40"/>
  <c r="D547" i="38"/>
  <c r="D263" i="40"/>
  <c r="D478" i="33"/>
  <c r="D388" i="43"/>
  <c r="D441" i="38"/>
  <c r="D443" i="38"/>
  <c r="D102" i="33"/>
  <c r="D103" i="33" s="1"/>
  <c r="D101" i="33"/>
  <c r="D547" i="43"/>
  <c r="B41" i="43"/>
  <c r="D42" i="43" s="1"/>
  <c r="D43" i="40"/>
  <c r="D441" i="40"/>
  <c r="D547" i="33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A8" i="38"/>
  <c r="A7" i="39" s="1"/>
  <c r="D500" i="43" l="1"/>
  <c r="D502" i="43"/>
  <c r="D503" i="43" s="1"/>
  <c r="B143" i="29" s="1"/>
  <c r="D357" i="38"/>
  <c r="D358" i="38" s="1"/>
  <c r="D355" i="38"/>
  <c r="D388" i="38"/>
  <c r="D390" i="38"/>
  <c r="D391" i="38" s="1"/>
  <c r="D101" i="40"/>
  <c r="D102" i="40"/>
  <c r="D103" i="40" s="1"/>
  <c r="B66" i="29" s="1"/>
  <c r="D500" i="38"/>
  <c r="D502" i="38"/>
  <c r="D503" i="38" s="1"/>
  <c r="D315" i="38"/>
  <c r="D317" i="38"/>
  <c r="D318" i="38" s="1"/>
  <c r="D534" i="33"/>
  <c r="D441" i="33"/>
  <c r="D443" i="33"/>
  <c r="B126" i="29" s="1"/>
  <c r="D357" i="33"/>
  <c r="D358" i="33" s="1"/>
  <c r="D355" i="33"/>
  <c r="D502" i="33"/>
  <c r="D503" i="33" s="1"/>
  <c r="D500" i="33"/>
  <c r="D204" i="33"/>
  <c r="D205" i="33" s="1"/>
  <c r="D202" i="33"/>
  <c r="D265" i="33"/>
  <c r="D266" i="33" s="1"/>
  <c r="D263" i="33"/>
  <c r="D45" i="33"/>
  <c r="D46" i="33" s="1"/>
  <c r="D43" i="33"/>
  <c r="D63" i="39"/>
  <c r="D64" i="39" s="1"/>
  <c r="D118" i="39"/>
  <c r="D119" i="39" s="1"/>
  <c r="D548" i="38"/>
  <c r="D549" i="38" s="1"/>
  <c r="D161" i="39"/>
  <c r="D162" i="39" s="1"/>
  <c r="D63" i="41"/>
  <c r="D64" i="41" s="1"/>
  <c r="D161" i="41"/>
  <c r="D162" i="41" s="1"/>
  <c r="D43" i="43"/>
  <c r="D45" i="43"/>
  <c r="D46" i="43" s="1"/>
  <c r="B53" i="29" s="1"/>
  <c r="D133" i="39"/>
  <c r="D134" i="39" s="1"/>
  <c r="D133" i="41"/>
  <c r="D134" i="41" s="1"/>
  <c r="D84" i="39"/>
  <c r="D85" i="39" s="1"/>
  <c r="D149" i="39"/>
  <c r="D150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B75" i="29"/>
  <c r="B93" i="29"/>
  <c r="B84" i="29"/>
  <c r="B102" i="29"/>
  <c r="B120" i="29"/>
  <c r="B147" i="29"/>
  <c r="D195" i="41"/>
  <c r="B129" i="29"/>
  <c r="B138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548" i="40" l="1"/>
  <c r="D549" i="40" s="1"/>
  <c r="D548" i="33"/>
  <c r="D549" i="33" s="1"/>
  <c r="D548" i="43"/>
  <c r="D549" i="43" s="1"/>
  <c r="B12" i="43" s="1"/>
  <c r="D198" i="41"/>
  <c r="D199" i="41" s="1"/>
  <c r="B184" i="29" s="1"/>
  <c r="D198" i="39"/>
  <c r="D199" i="39" s="1"/>
  <c r="B183" i="29" s="1"/>
  <c r="B128" i="29"/>
  <c r="B101" i="29"/>
  <c r="B11" i="41" l="1"/>
  <c r="B11" i="39"/>
  <c r="B35" i="29"/>
  <c r="B12" i="40"/>
  <c r="B39" i="29"/>
  <c r="B29" i="29"/>
  <c r="B12" i="38"/>
  <c r="B38" i="29"/>
  <c r="B28" i="29"/>
  <c r="E543" i="31"/>
  <c r="E532" i="31"/>
  <c r="D532" i="31" s="1"/>
  <c r="F512" i="31"/>
  <c r="E512" i="31"/>
  <c r="F498" i="31"/>
  <c r="E498" i="31"/>
  <c r="D498" i="31" s="1"/>
  <c r="F476" i="31"/>
  <c r="E476" i="31"/>
  <c r="F439" i="31"/>
  <c r="E439" i="31"/>
  <c r="D439" i="31" s="1"/>
  <c r="F386" i="31"/>
  <c r="E386" i="31"/>
  <c r="F353" i="31"/>
  <c r="E353" i="31"/>
  <c r="D353" i="31" s="1"/>
  <c r="F313" i="31"/>
  <c r="E313" i="31"/>
  <c r="F261" i="31"/>
  <c r="E261" i="31"/>
  <c r="D261" i="31" s="1"/>
  <c r="F200" i="31"/>
  <c r="E200" i="31"/>
  <c r="F153" i="31"/>
  <c r="E153" i="31"/>
  <c r="D153" i="31" s="1"/>
  <c r="F99" i="31"/>
  <c r="E99" i="31"/>
  <c r="F41" i="31"/>
  <c r="E41" i="31"/>
  <c r="D41" i="31" s="1"/>
  <c r="B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D544" i="36"/>
  <c r="D545" i="36" s="1"/>
  <c r="A537" i="36"/>
  <c r="A517" i="36"/>
  <c r="B151" i="29"/>
  <c r="A506" i="36"/>
  <c r="D493" i="36"/>
  <c r="A484" i="36"/>
  <c r="A447" i="36"/>
  <c r="D426" i="36"/>
  <c r="D427" i="36" s="1"/>
  <c r="D417" i="36"/>
  <c r="A394" i="36"/>
  <c r="D387" i="36"/>
  <c r="D388" i="36" s="1"/>
  <c r="A361" i="36"/>
  <c r="A321" i="36"/>
  <c r="D285" i="36"/>
  <c r="A269" i="36"/>
  <c r="A208" i="36"/>
  <c r="D201" i="36"/>
  <c r="A161" i="36"/>
  <c r="D154" i="36"/>
  <c r="D155" i="36" s="1"/>
  <c r="A106" i="36"/>
  <c r="D61" i="36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B261" i="31" l="1"/>
  <c r="D262" i="31" s="1"/>
  <c r="B353" i="31"/>
  <c r="D354" i="31" s="1"/>
  <c r="B532" i="31"/>
  <c r="D533" i="31" s="1"/>
  <c r="D534" i="31" s="1"/>
  <c r="D197" i="35"/>
  <c r="D154" i="31"/>
  <c r="D157" i="31" s="1"/>
  <c r="D158" i="31" s="1"/>
  <c r="B153" i="31"/>
  <c r="B439" i="31"/>
  <c r="D440" i="31" s="1"/>
  <c r="D499" i="31"/>
  <c r="D502" i="31" s="1"/>
  <c r="D503" i="31" s="1"/>
  <c r="B498" i="31"/>
  <c r="D476" i="31"/>
  <c r="B476" i="31" s="1"/>
  <c r="D477" i="31" s="1"/>
  <c r="D149" i="35"/>
  <c r="D150" i="35" s="1"/>
  <c r="D99" i="31"/>
  <c r="D200" i="31"/>
  <c r="D313" i="31"/>
  <c r="D386" i="31"/>
  <c r="D512" i="31"/>
  <c r="D63" i="35"/>
  <c r="D64" i="35" s="1"/>
  <c r="D161" i="35"/>
  <c r="D162" i="35" s="1"/>
  <c r="D42" i="31"/>
  <c r="D133" i="35"/>
  <c r="D134" i="35" s="1"/>
  <c r="D102" i="35"/>
  <c r="D103" i="35" s="1"/>
  <c r="D118" i="35"/>
  <c r="D119" i="35" s="1"/>
  <c r="D155" i="31"/>
  <c r="D500" i="31"/>
  <c r="D161" i="37"/>
  <c r="D162" i="37" s="1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84" i="35"/>
  <c r="D85" i="35" s="1"/>
  <c r="D533" i="36"/>
  <c r="D534" i="36" s="1"/>
  <c r="B161" i="29" s="1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2" i="36"/>
  <c r="D45" i="36" s="1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41" i="31" l="1"/>
  <c r="D443" i="31"/>
  <c r="D357" i="31"/>
  <c r="D358" i="31" s="1"/>
  <c r="D355" i="31"/>
  <c r="D263" i="31"/>
  <c r="D265" i="31"/>
  <c r="D266" i="31" s="1"/>
  <c r="B512" i="31"/>
  <c r="D513" i="31" s="1"/>
  <c r="D514" i="31" s="1"/>
  <c r="B99" i="31"/>
  <c r="D100" i="31" s="1"/>
  <c r="B313" i="31"/>
  <c r="D314" i="31" s="1"/>
  <c r="D478" i="31"/>
  <c r="D480" i="31"/>
  <c r="D481" i="31" s="1"/>
  <c r="B386" i="31"/>
  <c r="D387" i="31" s="1"/>
  <c r="B200" i="31"/>
  <c r="D201" i="31" s="1"/>
  <c r="D198" i="35"/>
  <c r="D199" i="35" s="1"/>
  <c r="B11" i="35" s="1"/>
  <c r="D198" i="37"/>
  <c r="D199" i="37" s="1"/>
  <c r="B11" i="37" s="1"/>
  <c r="D43" i="31"/>
  <c r="D45" i="31"/>
  <c r="D46" i="31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103" i="36" s="1"/>
  <c r="B61" i="29" s="1"/>
  <c r="D43" i="36"/>
  <c r="D46" i="36"/>
  <c r="B52" i="29" s="1"/>
  <c r="B99" i="29"/>
  <c r="B81" i="29"/>
  <c r="B179" i="29"/>
  <c r="B79" i="29"/>
  <c r="B43" i="29"/>
  <c r="B45" i="29"/>
  <c r="D102" i="31" l="1"/>
  <c r="D103" i="31" s="1"/>
  <c r="D101" i="31"/>
  <c r="D390" i="31"/>
  <c r="D391" i="31" s="1"/>
  <c r="D388" i="31"/>
  <c r="D202" i="31"/>
  <c r="D204" i="31"/>
  <c r="D205" i="31" s="1"/>
  <c r="D315" i="31"/>
  <c r="D317" i="31"/>
  <c r="D318" i="31" s="1"/>
  <c r="D444" i="36"/>
  <c r="B124" i="29" s="1"/>
  <c r="B25" i="29"/>
  <c r="B180" i="29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02" i="32" l="1"/>
  <c r="D103" i="32" s="1"/>
  <c r="D161" i="32"/>
  <c r="D162" i="32" s="1"/>
  <c r="D84" i="32"/>
  <c r="D85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1" i="32"/>
  <c r="B182" i="29"/>
  <c r="B100" i="29"/>
  <c r="C191" i="25"/>
  <c r="D194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25" l="1"/>
  <c r="D85" i="25" s="1"/>
  <c r="D118" i="25"/>
  <c r="D119" i="25" s="1"/>
  <c r="D149" i="25"/>
  <c r="D150" i="25" s="1"/>
  <c r="D63" i="25"/>
  <c r="D64" i="25" s="1"/>
  <c r="D102" i="25"/>
  <c r="D103" i="25" s="1"/>
  <c r="D161" i="25"/>
  <c r="D162" i="25" s="1"/>
  <c r="D133" i="25"/>
  <c r="D134" i="25" s="1"/>
  <c r="D195" i="25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<sst xmlns="http://schemas.openxmlformats.org/spreadsheetml/2006/main" count="5666" uniqueCount="452">
  <si>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</si>
  <si>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</si>
  <si>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</si>
  <si>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</si>
  <si>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</si>
  <si>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</si>
  <si>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</si>
  <si>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</si>
  <si>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</si>
  <si>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</si>
  <si>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</si>
  <si>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</si>
  <si>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</si>
  <si>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</si>
  <si>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</si>
  <si>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</si>
  <si>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</si>
  <si>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</si>
  <si>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</si>
  <si>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</si>
  <si>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</si>
  <si>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</si>
  <si>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</si>
  <si>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</si>
  <si>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</si>
  <si>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</si>
  <si>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</si>
  <si>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</si>
  <si>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</si>
  <si>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</si>
  <si>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</si>
  <si>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</si>
  <si>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</si>
  <si>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</si>
  <si>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</si>
  <si>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</si>
  <si>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</si>
  <si>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</si>
  <si>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</si>
  <si>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</si>
  <si>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</si>
  <si>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</si>
  <si>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</si>
  <si>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</si>
  <si>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</si>
  <si>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</si>
  <si>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</si>
  <si>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</si>
  <si>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</si>
  <si>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</si>
  <si>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</si>
  <si>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</si>
  <si>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</si>
  <si>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</si>
  <si>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</si>
  <si>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</si>
  <si>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</si>
  <si>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</si>
  <si>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</si>
  <si>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</si>
  <si>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</si>
  <si>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</si>
  <si>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</si>
  <si>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</si>
  <si>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</si>
  <si>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</si>
  <si>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</si>
  <si>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</si>
  <si>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</si>
  <si>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</si>
  <si>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</si>
  <si>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</si>
  <si>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</si>
  <si>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</si>
  <si>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</si>
  <si>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</si>
  <si>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</si>
  <si>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</si>
  <si>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</si>
  <si>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</si>
  <si>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</si>
  <si>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</si>
  <si>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</si>
  <si>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</si>
  <si>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</si>
  <si>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</si>
  <si>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</si>
  <si>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</si>
  <si>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</si>
  <si>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</si>
  <si>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</si>
  <si>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</si>
  <si>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</si>
  <si>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</si>
  <si>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</si>
  <si>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</si>
  <si>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</si>
  <si>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</si>
  <si>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</si>
  <si>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</si>
  <si>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</si>
  <si>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</si>
  <si>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</si>
  <si>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</si>
  <si>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</si>
  <si>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</si>
  <si>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</si>
  <si>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</si>
  <si>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</si>
  <si>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</si>
  <si>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</si>
  <si>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</si>
  <si>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</si>
  <si>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</si>
  <si>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</si>
  <si>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</si>
  <si>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</si>
  <si>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</si>
  <si>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</si>
  <si>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</si>
  <si>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</si>
  <si>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</si>
  <si>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</si>
  <si>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</si>
  <si>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</si>
  <si>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</si>
  <si>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</si>
  <si>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</si>
  <si>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</si>
  <si>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</si>
  <si>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</si>
  <si>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</si>
  <si>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</si>
  <si>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</si>
  <si>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</si>
  <si>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</si>
  <si>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</si>
  <si>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</si>
  <si>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</si>
  <si>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</si>
  <si>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</si>
  <si>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</si>
  <si>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</si>
  <si>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</si>
  <si>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</si>
  <si>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</si>
  <si>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</si>
  <si>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</si>
  <si>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</si>
  <si>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</si>
  <si>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</si>
  <si>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</si>
  <si>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</si>
  <si>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</si>
  <si>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</si>
  <si>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</si>
  <si>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</si>
  <si>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</si>
  <si>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</si>
  <si>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</si>
  <si>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</si>
  <si>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</si>
  <si>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</si>
  <si>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</si>
  <si>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</si>
  <si>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</si>
  <si>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</si>
  <si>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</si>
  <si>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</si>
  <si>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</si>
  <si>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</si>
  <si>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</si>
  <si>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</si>
  <si>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</si>
  <si>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</si>
  <si>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</si>
  <si>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</si>
  <si>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</si>
  <si>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</si>
  <si>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</si>
  <si>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</si>
  <si>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</si>
  <si>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</si>
  <si>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</si>
  <si>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</si>
  <si>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</si>
  <si>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</si>
  <si>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</si>
  <si>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</si>
  <si>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</si>
  <si>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</si>
  <si>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</si>
  <si>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</si>
  <si>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</si>
  <si>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</si>
  <si>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</si>
  <si>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</si>
  <si>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</si>
  <si>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</si>
  <si>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</si>
  <si>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</si>
  <si>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</si>
  <si>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</si>
  <si>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</si>
  <si>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</si>
  <si>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</si>
  <si>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</si>
  <si>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</si>
  <si>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</si>
  <si>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</si>
  <si>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</si>
  <si>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</si>
  <si>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</si>
  <si>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</si>
  <si>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</si>
  <si>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</si>
  <si>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</si>
  <si>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</si>
  <si>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</si>
  <si>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</si>
  <si>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</si>
  <si>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</si>
  <si>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</si>
  <si>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</si>
  <si>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</si>
  <si>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</si>
  <si>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</si>
  <si>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</si>
  <si>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</si>
  <si>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</si>
  <si>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</si>
  <si>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</si>
  <si>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</si>
  <si>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</si>
  <si>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</si>
  <si>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</si>
  <si>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</si>
  <si>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</si>
  <si>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</si>
  <si>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</si>
  <si>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</si>
  <si>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</si>
  <si>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</si>
  <si>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</si>
  <si>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</si>
  <si>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</si>
  <si>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</si>
  <si>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</si>
  <si>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</si>
  <si>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</si>
  <si>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</si>
  <si>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</si>
  <si>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</si>
  <si>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</si>
  <si>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</si>
  <si>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</si>
  <si>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</si>
  <si>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</si>
  <si>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</si>
  <si>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</si>
  <si>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</si>
  <si>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</si>
  <si>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</si>
  <si>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</si>
  <si>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</si>
  <si>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</si>
  <si>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</si>
  <si>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</si>
  <si>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</si>
  <si>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</si>
  <si>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</si>
  <si>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</si>
  <si>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</si>
  <si>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</si>
  <si>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</si>
  <si>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</si>
  <si>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</si>
  <si>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</si>
  <si>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</si>
  <si>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</si>
  <si>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</si>
  <si>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</si>
  <si>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</si>
  <si>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</si>
  <si>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</si>
  <si>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</si>
  <si>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</si>
  <si>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</si>
  <si>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</si>
  <si>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</si>
  <si>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</si>
  <si>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</si>
  <si>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</si>
  <si>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</si>
  <si>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</si>
  <si>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</si>
  <si>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</si>
  <si>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</si>
  <si>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</si>
  <si>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</si>
  <si>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</si>
  <si>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</si>
  <si>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</si>
  <si>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</si>
  <si>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</si>
  <si>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</si>
  <si>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</si>
  <si>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</si>
  <si>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</si>
  <si>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</si>
  <si>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</si>
  <si>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</si>
  <si>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</si>
  <si>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</si>
  <si>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</si>
  <si>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</si>
  <si>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</si>
  <si>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</si>
  <si>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</si>
  <si>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</si>
  <si>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</si>
  <si>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</si>
  <si>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</si>
  <si>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</si>
  <si>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</si>
  <si>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</si>
  <si>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</si>
  <si>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</si>
  <si>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</si>
  <si>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</si>
  <si>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</si>
  <si>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</si>
  <si>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</si>
  <si>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</si>
  <si>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</si>
  <si>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</si>
  <si>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</si>
  <si>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</si>
  <si>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</si>
  <si>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</si>
  <si>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</si>
  <si>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</si>
  <si>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</si>
  <si>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</si>
  <si>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</si>
  <si>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</si>
  <si>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</si>
  <si>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</si>
  <si>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</si>
  <si>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</si>
  <si>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</si>
  <si>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</si>
  <si>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</si>
  <si>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</si>
  <si>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</si>
  <si>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</si>
  <si>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</si>
  <si>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</si>
  <si>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</si>
  <si>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</si>
  <si>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</si>
  <si>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</si>
  <si>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</si>
  <si>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</si>
  <si>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</si>
  <si>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</si>
  <si>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</si>
  <si>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</si>
  <si>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</si>
  <si>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</si>
  <si>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</si>
  <si>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</si>
  <si>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</si>
  <si>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</si>
  <si>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</si>
  <si>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</si>
  <si>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</si>
  <si>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</si>
  <si>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</si>
  <si>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</si>
  <si>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</si>
  <si>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</si>
  <si>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</si>
  <si>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</si>
  <si>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</si>
  <si>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</si>
  <si>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</si>
  <si>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</si>
  <si>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</si>
  <si>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</si>
  <si>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</si>
  <si>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</si>
  <si>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</si>
  <si>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</si>
  <si>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</si>
  <si>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</si>
  <si>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</si>
  <si>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</si>
  <si>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</si>
  <si>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</si>
  <si>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</si>
  <si>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</si>
  <si>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</si>
  <si>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</si>
  <si>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</si>
  <si>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</si>
  <si>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</si>
  <si>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</si>
  <si>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Chef rayon EPCS M Zied BOUDERBALA</t>
  </si>
  <si>
    <t>Présence des palettes en bois et des cartons d'emballages usés, procéder à l'évacuation de ces déchets du magasin.</t>
  </si>
  <si>
    <t>Accorder plus d'attention au rangement de l'espace destiné au stockage des produits non-conformes.</t>
  </si>
  <si>
    <t>Les barquettes de fraises préemballées étaient entreposées à température ambiante,alors que le fournisseur (San Lucar) indique que la conservation doit être à 4°C, ces barquettes étaient déplacées dans le meuble froid. (voir photos).</t>
  </si>
  <si>
    <t>Présence d'une vingtaine de barquettes de dattes"Dattes Deglet nour de Tunisie"  (Gbra) ,250g et 500g ,dont la DLUO est dépassée ,datant du 31/12/2017. (voir photo).</t>
  </si>
  <si>
    <t>Renforer le tri de ces produits.
Respecter la notion FEFO.</t>
  </si>
  <si>
    <t>Utilisation des palettes en bois pour l'entreposage des sacs de sucre, remplacer ces palettes par des palettes en plastique.</t>
  </si>
  <si>
    <t>Les étagères étaient poussiéreuses.
Présence de restes de produits déversés (couscous…) sur les étagères . Renforcer le nettoyage à ce niveau.</t>
  </si>
  <si>
    <t xml:space="preserve">Exposition des piments dans des cartons, remplacer les piments dans des caisses en plastique. </t>
  </si>
  <si>
    <t>L'étanchéité de la porte de réception n'était pas satisfaisante.(voir photo)</t>
  </si>
  <si>
    <t>le sol du quai de réception était ébréché dû aux travaux publics.(voir photo)</t>
  </si>
  <si>
    <t>L'hgromètrie relevée était de 67°C.</t>
  </si>
  <si>
    <t>Le sol de la chambre froide était ébréché.</t>
  </si>
  <si>
    <t>Le sol de la chambre froide était ébréché.
la chambranle était brisée.
La jointure de séparation était démontée</t>
  </si>
  <si>
    <t>Prévoir une station de nettoyage.</t>
  </si>
  <si>
    <t>Le système d’ouverture à pédale des poubelles du rayon FLEG et de la salle de pause était rompu.</t>
  </si>
  <si>
    <t>Température affichée: 3,2°C
Température mesurée: 2,6°C</t>
  </si>
  <si>
    <t>Le contrôle du nettoyage et désinfection n’était pas quotidien, une sensibilisation à ce sujet était réalisée le jour de l’audit.</t>
  </si>
  <si>
    <t>CM Rades</t>
  </si>
  <si>
    <t>M Dhia MECHLAOUI/ Dr Raja BOUHALFAYA</t>
  </si>
  <si>
    <t>Absence de papier essui-tout dans les sanitaires des hommes et des femmes.</t>
  </si>
  <si>
    <t xml:space="preserve">Un robinet ordinaire fait office d'une station de nettoyage. Absence de dispositif de surperssion et de tuyau </t>
  </si>
  <si>
    <t>Absence de local déchets</t>
  </si>
  <si>
    <t>M Dhia Mechlaoui</t>
  </si>
  <si>
    <t>Directeur magasin</t>
  </si>
  <si>
    <t xml:space="preserve">Les portions de potirons exposés au linéaire étaient dépourvues d'étiquettes, l'étiquetage des produits préemballés est obligatoire.
L'opérateur à procédé à l'étiquetage de ces derniers. </t>
  </si>
  <si>
    <t>Le port du badge est indispensable.</t>
  </si>
  <si>
    <t>Les autoncontrôles de nettoyage et de désinfection n'étaient pas quotidien.</t>
  </si>
  <si>
    <t>Le rangement de la réserve était insatisfaisant, renforcer le rangement à ce niveau.</t>
  </si>
  <si>
    <t xml:space="preserve">L’évaporateur du réfrigérateur des produits pour alimentation animale était souillé.
</t>
  </si>
  <si>
    <t xml:space="preserve">Renforcer le rangement des produits exposés dans le meuble négative des glaces. </t>
  </si>
  <si>
    <t>Veuillez fournir du papier essuie-mains au niveau des sanitaires des hommes et des femmes.</t>
  </si>
  <si>
    <t>Manque d'étanchéité.</t>
  </si>
  <si>
    <t>Hygrométrie= 32%, correct.</t>
  </si>
  <si>
    <t xml:space="preserve">Procéder au dégivrage de l'armoire négative PLS. </t>
  </si>
  <si>
    <t>FLEG:
Le DEIV de gauche était rempli de cadavres de mouches, le nettoyage doit étre plus rigoureux.</t>
  </si>
  <si>
    <t>Le sol était ébréché.</t>
  </si>
  <si>
    <t>Colmater l’ouverture du regard devant la porte de réception pour éviter les nuisibles.</t>
  </si>
  <si>
    <t>Le système d’ouverture à pédale de la salle de pause était rompu.</t>
  </si>
  <si>
    <t>Procéder à la fixation du troisième cache de l’évaporateur.</t>
  </si>
  <si>
    <t>Renforcer le nettoyage des linéaires ( farine, semoule), le contenu de ces produits était déversé sur les étagères.</t>
  </si>
  <si>
    <t>Suite à la perte du froid du meuble (voir téchnique), on a constaté la présence de quelques pots de glace qui étaient partiellement fondus, l'élimination de ces articles était faites immédiatement.</t>
  </si>
  <si>
    <t>Absence de papier et de savon dans les sanitaires.</t>
  </si>
  <si>
    <r>
      <t xml:space="preserve">Meuble (+):
Température affichée: 3°C
Température mesurée: 3,5°C
Meuble (-):
Température affichée: </t>
    </r>
    <r>
      <rPr>
        <b/>
        <sz val="11"/>
        <color theme="1"/>
        <rFont val="Comic Sans MS"/>
        <family val="4"/>
      </rPr>
      <t>-12°C</t>
    </r>
    <r>
      <rPr>
        <sz val="11"/>
        <color theme="1"/>
        <rFont val="Comic Sans MS"/>
        <family val="4"/>
      </rPr>
      <t xml:space="preserve">
Température mesurée: -17°C
Perte du froid négatif au niveau de deux meubles à cause d’un manque d’étanchéité des jointures, une intervention technique est à envisager le plus tot possible.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</si>
</sst>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696352"/>
        <c:axId val="164049264"/>
      </c:barChart>
      <c:catAx>
        <c:axId val="16669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4049264"/>
        <c:crosses val="autoZero"/>
        <c:auto val="1"/>
        <c:lblAlgn val="ctr"/>
        <c:lblOffset val="100"/>
        <c:noMultiLvlLbl val="0"/>
      </c:catAx>
      <c:valAx>
        <c:axId val="164049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69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413200"/>
        <c:axId val="268413760"/>
      </c:barChart>
      <c:catAx>
        <c:axId val="26841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413760"/>
        <c:crosses val="autoZero"/>
        <c:auto val="1"/>
        <c:lblAlgn val="ctr"/>
        <c:lblOffset val="100"/>
        <c:noMultiLvlLbl val="0"/>
      </c:catAx>
      <c:valAx>
        <c:axId val="268413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41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611936"/>
        <c:axId val="268612496"/>
      </c:barChart>
      <c:catAx>
        <c:axId val="268611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612496"/>
        <c:crosses val="autoZero"/>
        <c:auto val="1"/>
        <c:lblAlgn val="ctr"/>
        <c:lblOffset val="100"/>
        <c:noMultiLvlLbl val="0"/>
      </c:catAx>
      <c:valAx>
        <c:axId val="2686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611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735280"/>
        <c:axId val="268735840"/>
      </c:barChart>
      <c:catAx>
        <c:axId val="26873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35840"/>
        <c:crosses val="autoZero"/>
        <c:auto val="1"/>
        <c:lblAlgn val="ctr"/>
        <c:lblOffset val="100"/>
        <c:noMultiLvlLbl val="0"/>
      </c:catAx>
      <c:valAx>
        <c:axId val="268735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73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738640"/>
        <c:axId val="268739200"/>
      </c:barChart>
      <c:catAx>
        <c:axId val="26873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739200"/>
        <c:crosses val="autoZero"/>
        <c:auto val="1"/>
        <c:lblAlgn val="ctr"/>
        <c:lblOffset val="100"/>
        <c:noMultiLvlLbl val="0"/>
      </c:catAx>
      <c:valAx>
        <c:axId val="268739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738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742000"/>
        <c:axId val="268971280"/>
      </c:barChart>
      <c:catAx>
        <c:axId val="26874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971280"/>
        <c:crosses val="autoZero"/>
        <c:auto val="1"/>
        <c:lblAlgn val="ctr"/>
        <c:lblOffset val="100"/>
        <c:noMultiLvlLbl val="0"/>
      </c:catAx>
      <c:valAx>
        <c:axId val="268971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74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0.82978723404255317</c:v>
                </c:pt>
                <c:pt idx="1">
                  <c:v>0.91489361702127658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974080"/>
        <c:axId val="268974640"/>
      </c:barChart>
      <c:catAx>
        <c:axId val="268974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974640"/>
        <c:crosses val="autoZero"/>
        <c:auto val="1"/>
        <c:lblAlgn val="ctr"/>
        <c:lblOffset val="100"/>
        <c:noMultiLvlLbl val="0"/>
      </c:catAx>
      <c:valAx>
        <c:axId val="268974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97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0.89719626168224298</c:v>
                </c:pt>
                <c:pt idx="1">
                  <c:v>0.93925233644859818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9069264"/>
        <c:axId val="269069824"/>
      </c:barChart>
      <c:catAx>
        <c:axId val="26906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069824"/>
        <c:crosses val="autoZero"/>
        <c:auto val="1"/>
        <c:lblAlgn val="ctr"/>
        <c:lblOffset val="100"/>
        <c:noMultiLvlLbl val="0"/>
      </c:catAx>
      <c:valAx>
        <c:axId val="26906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906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0.86349174786239802</c:v>
                </c:pt>
                <c:pt idx="1">
                  <c:v>0.92707297673493738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69411264"/>
        <c:axId val="269411824"/>
        <c:extLst/>
      </c:barChart>
      <c:catAx>
        <c:axId val="2694112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11824"/>
        <c:crosses val="autoZero"/>
        <c:auto val="1"/>
        <c:lblAlgn val="ctr"/>
        <c:lblOffset val="100"/>
        <c:noMultiLvlLbl val="0"/>
      </c:catAx>
      <c:valAx>
        <c:axId val="26941182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1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0.66500000000000004</c:v>
                </c:pt>
                <c:pt idx="1">
                  <c:v>0.65625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69414624"/>
        <c:axId val="269415184"/>
        <c:extLst/>
      </c:barChart>
      <c:catAx>
        <c:axId val="269414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15184"/>
        <c:crosses val="autoZero"/>
        <c:auto val="1"/>
        <c:lblAlgn val="ctr"/>
        <c:lblOffset val="100"/>
        <c:noMultiLvlLbl val="0"/>
      </c:catAx>
      <c:valAx>
        <c:axId val="26941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9414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4056544"/>
        <c:axId val="165424192"/>
      </c:barChart>
      <c:catAx>
        <c:axId val="164056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424192"/>
        <c:crosses val="autoZero"/>
        <c:auto val="1"/>
        <c:lblAlgn val="ctr"/>
        <c:lblOffset val="100"/>
        <c:noMultiLvlLbl val="0"/>
      </c:catAx>
      <c:valAx>
        <c:axId val="16542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405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626576"/>
        <c:axId val="267627136"/>
      </c:barChart>
      <c:catAx>
        <c:axId val="267626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627136"/>
        <c:crosses val="autoZero"/>
        <c:auto val="1"/>
        <c:lblAlgn val="ctr"/>
        <c:lblOffset val="100"/>
        <c:noMultiLvlLbl val="0"/>
      </c:catAx>
      <c:valAx>
        <c:axId val="267627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626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891008"/>
        <c:axId val="267891568"/>
      </c:barChart>
      <c:catAx>
        <c:axId val="26789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891568"/>
        <c:crosses val="autoZero"/>
        <c:auto val="1"/>
        <c:lblAlgn val="ctr"/>
        <c:lblOffset val="100"/>
        <c:noMultiLvlLbl val="0"/>
      </c:catAx>
      <c:valAx>
        <c:axId val="26789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89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7894368"/>
        <c:axId val="267894928"/>
      </c:barChart>
      <c:catAx>
        <c:axId val="2678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7894928"/>
        <c:crosses val="autoZero"/>
        <c:auto val="1"/>
        <c:lblAlgn val="ctr"/>
        <c:lblOffset val="100"/>
        <c:noMultiLvlLbl val="0"/>
      </c:catAx>
      <c:valAx>
        <c:axId val="26789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789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19264"/>
        <c:axId val="268119824"/>
      </c:barChart>
      <c:catAx>
        <c:axId val="26811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19824"/>
        <c:crosses val="autoZero"/>
        <c:auto val="1"/>
        <c:lblAlgn val="ctr"/>
        <c:lblOffset val="100"/>
        <c:noMultiLvlLbl val="0"/>
      </c:catAx>
      <c:valAx>
        <c:axId val="268119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1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0.68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22624"/>
        <c:axId val="268213680"/>
      </c:barChart>
      <c:catAx>
        <c:axId val="26812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213680"/>
        <c:crosses val="autoZero"/>
        <c:auto val="1"/>
        <c:lblAlgn val="ctr"/>
        <c:lblOffset val="100"/>
        <c:noMultiLvlLbl val="0"/>
      </c:catAx>
      <c:valAx>
        <c:axId val="26821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22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216480"/>
        <c:axId val="268217040"/>
      </c:barChart>
      <c:catAx>
        <c:axId val="26821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217040"/>
        <c:crosses val="autoZero"/>
        <c:auto val="1"/>
        <c:lblAlgn val="ctr"/>
        <c:lblOffset val="100"/>
        <c:noMultiLvlLbl val="0"/>
      </c:catAx>
      <c:valAx>
        <c:axId val="26821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21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95232"/>
        <c:axId val="268195792"/>
      </c:barChart>
      <c:catAx>
        <c:axId val="268195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68195792"/>
        <c:crosses val="autoZero"/>
        <c:auto val="1"/>
        <c:lblAlgn val="ctr"/>
        <c:lblOffset val="100"/>
        <c:noMultiLvlLbl val="0"/>
      </c:catAx>
      <c:valAx>
        <c:axId val="26819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68195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9E7B0AA9-AE64-4E76-A732-65D8C6BF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01DC8B8C-83E7-4E3C-969C-9E3B0283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id="{65380F21-7C55-4E01-A95B-63848CF2F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17A865D-EC24-41AB-BC47-71D28FC9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0F02342B-7893-44FF-89E3-0EE07B20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id="{A085D9F9-D785-4003-A183-73D9FABD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0692F14-F691-495A-894D-32A0D3FD0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303F1E4-AACA-44DA-AF03-613C37C6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3F82A578-9E16-4391-AAE2-E754FE2E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5B67888E-3478-4251-9661-D711C164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BEEC8D2A-E5C6-46B3-90C2-611F2BADC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0DB657B-FC51-4885-9FA5-65AEF0A84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B416E035-0688-4408-8128-DCB33AD7B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EDD01DAC-88DE-4BE9-99EF-CFECE7BC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6FDC445F-C89B-4D5F-8D2C-27F1593D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36D22880-DAB7-4977-8B23-CDEB8E5D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id="{AA3C2474-9FE9-4D50-9AA0-4B75CC75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7" t="s">
        <v>324</v>
      </c>
      <c r="B18" s="297"/>
      <c r="C18" s="297"/>
      <c r="D18" s="298" t="s">
        <v>426</v>
      </c>
      <c r="E18" s="298"/>
      <c r="F18" s="298"/>
      <c r="G18" s="298"/>
      <c r="H18" s="298"/>
      <c r="I18" s="298"/>
      <c r="J18" s="298"/>
      <c r="K18" s="29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299" t="s">
        <v>325</v>
      </c>
      <c r="B21" s="299"/>
      <c r="C21" s="299"/>
      <c r="D21" s="299"/>
      <c r="E21" s="299"/>
      <c r="F21" s="299"/>
      <c r="G21" s="299"/>
      <c r="H21" s="299"/>
      <c r="I21" s="299"/>
      <c r="J21" s="299"/>
      <c r="K21" s="29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0" t="s">
        <v>327</v>
      </c>
      <c r="C23" s="300"/>
      <c r="D23" s="78"/>
      <c r="E23" s="78"/>
      <c r="F23" s="78"/>
      <c r="G23" s="78"/>
      <c r="H23" s="78"/>
      <c r="I23" s="78"/>
      <c r="J23" s="77" t="str">
        <f>D18</f>
        <v>CM Rades</v>
      </c>
    </row>
    <row r="24" spans="1:11" ht="33" customHeight="1" x14ac:dyDescent="0.25">
      <c r="A24" s="86" t="s">
        <v>328</v>
      </c>
      <c r="B24" s="301">
        <f>AVERAGE('A1 Exploitation'!D549,'A1 Technique'!D199)</f>
        <v>0.86349174786239802</v>
      </c>
      <c r="C24" s="301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1">
        <f>AVERAGE('A2 Exploitation'!D549,'A2 Technique'!D199)</f>
        <v>0.92707297673493738</v>
      </c>
      <c r="C25" s="301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1">
        <f>AVERAGE('A3 Exploitation'!D549,'A3 Technique'!D199)</f>
        <v>0</v>
      </c>
      <c r="C26" s="301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1">
        <f>AVERAGE('A4 Exploitation'!D549,'A4 Technique'!D199)</f>
        <v>0</v>
      </c>
      <c r="C27" s="301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1">
        <f>AVERAGE('A5 Exploitation'!D549,'A5 Technique'!D199)</f>
        <v>0</v>
      </c>
      <c r="C28" s="301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1">
        <f>AVERAGE('A6 Exploitation'!D549,'A6 Technique'!D199)</f>
        <v>0</v>
      </c>
      <c r="C29" s="301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0" t="s">
        <v>334</v>
      </c>
      <c r="C33" s="300"/>
      <c r="D33" s="78"/>
      <c r="E33" s="78"/>
      <c r="F33" s="78"/>
      <c r="G33" s="78"/>
      <c r="H33" s="78"/>
      <c r="I33" s="78"/>
      <c r="J33" s="77" t="str">
        <f>D18</f>
        <v>CM Rades</v>
      </c>
    </row>
    <row r="34" spans="1:10" ht="33" customHeight="1" x14ac:dyDescent="0.25">
      <c r="A34" s="86" t="s">
        <v>328</v>
      </c>
      <c r="B34" s="301">
        <f>'A1 Exploitation'!D549</f>
        <v>0.89719626168224298</v>
      </c>
      <c r="C34" s="301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1">
        <f>'A2 Exploitation'!D549</f>
        <v>0.93925233644859818</v>
      </c>
      <c r="C35" s="301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1">
        <f>'A3 Exploitation'!D549</f>
        <v>0</v>
      </c>
      <c r="C36" s="301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1">
        <f>'A4 Exploitation'!D549</f>
        <v>0</v>
      </c>
      <c r="C37" s="301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1">
        <f>'A5 Exploitation'!D549</f>
        <v>0</v>
      </c>
      <c r="C38" s="301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1">
        <f>'A6 Exploitation'!D549</f>
        <v>0</v>
      </c>
      <c r="C39" s="301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2" t="s">
        <v>335</v>
      </c>
      <c r="C42" s="302"/>
      <c r="D42" s="78"/>
      <c r="E42" s="78"/>
      <c r="F42" s="78"/>
      <c r="G42" s="78"/>
      <c r="H42" s="78"/>
      <c r="I42" s="78"/>
      <c r="J42" s="77" t="str">
        <f>D18</f>
        <v>CM Rades</v>
      </c>
    </row>
    <row r="43" spans="1:10" ht="33" customHeight="1" x14ac:dyDescent="0.25">
      <c r="A43" s="86" t="s">
        <v>328</v>
      </c>
      <c r="B43" s="301">
        <f>AVERAGE('A1 Exploitation'!D547, 'A1 Technique'!D197)</f>
        <v>0.66500000000000004</v>
      </c>
      <c r="C43" s="301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1">
        <f>AVERAGE('A2 Exploitation'!D547, 'A2 Technique'!D197)</f>
        <v>0.65625</v>
      </c>
      <c r="C44" s="301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1" t="e">
        <f>AVERAGE('A3 Exploitation'!D547, 'A3 Technique'!D197)</f>
        <v>#DIV/0!</v>
      </c>
      <c r="C45" s="301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1" t="e">
        <f>AVERAGE('A4 Exploitation'!D547, 'A4 Technique'!D197)</f>
        <v>#DIV/0!</v>
      </c>
      <c r="C46" s="301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1" t="e">
        <f>AVERAGE('A5 Exploitation'!D547, 'A5 Technique'!D197)</f>
        <v>#DIV/0!</v>
      </c>
      <c r="C47" s="301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1" t="e">
        <f>AVERAGE('A6 Exploitation'!D547, 'A6 Technique'!D197)</f>
        <v>#DIV/0!</v>
      </c>
      <c r="C48" s="301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0" t="s">
        <v>336</v>
      </c>
      <c r="C51" s="300"/>
      <c r="D51" s="78"/>
      <c r="E51" s="78"/>
      <c r="F51" s="78"/>
      <c r="G51" s="78"/>
      <c r="H51" s="78"/>
      <c r="I51" s="78"/>
      <c r="J51" s="77" t="str">
        <f>D18</f>
        <v>CM Rades</v>
      </c>
    </row>
    <row r="52" spans="1:10" ht="33" customHeight="1" x14ac:dyDescent="0.25">
      <c r="A52" s="86" t="s">
        <v>328</v>
      </c>
      <c r="B52" s="303">
        <f>'A1 Exploitation'!D46</f>
        <v>0.9285714285714286</v>
      </c>
      <c r="C52" s="303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3">
        <f>'A2 Exploitation'!D46</f>
        <v>1</v>
      </c>
      <c r="C53" s="303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3">
        <f>'A3 Exploitation'!D46</f>
        <v>0</v>
      </c>
      <c r="C54" s="303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3">
        <f>'A4 Exploitation'!D46</f>
        <v>0</v>
      </c>
      <c r="C55" s="303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3">
        <f>'A5 Exploitation'!D46</f>
        <v>0</v>
      </c>
      <c r="C56" s="303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3">
        <f>'A6 Exploitation'!D46</f>
        <v>0</v>
      </c>
      <c r="C57" s="303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0" t="s">
        <v>337</v>
      </c>
      <c r="C60" s="300"/>
      <c r="D60" s="78"/>
      <c r="E60" s="78"/>
      <c r="F60" s="78"/>
      <c r="G60" s="78"/>
      <c r="H60" s="78"/>
      <c r="I60" s="78"/>
      <c r="J60" s="77" t="str">
        <f>D18</f>
        <v>CM Rades</v>
      </c>
    </row>
    <row r="61" spans="1:10" ht="33" customHeight="1" x14ac:dyDescent="0.25">
      <c r="A61" s="86" t="s">
        <v>328</v>
      </c>
      <c r="B61" s="301" t="e">
        <f>'A1 Exploitation'!D103</f>
        <v>#DIV/0!</v>
      </c>
      <c r="C61" s="301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1" t="e">
        <f>'A2 Exploitation'!D103</f>
        <v>#DIV/0!</v>
      </c>
      <c r="C62" s="301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1">
        <f>'A3 Exploitation'!D103</f>
        <v>0</v>
      </c>
      <c r="C63" s="301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1">
        <f>'A4 Exploitation'!D103</f>
        <v>0</v>
      </c>
      <c r="C64" s="301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1">
        <f>'A5 Exploitation'!D103</f>
        <v>0</v>
      </c>
      <c r="C65" s="301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1">
        <f>'A6 Exploitation'!D103</f>
        <v>0</v>
      </c>
      <c r="C66" s="301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0" t="s">
        <v>338</v>
      </c>
      <c r="C69" s="300"/>
      <c r="D69" s="78"/>
      <c r="E69" s="78"/>
      <c r="F69" s="78"/>
      <c r="G69" s="78"/>
      <c r="H69" s="78"/>
      <c r="I69" s="78"/>
      <c r="J69" s="77" t="str">
        <f>D18</f>
        <v>CM Rades</v>
      </c>
    </row>
    <row r="70" spans="1:10" ht="33" customHeight="1" x14ac:dyDescent="0.25">
      <c r="A70" s="86" t="s">
        <v>328</v>
      </c>
      <c r="B70" s="301" t="e">
        <f>'A1 Exploitation'!D158</f>
        <v>#DIV/0!</v>
      </c>
      <c r="C70" s="301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1" t="e">
        <f>'A2 Exploitation'!D158</f>
        <v>#DIV/0!</v>
      </c>
      <c r="C71" s="301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1">
        <f>'A3 Exploitation'!D158</f>
        <v>0</v>
      </c>
      <c r="C72" s="301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1">
        <f>'A4 Exploitation'!D158</f>
        <v>0</v>
      </c>
      <c r="C73" s="301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1">
        <f>'A5 Exploitation'!D158</f>
        <v>0</v>
      </c>
      <c r="C74" s="301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1">
        <f>'A6 Exploitation'!D158</f>
        <v>0</v>
      </c>
      <c r="C75" s="301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0" t="s">
        <v>339</v>
      </c>
      <c r="C78" s="300"/>
      <c r="D78" s="78"/>
      <c r="E78" s="78"/>
      <c r="F78" s="78"/>
      <c r="G78" s="78"/>
      <c r="H78" s="78"/>
      <c r="I78" s="78"/>
      <c r="J78" s="77" t="str">
        <f>D18</f>
        <v>CM Rades</v>
      </c>
    </row>
    <row r="79" spans="1:10" ht="33" customHeight="1" x14ac:dyDescent="0.25">
      <c r="A79" s="86" t="s">
        <v>328</v>
      </c>
      <c r="B79" s="301" t="e">
        <f>'A1 Exploitation'!D205</f>
        <v>#DIV/0!</v>
      </c>
      <c r="C79" s="301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1" t="e">
        <f>'A2 Exploitation'!D205</f>
        <v>#DIV/0!</v>
      </c>
      <c r="C80" s="301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1">
        <f>'A3 Exploitation'!D205</f>
        <v>0</v>
      </c>
      <c r="C81" s="301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1">
        <f>'A4 Exploitation'!D205</f>
        <v>0</v>
      </c>
      <c r="C82" s="301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1">
        <f>'A5 Exploitation'!D205</f>
        <v>0</v>
      </c>
      <c r="C83" s="301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1">
        <f>'A6 Exploitation'!D205</f>
        <v>0</v>
      </c>
      <c r="C84" s="301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0" t="s">
        <v>340</v>
      </c>
      <c r="C87" s="300"/>
      <c r="D87" s="78"/>
      <c r="E87" s="78"/>
      <c r="F87" s="78"/>
      <c r="G87" s="78"/>
      <c r="H87" s="78"/>
      <c r="I87" s="78"/>
      <c r="J87" s="77" t="str">
        <f>D18</f>
        <v>CM Rades</v>
      </c>
    </row>
    <row r="88" spans="1:10" ht="33" customHeight="1" x14ac:dyDescent="0.25">
      <c r="A88" s="86" t="s">
        <v>328</v>
      </c>
      <c r="B88" s="301" t="e">
        <f>'A1 Exploitation'!D266</f>
        <v>#DIV/0!</v>
      </c>
      <c r="C88" s="301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1" t="e">
        <f>'A2 Exploitation'!D266</f>
        <v>#DIV/0!</v>
      </c>
      <c r="C89" s="301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1">
        <f>'A3 Exploitation'!D266</f>
        <v>0</v>
      </c>
      <c r="C90" s="301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1">
        <f>'A4 Exploitation'!D266</f>
        <v>0</v>
      </c>
      <c r="C91" s="301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1">
        <f>'A5 Exploitation'!D266</f>
        <v>0</v>
      </c>
      <c r="C92" s="301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1">
        <f>'A6 Exploitation'!D266</f>
        <v>0</v>
      </c>
      <c r="C93" s="301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0" t="s">
        <v>341</v>
      </c>
      <c r="C96" s="300"/>
      <c r="D96" s="78"/>
      <c r="E96" s="78"/>
      <c r="F96" s="78"/>
      <c r="G96" s="78"/>
      <c r="H96" s="78"/>
      <c r="I96" s="78"/>
      <c r="J96" s="77" t="str">
        <f>D18</f>
        <v>CM Rades</v>
      </c>
    </row>
    <row r="97" spans="1:10" ht="33" customHeight="1" x14ac:dyDescent="0.25">
      <c r="A97" s="86" t="s">
        <v>328</v>
      </c>
      <c r="B97" s="301" t="e">
        <f>'A1 Exploitation'!D318</f>
        <v>#DIV/0!</v>
      </c>
      <c r="C97" s="301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1" t="e">
        <f>'A2 Exploitation'!D318</f>
        <v>#DIV/0!</v>
      </c>
      <c r="C98" s="301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1">
        <f>'A3 Exploitation'!D318</f>
        <v>0</v>
      </c>
      <c r="C99" s="301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1">
        <f>'A4 Exploitation'!D318</f>
        <v>0</v>
      </c>
      <c r="C100" s="301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1">
        <f>'A5 Exploitation'!D318</f>
        <v>0</v>
      </c>
      <c r="C101" s="301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1">
        <f>'A6 Exploitation'!D318</f>
        <v>0</v>
      </c>
      <c r="C102" s="301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0" t="s">
        <v>342</v>
      </c>
      <c r="C105" s="300"/>
      <c r="D105" s="78"/>
      <c r="E105" s="78"/>
      <c r="F105" s="78"/>
      <c r="G105" s="78"/>
      <c r="H105" s="78"/>
      <c r="I105" s="78"/>
      <c r="J105" s="77" t="str">
        <f>D18</f>
        <v>CM Rades</v>
      </c>
    </row>
    <row r="106" spans="1:10" ht="33" customHeight="1" x14ac:dyDescent="0.25">
      <c r="A106" s="86" t="s">
        <v>328</v>
      </c>
      <c r="B106" s="301">
        <f>'A1 Exploitation'!D358</f>
        <v>0.68</v>
      </c>
      <c r="C106" s="301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1">
        <f>'A2 Exploitation'!D358</f>
        <v>0.9375</v>
      </c>
      <c r="C107" s="301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1">
        <f>'A3 Exploitation'!D358</f>
        <v>0</v>
      </c>
      <c r="C108" s="301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1">
        <f>'A4 Exploitation'!D358</f>
        <v>0</v>
      </c>
      <c r="C109" s="301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1">
        <f>'A5 Exploitation'!D358</f>
        <v>0</v>
      </c>
      <c r="C110" s="301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1">
        <f>'A6 Exploitation'!D358</f>
        <v>0</v>
      </c>
      <c r="C111" s="301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0" t="s">
        <v>343</v>
      </c>
      <c r="C114" s="300"/>
      <c r="D114" s="78"/>
      <c r="E114" s="78"/>
      <c r="F114" s="78"/>
      <c r="G114" s="78"/>
      <c r="H114" s="78"/>
      <c r="I114" s="78"/>
      <c r="J114" s="77" t="str">
        <f>D18</f>
        <v>CM Rades</v>
      </c>
    </row>
    <row r="115" spans="1:10" ht="33" customHeight="1" x14ac:dyDescent="0.25">
      <c r="A115" s="86" t="s">
        <v>328</v>
      </c>
      <c r="B115" s="301">
        <f>'A1 Exploitation'!D391</f>
        <v>0.94117647058823528</v>
      </c>
      <c r="C115" s="301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1">
        <f>'A2 Exploitation'!D391</f>
        <v>0.88235294117647056</v>
      </c>
      <c r="C116" s="301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1">
        <f>'A3 Exploitation'!D391</f>
        <v>0</v>
      </c>
      <c r="C117" s="301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1">
        <f>'A4 Exploitation'!D391</f>
        <v>0</v>
      </c>
      <c r="C118" s="301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1">
        <f>'A5 Exploitation'!D391</f>
        <v>0</v>
      </c>
      <c r="C119" s="301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1">
        <f>'A6 Exploitation'!D391</f>
        <v>0</v>
      </c>
      <c r="C120" s="301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0" t="s">
        <v>344</v>
      </c>
      <c r="C123" s="300"/>
      <c r="D123" s="78"/>
      <c r="E123" s="78"/>
      <c r="F123" s="78"/>
      <c r="G123" s="78"/>
      <c r="H123" s="78"/>
      <c r="I123" s="78"/>
      <c r="J123" s="77" t="str">
        <f>D18</f>
        <v>CM Rades</v>
      </c>
    </row>
    <row r="124" spans="1:10" ht="33" customHeight="1" x14ac:dyDescent="0.25">
      <c r="A124" s="86" t="s">
        <v>328</v>
      </c>
      <c r="B124" s="301">
        <f>'A1 Exploitation'!D444</f>
        <v>0.98275862068965514</v>
      </c>
      <c r="C124" s="301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1">
        <f>'A2 Exploitation'!D444</f>
        <v>0.9821428571428571</v>
      </c>
      <c r="C125" s="301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1">
        <f>'A3 Exploitation'!D444</f>
        <v>0</v>
      </c>
      <c r="C126" s="301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1">
        <f>'A4 Exploitation'!D444</f>
        <v>0</v>
      </c>
      <c r="C127" s="301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1">
        <f>'A5 Exploitation'!D444</f>
        <v>0</v>
      </c>
      <c r="C128" s="301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1">
        <f>'A6 Exploitation'!D444</f>
        <v>0</v>
      </c>
      <c r="C129" s="301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0" t="s">
        <v>345</v>
      </c>
      <c r="C132" s="300"/>
      <c r="D132" s="78"/>
      <c r="E132" s="78"/>
      <c r="F132" s="78"/>
      <c r="G132" s="78"/>
      <c r="H132" s="78"/>
      <c r="I132" s="78"/>
      <c r="J132" s="77" t="str">
        <f>D18</f>
        <v>CM Rades</v>
      </c>
    </row>
    <row r="133" spans="1:10" ht="33" customHeight="1" x14ac:dyDescent="0.25">
      <c r="A133" s="86" t="s">
        <v>328</v>
      </c>
      <c r="B133" s="301" t="e">
        <f>'A1 Exploitation'!D481</f>
        <v>#DIV/0!</v>
      </c>
      <c r="C133" s="301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1" t="e">
        <f>'A2 Exploitation'!D481</f>
        <v>#DIV/0!</v>
      </c>
      <c r="C134" s="301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1">
        <f>'A3 Exploitation'!D481</f>
        <v>0</v>
      </c>
      <c r="C135" s="301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1">
        <f>'A4 Exploitation'!D481</f>
        <v>0</v>
      </c>
      <c r="C136" s="301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1">
        <f>'A5 Exploitation'!D481</f>
        <v>0</v>
      </c>
      <c r="C137" s="301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1">
        <f>'A6 Exploitation'!D481</f>
        <v>0</v>
      </c>
      <c r="C138" s="301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0" t="s">
        <v>346</v>
      </c>
      <c r="C141" s="300"/>
      <c r="D141" s="78"/>
      <c r="E141" s="78"/>
      <c r="F141" s="78"/>
      <c r="G141" s="78"/>
      <c r="H141" s="78"/>
      <c r="I141" s="78"/>
      <c r="J141" s="77" t="str">
        <f>D18</f>
        <v>CM Rades</v>
      </c>
    </row>
    <row r="142" spans="1:10" ht="33" customHeight="1" x14ac:dyDescent="0.25">
      <c r="A142" s="86" t="s">
        <v>328</v>
      </c>
      <c r="B142" s="301">
        <f>'A1 Exploitation'!D503</f>
        <v>0.9375</v>
      </c>
      <c r="C142" s="301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1">
        <f>'A2 Exploitation'!D503</f>
        <v>0.83333333333333337</v>
      </c>
      <c r="C143" s="301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1">
        <f>'A3 Exploitation'!D503</f>
        <v>0</v>
      </c>
      <c r="C144" s="301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1">
        <f>'A4 Exploitation'!D503</f>
        <v>0</v>
      </c>
      <c r="C145" s="301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1">
        <f>'A5 Exploitation'!D503</f>
        <v>0</v>
      </c>
      <c r="C146" s="301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1">
        <f>'A6 Exploitation'!D503</f>
        <v>0</v>
      </c>
      <c r="C147" s="301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0" t="s">
        <v>347</v>
      </c>
      <c r="C150" s="300"/>
      <c r="D150" s="78"/>
      <c r="E150" s="78"/>
      <c r="F150" s="78"/>
      <c r="G150" s="78"/>
      <c r="H150" s="78"/>
      <c r="I150" s="78"/>
      <c r="J150" s="77" t="str">
        <f>D18</f>
        <v>CM Rades</v>
      </c>
    </row>
    <row r="151" spans="1:10" ht="33" customHeight="1" x14ac:dyDescent="0.25">
      <c r="A151" s="86" t="s">
        <v>328</v>
      </c>
      <c r="B151" s="301">
        <f>'A1 Exploitation'!D514</f>
        <v>1</v>
      </c>
      <c r="C151" s="301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1">
        <f>'A2 Exploitation'!D514</f>
        <v>0.875</v>
      </c>
      <c r="C152" s="301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1">
        <f>'A3 Exploitation'!D514</f>
        <v>0</v>
      </c>
      <c r="C153" s="301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1">
        <f>'A4 Exploitation'!D514</f>
        <v>0</v>
      </c>
      <c r="C154" s="301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1">
        <f>'A5 Exploitation'!D514</f>
        <v>0</v>
      </c>
      <c r="C155" s="301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1">
        <f>'A6 Exploitation'!D514</f>
        <v>0</v>
      </c>
      <c r="C156" s="301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0" t="s">
        <v>348</v>
      </c>
      <c r="C160" s="300"/>
      <c r="D160" s="78"/>
      <c r="E160" s="78"/>
      <c r="F160" s="78"/>
      <c r="G160" s="78"/>
      <c r="H160" s="78"/>
      <c r="I160" s="78"/>
      <c r="J160" s="77" t="str">
        <f>D18</f>
        <v>CM Rades</v>
      </c>
    </row>
    <row r="161" spans="1:10" ht="33" customHeight="1" x14ac:dyDescent="0.25">
      <c r="A161" s="86" t="s">
        <v>328</v>
      </c>
      <c r="B161" s="301">
        <f>'A1 Exploitation'!D534</f>
        <v>1</v>
      </c>
      <c r="C161" s="301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1">
        <f>'A2 Exploitation'!D534</f>
        <v>1</v>
      </c>
      <c r="C162" s="301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1">
        <f>'A3 Exploitation'!D534</f>
        <v>0</v>
      </c>
      <c r="C163" s="301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1">
        <f>'A4 Exploitation'!D534</f>
        <v>0</v>
      </c>
      <c r="C164" s="301"/>
    </row>
    <row r="165" spans="1:10" ht="33" customHeight="1" x14ac:dyDescent="0.25">
      <c r="A165" s="85" t="s">
        <v>332</v>
      </c>
      <c r="B165" s="301">
        <f>'A5 Exploitation'!D534</f>
        <v>0</v>
      </c>
      <c r="C165" s="301"/>
    </row>
    <row r="166" spans="1:10" ht="18" x14ac:dyDescent="0.25">
      <c r="A166" s="85" t="s">
        <v>333</v>
      </c>
      <c r="B166" s="301">
        <f>'A6 Exploitation'!D534</f>
        <v>0</v>
      </c>
      <c r="C166" s="301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0" t="s">
        <v>349</v>
      </c>
      <c r="C169" s="300"/>
      <c r="J169" s="77" t="str">
        <f>D18</f>
        <v>CM Rades</v>
      </c>
    </row>
    <row r="170" spans="1:10" ht="33" customHeight="1" x14ac:dyDescent="0.25">
      <c r="A170" s="86" t="s">
        <v>328</v>
      </c>
      <c r="B170" s="301">
        <f>'A1 Exploitation'!D545</f>
        <v>1</v>
      </c>
      <c r="C170" s="301"/>
    </row>
    <row r="171" spans="1:10" ht="33" customHeight="1" x14ac:dyDescent="0.25">
      <c r="A171" s="85" t="s">
        <v>329</v>
      </c>
      <c r="B171" s="301">
        <f>'A2 Exploitation'!D545</f>
        <v>1</v>
      </c>
      <c r="C171" s="301"/>
    </row>
    <row r="172" spans="1:10" ht="33" customHeight="1" x14ac:dyDescent="0.25">
      <c r="A172" s="86" t="s">
        <v>330</v>
      </c>
      <c r="B172" s="301">
        <f>'A3 Exploitation'!D545</f>
        <v>0</v>
      </c>
      <c r="C172" s="301"/>
    </row>
    <row r="173" spans="1:10" ht="33" customHeight="1" x14ac:dyDescent="0.25">
      <c r="A173" s="86" t="s">
        <v>331</v>
      </c>
      <c r="B173" s="301">
        <f>'A4 Exploitation'!D545</f>
        <v>0</v>
      </c>
      <c r="C173" s="301"/>
    </row>
    <row r="174" spans="1:10" ht="33" customHeight="1" x14ac:dyDescent="0.25">
      <c r="A174" s="85" t="s">
        <v>332</v>
      </c>
      <c r="B174" s="301">
        <f>'A5 Exploitation'!D545</f>
        <v>0</v>
      </c>
      <c r="C174" s="301"/>
    </row>
    <row r="175" spans="1:10" ht="18" x14ac:dyDescent="0.25">
      <c r="A175" s="85" t="s">
        <v>333</v>
      </c>
      <c r="B175" s="301">
        <f>'A6 Exploitation'!D545</f>
        <v>0</v>
      </c>
      <c r="C175" s="301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0" t="s">
        <v>350</v>
      </c>
      <c r="C178" s="300"/>
      <c r="J178" s="77" t="str">
        <f>D18</f>
        <v>CM Rades</v>
      </c>
    </row>
    <row r="179" spans="1:10" ht="33" customHeight="1" x14ac:dyDescent="0.25">
      <c r="A179" s="86" t="s">
        <v>328</v>
      </c>
      <c r="B179" s="301">
        <f>'A1 Technique'!D199</f>
        <v>0.82978723404255317</v>
      </c>
      <c r="C179" s="301"/>
    </row>
    <row r="180" spans="1:10" ht="33" customHeight="1" x14ac:dyDescent="0.25">
      <c r="A180" s="85" t="s">
        <v>329</v>
      </c>
      <c r="B180" s="301">
        <f>'A2 Technique'!D199</f>
        <v>0.91489361702127658</v>
      </c>
      <c r="C180" s="301"/>
    </row>
    <row r="181" spans="1:10" ht="33" customHeight="1" x14ac:dyDescent="0.25">
      <c r="A181" s="86" t="s">
        <v>330</v>
      </c>
      <c r="B181" s="301">
        <f>'A3 Technique'!D199</f>
        <v>0</v>
      </c>
      <c r="C181" s="301"/>
    </row>
    <row r="182" spans="1:10" ht="33" customHeight="1" x14ac:dyDescent="0.25">
      <c r="A182" s="86" t="s">
        <v>331</v>
      </c>
      <c r="B182" s="301">
        <f>'A4 Technique'!D199</f>
        <v>0</v>
      </c>
      <c r="C182" s="301"/>
    </row>
    <row r="183" spans="1:10" ht="33" customHeight="1" x14ac:dyDescent="0.25">
      <c r="A183" s="85" t="s">
        <v>332</v>
      </c>
      <c r="B183" s="301">
        <f>'A5 Technique'!D199</f>
        <v>0</v>
      </c>
      <c r="C183" s="301"/>
    </row>
    <row r="184" spans="1:10" ht="18" x14ac:dyDescent="0.25">
      <c r="A184" s="85" t="s">
        <v>333</v>
      </c>
      <c r="B184" s="301">
        <f>'A6 Technique'!D199</f>
        <v>0</v>
      </c>
      <c r="C184" s="301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topLeftCell="A392" zoomScale="60" workbookViewId="0">
      <selection activeCell="E398" sqref="E398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8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CsFoPVng5zqwoJyF+6SVd66eaVn8MWzgfcRvmiJ2YgpF9/yOYOYbbDiAx3RIcSnto46ta1TVKPpwoTO0B8wrwA==" saltValue="8TR1eQMhFyMsNosAIpq9R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'A5 Exploitation'!A8:F8</f>
        <v>CM Rades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'A5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'A5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'A5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topLeftCell="A460" zoomScale="60" workbookViewId="0">
      <selection activeCell="B460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+GrKUCFnywUuubLMPMR1ThoRWx7ILg/AdtmXltRfxwTXqrZ++vpesltvbLNZQVUnXp1MEKs4C5R/gA8rzkhK3A==" saltValue="2S+F04kVnx0bjYyZTbDHh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69" zoomScale="60" zoomScaleNormal="90" workbookViewId="0">
      <selection activeCell="E184" sqref="E18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'A6 Exploitation'!A8:F8</f>
        <v>CM Rades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'A6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'A6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'A6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8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57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57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57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57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57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57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57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57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8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57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57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57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3" zoomScale="8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 t="s">
        <v>427</v>
      </c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 t="s">
        <v>408</v>
      </c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>
        <v>43153</v>
      </c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0.89719626168224298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43153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ht="49.5" x14ac:dyDescent="0.3">
      <c r="A24" s="55" t="s">
        <v>264</v>
      </c>
      <c r="B24" s="130">
        <v>1</v>
      </c>
      <c r="C24" s="131"/>
      <c r="D24" s="127" t="s">
        <v>409</v>
      </c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49.5" x14ac:dyDescent="0.3">
      <c r="A35" s="190" t="s">
        <v>11</v>
      </c>
      <c r="B35" s="130">
        <v>1</v>
      </c>
      <c r="C35" s="136" t="str">
        <f>IF(B35=0, -5, "0")</f>
        <v>0</v>
      </c>
      <c r="D35" s="123" t="s">
        <v>410</v>
      </c>
      <c r="E35" s="94"/>
      <c r="F35" s="204" t="s">
        <v>356</v>
      </c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26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0.9285714285714286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43153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43153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43153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43153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43153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43153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ht="49.5" x14ac:dyDescent="0.3">
      <c r="A337" s="70" t="s">
        <v>261</v>
      </c>
      <c r="B337" s="130">
        <v>1</v>
      </c>
      <c r="C337" s="131"/>
      <c r="D337" s="116" t="s">
        <v>416</v>
      </c>
      <c r="E337" s="106"/>
      <c r="F337" s="204" t="s">
        <v>356</v>
      </c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105.75" customHeight="1" x14ac:dyDescent="0.3">
      <c r="A341" s="70" t="s">
        <v>98</v>
      </c>
      <c r="B341" s="130">
        <v>1</v>
      </c>
      <c r="C341" s="131"/>
      <c r="D341" s="138" t="s">
        <v>411</v>
      </c>
      <c r="E341" s="95"/>
      <c r="F341" s="204" t="s">
        <v>356</v>
      </c>
    </row>
    <row r="342" spans="1:7" ht="66.75" x14ac:dyDescent="0.35">
      <c r="A342" s="261" t="s">
        <v>57</v>
      </c>
      <c r="B342" s="130">
        <v>0</v>
      </c>
      <c r="C342" s="136">
        <f>IF(B342=0, -10, IF(B342=1, -5, "0"))</f>
        <v>-10</v>
      </c>
      <c r="D342" s="129" t="s">
        <v>412</v>
      </c>
      <c r="E342" s="95" t="s">
        <v>413</v>
      </c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18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0.52941176470588236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0.68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43153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414</v>
      </c>
      <c r="E372" s="116"/>
      <c r="F372" s="204" t="s">
        <v>356</v>
      </c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66" x14ac:dyDescent="0.3">
      <c r="A377" s="70" t="s">
        <v>100</v>
      </c>
      <c r="B377" s="130">
        <v>1</v>
      </c>
      <c r="C377" s="130"/>
      <c r="D377" s="95" t="s">
        <v>415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3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43153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41.2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54" customHeight="1" x14ac:dyDescent="0.3">
      <c r="A437" s="10" t="s">
        <v>391</v>
      </c>
      <c r="B437" s="130">
        <v>1</v>
      </c>
      <c r="C437" s="130"/>
      <c r="D437" s="129" t="s">
        <v>425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43153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43153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428</v>
      </c>
      <c r="E492" s="106"/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43153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43153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43153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192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0.89719626168224298</v>
      </c>
    </row>
  </sheetData>
  <sheetProtection algorithmName="SHA-512" hashValue="Wsa5lum01J+HCXcpprkmMzVkL//S9iY4qIp3okPXnyCasiQy/8UfxZeE5EeZ9qQA33scuH33vysWZg1F2cgX9Q==" saltValue="uIL+SRII7M7p/EjcshZ6S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3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1 B325:B332 B337:B348 B309:B313 B365:B372 B377:B382 B350:B353 B398:B405 B461:B470 B410:B416 B421:B425 B384:B386 B430:B434 B451:B456 B436:B439 B488:B492 B540:B543 B496:B498 B509:B512 B472:B476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</dataValidations>
  <pageMargins left="0.7" right="0.7" top="0.75" bottom="0.75" header="0.3" footer="0.3"/>
  <pageSetup paperSize="9" scale="40" orientation="portrait" r:id="rId1"/>
  <rowBreaks count="5" manualBreakCount="5">
    <brk id="85" max="6" man="1"/>
    <brk id="267" max="6" man="1"/>
    <brk id="358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'A1 Exploitation'!A8:F8</f>
        <v>CM Rades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 t="str">
        <f>'A1 Exploitation'!B9:F9</f>
        <v>M Dhia MECHLAOUI/ Dr Raja BOUHALFAYA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 t="str">
        <f>'A1 Exploitation'!B10:F10</f>
        <v>Chef rayon EPCS M Zied BOUDERBALA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'A1 Exploitation'!B11:F11</f>
        <v>43153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0.82978723404255317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417</v>
      </c>
      <c r="E17" s="94"/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49.5" x14ac:dyDescent="0.3">
      <c r="A19" s="17" t="s">
        <v>81</v>
      </c>
      <c r="B19" s="94">
        <v>1</v>
      </c>
      <c r="C19" s="94"/>
      <c r="D19" s="95" t="s">
        <v>418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8</v>
      </c>
    </row>
    <row r="23" spans="1:7" x14ac:dyDescent="0.3">
      <c r="A23" s="334" t="s">
        <v>295</v>
      </c>
      <c r="B23" s="335"/>
      <c r="C23" s="336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420</v>
      </c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13</v>
      </c>
    </row>
    <row r="34" spans="1:7" x14ac:dyDescent="0.3">
      <c r="A34" s="334" t="s">
        <v>295</v>
      </c>
      <c r="B34" s="335"/>
      <c r="C34" s="336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419</v>
      </c>
      <c r="E50" s="94"/>
      <c r="F50" s="94" t="s">
        <v>356</v>
      </c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9</v>
      </c>
    </row>
    <row r="53" spans="1:7" x14ac:dyDescent="0.3">
      <c r="A53" s="334" t="s">
        <v>295</v>
      </c>
      <c r="B53" s="335"/>
      <c r="C53" s="336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83.25" x14ac:dyDescent="0.35">
      <c r="A56" s="43" t="s">
        <v>176</v>
      </c>
      <c r="B56" s="94">
        <v>1</v>
      </c>
      <c r="C56" s="120" t="str">
        <f>IF(B56=0, -5, "0")</f>
        <v>0</v>
      </c>
      <c r="D56" s="95" t="s">
        <v>421</v>
      </c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424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13</v>
      </c>
    </row>
    <row r="64" spans="1:7" x14ac:dyDescent="0.3">
      <c r="A64" s="334" t="s">
        <v>295</v>
      </c>
      <c r="B64" s="335"/>
      <c r="C64" s="336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50.25" x14ac:dyDescent="0.35">
      <c r="A165" s="40" t="s">
        <v>286</v>
      </c>
      <c r="B165" s="94">
        <v>0</v>
      </c>
      <c r="C165" s="120">
        <f>IF(B165=0, -5, "0")</f>
        <v>-5</v>
      </c>
      <c r="D165" s="95" t="s">
        <v>429</v>
      </c>
      <c r="E165" s="95" t="s">
        <v>422</v>
      </c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-1</v>
      </c>
    </row>
    <row r="170" spans="1:7" x14ac:dyDescent="0.3">
      <c r="A170" s="334" t="s">
        <v>295</v>
      </c>
      <c r="B170" s="335"/>
      <c r="C170" s="336"/>
      <c r="D170" s="33">
        <f>D169/(COUNT(B165:C168)*2)</f>
        <v>-0.125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8</v>
      </c>
    </row>
    <row r="178" spans="1:7" x14ac:dyDescent="0.3">
      <c r="A178" s="334" t="s">
        <v>295</v>
      </c>
      <c r="B178" s="335"/>
      <c r="C178" s="336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1</v>
      </c>
      <c r="C181" s="94"/>
      <c r="D181" s="95" t="s">
        <v>430</v>
      </c>
      <c r="E181" s="95"/>
      <c r="F181" s="94" t="s">
        <v>357</v>
      </c>
    </row>
    <row r="182" spans="1:7" ht="49.5" x14ac:dyDescent="0.3">
      <c r="A182" s="52" t="s">
        <v>220</v>
      </c>
      <c r="B182" s="94">
        <v>1</v>
      </c>
      <c r="C182" s="94"/>
      <c r="D182" s="95" t="s">
        <v>423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8</v>
      </c>
    </row>
    <row r="187" spans="1:7" x14ac:dyDescent="0.3">
      <c r="A187" s="334" t="s">
        <v>295</v>
      </c>
      <c r="B187" s="335"/>
      <c r="C187" s="336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4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v>0.33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78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0.82978723404255317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51" orientation="portrait" r:id="rId1"/>
  <rowBreaks count="1" manualBreakCount="1">
    <brk id="65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tabSelected="1" view="pageBreakPreview" zoomScale="80" zoomScaleSheetLayoutView="80" workbookViewId="0">
      <selection activeCell="C6" sqref="C6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 t="s">
        <v>431</v>
      </c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 t="s">
        <v>432</v>
      </c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>
        <v>43215</v>
      </c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0.93925233644859818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43215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43215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ht="30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43215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43215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43215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43215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43215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82.5" x14ac:dyDescent="0.3">
      <c r="A341" s="70" t="s">
        <v>98</v>
      </c>
      <c r="B341" s="130">
        <v>1</v>
      </c>
      <c r="C341" s="131"/>
      <c r="D341" s="138" t="s">
        <v>433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1</v>
      </c>
      <c r="C344" s="150" t="str">
        <f>IF(B344=0, -5, "0")</f>
        <v>0</v>
      </c>
      <c r="D344" s="116" t="s">
        <v>434</v>
      </c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3" x14ac:dyDescent="0.3">
      <c r="A351" s="219" t="s">
        <v>391</v>
      </c>
      <c r="B351" s="130">
        <v>1</v>
      </c>
      <c r="C351" s="150"/>
      <c r="D351" s="223" t="s">
        <v>435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3</v>
      </c>
      <c r="F353" s="283">
        <f>COUNTA('A1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43215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436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49.5" x14ac:dyDescent="0.3">
      <c r="A377" s="70" t="s">
        <v>100</v>
      </c>
      <c r="B377" s="130">
        <v>1</v>
      </c>
      <c r="C377" s="130"/>
      <c r="D377" s="95" t="s">
        <v>448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35.25" customHeight="1" x14ac:dyDescent="0.3">
      <c r="A385" s="10" t="s">
        <v>391</v>
      </c>
      <c r="B385" s="130">
        <v>1</v>
      </c>
      <c r="C385" s="130"/>
      <c r="D385" s="223" t="s">
        <v>435</v>
      </c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43215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1</v>
      </c>
      <c r="C410" s="130"/>
      <c r="D410" s="113" t="s">
        <v>437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33" x14ac:dyDescent="0.3">
      <c r="A430" s="8" t="s">
        <v>267</v>
      </c>
      <c r="B430" s="130">
        <v>1</v>
      </c>
      <c r="C430" s="130"/>
      <c r="D430" s="129" t="s">
        <v>438</v>
      </c>
      <c r="E430" s="95"/>
      <c r="F430" s="204"/>
    </row>
    <row r="431" spans="1:16382" ht="82.5" x14ac:dyDescent="0.3">
      <c r="A431" s="210" t="s">
        <v>137</v>
      </c>
      <c r="B431" s="130">
        <v>1</v>
      </c>
      <c r="C431" s="150" t="str">
        <f>IF(B431=0, -5, "0")</f>
        <v>0</v>
      </c>
      <c r="D431" s="151" t="s">
        <v>449</v>
      </c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0.9821428571428571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43215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43215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28.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66" x14ac:dyDescent="0.3">
      <c r="A492" s="66" t="s">
        <v>400</v>
      </c>
      <c r="B492" s="130">
        <v>0</v>
      </c>
      <c r="C492" s="131"/>
      <c r="D492" s="12" t="s">
        <v>450</v>
      </c>
      <c r="E492" s="116" t="s">
        <v>439</v>
      </c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6</v>
      </c>
    </row>
    <row r="494" spans="1:7" x14ac:dyDescent="0.3">
      <c r="A494" s="5" t="s">
        <v>35</v>
      </c>
      <c r="B494" s="132"/>
      <c r="C494" s="133"/>
      <c r="D494" s="134">
        <f>D493/(COUNT(B488:C492)*2)</f>
        <v>0.75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 IF(D498=0,"0","NA")))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0.83333333333333337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43215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48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74.25" customHeight="1" x14ac:dyDescent="0.3">
      <c r="A510" s="9" t="s">
        <v>218</v>
      </c>
      <c r="B510" s="130">
        <v>1</v>
      </c>
      <c r="C510" s="130"/>
      <c r="D510" s="138" t="s">
        <v>443</v>
      </c>
      <c r="E510" s="94"/>
      <c r="F510" s="204"/>
    </row>
    <row r="511" spans="1:7" x14ac:dyDescent="0.3">
      <c r="A511" s="9" t="s">
        <v>16</v>
      </c>
      <c r="B511" s="130">
        <v>2</v>
      </c>
      <c r="C511" s="130"/>
      <c r="E511" s="94"/>
      <c r="F511" s="204"/>
    </row>
    <row r="512" spans="1:7" ht="45" x14ac:dyDescent="0.3">
      <c r="A512" s="62" t="s">
        <v>249</v>
      </c>
      <c r="B512" s="280">
        <f>IF(D512=1, 2, IF(AND(D512&lt;1,D512&gt;0), 1,  IF(D512=0,"0","NA")))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43215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48"/>
      <c r="E519" s="315"/>
      <c r="F519" s="31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43215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48"/>
      <c r="E539" s="315"/>
      <c r="F539" s="31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0.8125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201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0.93925233644859818</v>
      </c>
    </row>
  </sheetData>
  <sheetProtection algorithmName="SHA-512" hashValue="mID1C0W3zUQKhLdA21ZhzBUyJ/kDrDXXr6omMDsd8eXr8X+bSRSOruG9xmBt7M5lmw3v5ggBzs6RkWbrXf1rng==" saltValue="23+tj83J4yDjSDri7UjYX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72:B476 B53:B60 B65:B83 B88:B93 B39:B40 B95:B99 B110:B116 B121:B138 B540:B542 B149:B153 B165:B171 B143:B147 B196:B200 B212:B221 B226:B243 B176:B194 B257:B261 B273:B284 B248:B255 B325:B332 B337:B348 B289:B307 B365:B372 B377:B382 B350:B352 B398:B405 B410:B416 B309:B313 B430:B434 B384:B385 B421:B425 B451:B456 B436:B438 B488:B492 B461:B470 B496:B497 B509:B511 B520:B532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386 B512 B498 B439 B353" xr:uid="{00000000-0002-0000-0300-000003000000}"/>
  </dataValidations>
  <pageMargins left="0.7" right="0.7" top="0.75" bottom="0.75" header="0.3" footer="0.3"/>
  <pageSetup paperSize="9" scale="36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'A2 Exploitation'!A8:F8</f>
        <v>CM Rades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 t="str">
        <f>'A2 Exploitation'!B9:F9</f>
        <v>M Dhia Mechlaoui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 t="str">
        <f>'A2 Exploitation'!B10:F10</f>
        <v>Directeur magasin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'A2 Exploitation'!B11:F11</f>
        <v>43215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0.91489361702127658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1</v>
      </c>
      <c r="C17" s="94"/>
      <c r="D17" s="95" t="s">
        <v>440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19.5" customHeight="1" x14ac:dyDescent="0.3">
      <c r="A19" s="17" t="s">
        <v>81</v>
      </c>
      <c r="B19" s="94">
        <v>1</v>
      </c>
      <c r="C19" s="94"/>
      <c r="D19" s="95" t="s">
        <v>444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50">
        <f>SUM(B17:C21)</f>
        <v>8</v>
      </c>
    </row>
    <row r="23" spans="1:7" x14ac:dyDescent="0.3">
      <c r="A23" s="334" t="s">
        <v>295</v>
      </c>
      <c r="B23" s="335"/>
      <c r="C23" s="336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8">
        <f>SUM(B26:C32)</f>
        <v>14</v>
      </c>
    </row>
    <row r="34" spans="1:7" x14ac:dyDescent="0.3">
      <c r="A34" s="334" t="s">
        <v>295</v>
      </c>
      <c r="B34" s="335"/>
      <c r="C34" s="336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8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441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8">
        <f>SUM(B46:C51)</f>
        <v>12</v>
      </c>
    </row>
    <row r="53" spans="1:7" x14ac:dyDescent="0.3">
      <c r="A53" s="334" t="s">
        <v>295</v>
      </c>
      <c r="B53" s="335"/>
      <c r="C53" s="336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ht="33" x14ac:dyDescent="0.3">
      <c r="A57" s="21" t="s">
        <v>168</v>
      </c>
      <c r="B57" s="94">
        <v>1</v>
      </c>
      <c r="C57" s="94"/>
      <c r="D57" s="95" t="s">
        <v>447</v>
      </c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5.25" customHeight="1" x14ac:dyDescent="0.3">
      <c r="A59" s="23" t="s">
        <v>92</v>
      </c>
      <c r="B59" s="94">
        <v>1</v>
      </c>
      <c r="C59" s="94"/>
      <c r="D59" s="95" t="s">
        <v>442</v>
      </c>
      <c r="E59" s="94"/>
      <c r="F59" s="94"/>
    </row>
    <row r="60" spans="1:7" ht="193.5" customHeight="1" x14ac:dyDescent="0.35">
      <c r="A60" s="43" t="s">
        <v>221</v>
      </c>
      <c r="B60" s="94">
        <v>1</v>
      </c>
      <c r="C60" s="120" t="str">
        <f>IF(B60=0, -5, "0")</f>
        <v>0</v>
      </c>
      <c r="D60" s="95" t="s">
        <v>451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8">
        <f>SUM(B56:C62)</f>
        <v>11</v>
      </c>
    </row>
    <row r="64" spans="1:7" x14ac:dyDescent="0.3">
      <c r="A64" s="334" t="s">
        <v>295</v>
      </c>
      <c r="B64" s="335"/>
      <c r="C64" s="336"/>
      <c r="D64" s="33">
        <f>D63/(COUNT(B56:C62)*2)</f>
        <v>0.7857142857142857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8">
        <f>SUM(B67:C83)</f>
        <v>0</v>
      </c>
    </row>
    <row r="85" spans="1:7" x14ac:dyDescent="0.3">
      <c r="A85" s="334" t="s">
        <v>295</v>
      </c>
      <c r="B85" s="335"/>
      <c r="C85" s="336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8">
        <f>SUM(B88:C101)</f>
        <v>0</v>
      </c>
    </row>
    <row r="103" spans="1:7" x14ac:dyDescent="0.3">
      <c r="A103" s="334" t="s">
        <v>295</v>
      </c>
      <c r="B103" s="335"/>
      <c r="C103" s="336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8">
        <f>SUM(B122:C132)</f>
        <v>0</v>
      </c>
    </row>
    <row r="134" spans="1:7" x14ac:dyDescent="0.3">
      <c r="A134" s="334" t="s">
        <v>295</v>
      </c>
      <c r="B134" s="335"/>
      <c r="C134" s="336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8">
        <f>SUM(B137:C148)</f>
        <v>0</v>
      </c>
    </row>
    <row r="150" spans="1:7" x14ac:dyDescent="0.3">
      <c r="A150" s="334" t="s">
        <v>295</v>
      </c>
      <c r="B150" s="335"/>
      <c r="C150" s="336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50">
        <f>SUM(B153:C160)</f>
        <v>16</v>
      </c>
    </row>
    <row r="162" spans="1:7" x14ac:dyDescent="0.3">
      <c r="A162" s="334" t="s">
        <v>295</v>
      </c>
      <c r="B162" s="335"/>
      <c r="C162" s="336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8">
        <f>SUM(B165:C168)</f>
        <v>6</v>
      </c>
    </row>
    <row r="170" spans="1:7" x14ac:dyDescent="0.3">
      <c r="A170" s="334" t="s">
        <v>295</v>
      </c>
      <c r="B170" s="335"/>
      <c r="C170" s="336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ht="49.5" x14ac:dyDescent="0.3">
      <c r="A176" s="17" t="s">
        <v>150</v>
      </c>
      <c r="B176" s="94">
        <v>1</v>
      </c>
      <c r="C176" s="94"/>
      <c r="D176" s="95" t="s">
        <v>445</v>
      </c>
      <c r="E176" s="95"/>
      <c r="F176" s="94"/>
    </row>
    <row r="177" spans="1:7" x14ac:dyDescent="0.3">
      <c r="A177" s="334" t="s">
        <v>36</v>
      </c>
      <c r="B177" s="335"/>
      <c r="C177" s="336"/>
      <c r="D177" s="248">
        <f>SUM(B173:C176)</f>
        <v>7</v>
      </c>
    </row>
    <row r="178" spans="1:7" x14ac:dyDescent="0.3">
      <c r="A178" s="334" t="s">
        <v>295</v>
      </c>
      <c r="B178" s="335"/>
      <c r="C178" s="336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1</v>
      </c>
      <c r="C181" s="94"/>
      <c r="D181" s="95" t="s">
        <v>430</v>
      </c>
      <c r="E181" s="95"/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446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8">
        <f>SUM(B181:C185)</f>
        <v>8</v>
      </c>
    </row>
    <row r="187" spans="1:7" x14ac:dyDescent="0.3">
      <c r="A187" s="334" t="s">
        <v>295</v>
      </c>
      <c r="B187" s="335"/>
      <c r="C187" s="336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4</v>
      </c>
    </row>
    <row r="195" spans="1:6" x14ac:dyDescent="0.3">
      <c r="A195" s="334" t="s">
        <v>295</v>
      </c>
      <c r="B195" s="335"/>
      <c r="C195" s="336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>
        <f>E197/F197</f>
        <v>0.5</v>
      </c>
      <c r="E197" s="287">
        <f>COUNTIF('A1 Technique'!F17:F193,"ok")</f>
        <v>4</v>
      </c>
      <c r="F197" s="288">
        <f>COUNTA('A1 Technique'!F17:F193)</f>
        <v>8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86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0.91489361702127658</v>
      </c>
    </row>
  </sheetData>
  <sheetProtection algorithmName="SHA-512" hashValue="pTmlRqBLA+nhzYK61FX4oWAzebYKxRqh3oamZOmGOZYQTeHf/4Hpdld7tvYFL/iJuhDO7zTcIiCTpbQlN71idA==" saltValue="QmnlkKyhpUS0KufIbmwJi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153:B160 B26:B32 B46:B51 B56:B62 B190:B193 B67:B83 B88:B101 B107:B117 B37:B41 B122:B132 B165:B168 B173:B176 B181:B185 B137:B148" xr:uid="{00000000-0002-0000-0400-000001000000}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65" max="5" man="1"/>
    <brk id="135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HhNvNBWRx2ax0PIvx5CYPF9QwcIP3aX/1JY4bhsEAt6pyg+Cqo3vZSF/v+ae/mLK6pT6mGQe7K/7GA/NcdRzPQ==" saltValue="3fF8reloKpp81HIh5gRsn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5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str">
        <f>'A3 Exploitation'!A8:F8</f>
        <v>CM Rades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'A3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'A3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'A3 Exploitation'!B11:F11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92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91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91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91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91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91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91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91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91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92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91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91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91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6"/>
      <c r="E1" s="306"/>
      <c r="F1" s="306"/>
      <c r="G1" s="306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7" t="s">
        <v>179</v>
      </c>
      <c r="B7" s="307"/>
      <c r="C7" s="307"/>
      <c r="D7" s="307"/>
      <c r="E7" s="307"/>
      <c r="F7" s="307"/>
      <c r="G7" s="125"/>
    </row>
    <row r="8" spans="1:7" ht="29.25" x14ac:dyDescent="0.45">
      <c r="A8" s="308" t="str">
        <f>'Page de garde'!D18</f>
        <v>CM Rades</v>
      </c>
      <c r="B8" s="308"/>
      <c r="C8" s="308"/>
      <c r="D8" s="308"/>
      <c r="E8" s="308"/>
      <c r="F8" s="308"/>
      <c r="G8" s="125"/>
    </row>
    <row r="9" spans="1:7" ht="24" x14ac:dyDescent="0.45">
      <c r="A9" s="14" t="s">
        <v>42</v>
      </c>
      <c r="B9" s="309"/>
      <c r="C9" s="309"/>
      <c r="D9" s="309"/>
      <c r="E9" s="309"/>
      <c r="F9" s="309"/>
      <c r="G9" s="125"/>
    </row>
    <row r="10" spans="1:7" ht="24" x14ac:dyDescent="0.45">
      <c r="A10" s="15" t="s">
        <v>44</v>
      </c>
      <c r="B10" s="310"/>
      <c r="C10" s="310"/>
      <c r="D10" s="310"/>
      <c r="E10" s="310"/>
      <c r="F10" s="310"/>
      <c r="G10" s="125"/>
    </row>
    <row r="11" spans="1:7" ht="24" x14ac:dyDescent="0.45">
      <c r="A11" s="14" t="s">
        <v>43</v>
      </c>
      <c r="B11" s="305"/>
      <c r="C11" s="305"/>
      <c r="D11" s="305"/>
      <c r="E11" s="305"/>
      <c r="F11" s="305"/>
      <c r="G11" s="125"/>
    </row>
    <row r="12" spans="1:7" ht="24" x14ac:dyDescent="0.45">
      <c r="A12" s="14" t="s">
        <v>239</v>
      </c>
      <c r="B12" s="311">
        <f>D549</f>
        <v>0</v>
      </c>
      <c r="C12" s="311"/>
      <c r="D12" s="311"/>
      <c r="E12" s="311"/>
      <c r="F12" s="311"/>
      <c r="G12" s="125"/>
    </row>
    <row r="13" spans="1:7" ht="22.5" x14ac:dyDescent="0.45">
      <c r="D13" s="312"/>
      <c r="E13" s="312"/>
      <c r="F13" s="312"/>
      <c r="G13" s="31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6" t="s">
        <v>379</v>
      </c>
      <c r="B38" s="317"/>
      <c r="C38" s="317"/>
      <c r="D38" s="317"/>
      <c r="E38" s="317"/>
      <c r="F38" s="318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6" t="s">
        <v>379</v>
      </c>
      <c r="B94" s="317"/>
      <c r="C94" s="317"/>
      <c r="D94" s="317"/>
      <c r="E94" s="317"/>
      <c r="F94" s="318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9" t="s">
        <v>379</v>
      </c>
      <c r="B148" s="320"/>
      <c r="C148" s="320"/>
      <c r="D148" s="321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2" t="s">
        <v>379</v>
      </c>
      <c r="B195" s="322"/>
      <c r="C195" s="322"/>
      <c r="D195" s="322"/>
      <c r="E195" s="322"/>
      <c r="F195" s="322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2" t="s">
        <v>379</v>
      </c>
      <c r="B256" s="322"/>
      <c r="C256" s="322"/>
      <c r="D256" s="322"/>
      <c r="E256" s="322"/>
      <c r="F256" s="322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3" t="s">
        <v>396</v>
      </c>
      <c r="B308" s="324"/>
      <c r="C308" s="324"/>
      <c r="D308" s="324"/>
      <c r="E308" s="324"/>
      <c r="F308" s="325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3" t="s">
        <v>379</v>
      </c>
      <c r="B349" s="324"/>
      <c r="C349" s="324"/>
      <c r="D349" s="324"/>
      <c r="E349" s="324"/>
      <c r="F349" s="324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2" t="s">
        <v>379</v>
      </c>
      <c r="B383" s="322"/>
      <c r="C383" s="322"/>
      <c r="D383" s="322"/>
      <c r="E383" s="322"/>
      <c r="F383" s="322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2" t="s">
        <v>379</v>
      </c>
      <c r="B435" s="322"/>
      <c r="C435" s="322"/>
      <c r="D435" s="322"/>
      <c r="E435" s="322"/>
      <c r="F435" s="322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6" t="s">
        <v>379</v>
      </c>
      <c r="B471" s="327"/>
      <c r="C471" s="327"/>
      <c r="D471" s="327"/>
      <c r="E471" s="327"/>
      <c r="F471" s="32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8" t="s">
        <v>367</v>
      </c>
      <c r="B483" s="328"/>
      <c r="C483" s="328"/>
      <c r="D483" s="32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6lTfYMeUdCh3dwtQftCWu3vUqQuJsOr6bd3j7sP7a125Y6xVGpX9bNEnCSeuxKNZxNkSt6gd1D2iPPittIJCw==" saltValue="F+jebUPSzXxtj7+p+T9D1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6"/>
      <c r="E1" s="306"/>
      <c r="F1" s="306"/>
      <c r="G1" s="306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0" t="s">
        <v>50</v>
      </c>
      <c r="B6" s="330"/>
      <c r="C6" s="330"/>
      <c r="D6" s="330"/>
      <c r="E6" s="330"/>
      <c r="F6" s="330"/>
      <c r="G6" s="125"/>
    </row>
    <row r="7" spans="1:7" s="12" customFormat="1" ht="21.75" customHeight="1" x14ac:dyDescent="0.45">
      <c r="A7" s="308" t="e">
        <f>#REF!</f>
        <v>#REF!</v>
      </c>
      <c r="B7" s="308"/>
      <c r="C7" s="308"/>
      <c r="D7" s="308"/>
      <c r="E7" s="308"/>
      <c r="F7" s="308"/>
      <c r="G7" s="125"/>
    </row>
    <row r="8" spans="1:7" s="12" customFormat="1" ht="24" x14ac:dyDescent="0.45">
      <c r="A8" s="14" t="s">
        <v>42</v>
      </c>
      <c r="B8" s="331">
        <f>'A4 Exploitation'!B9:F9</f>
        <v>0</v>
      </c>
      <c r="C8" s="331"/>
      <c r="D8" s="331"/>
      <c r="E8" s="331"/>
      <c r="F8" s="331"/>
      <c r="G8" s="125"/>
    </row>
    <row r="9" spans="1:7" s="12" customFormat="1" ht="24" x14ac:dyDescent="0.45">
      <c r="A9" s="15" t="s">
        <v>44</v>
      </c>
      <c r="B9" s="332">
        <f>'A4 Exploitation'!B10:F10</f>
        <v>0</v>
      </c>
      <c r="C9" s="332"/>
      <c r="D9" s="332"/>
      <c r="E9" s="332"/>
      <c r="F9" s="332"/>
      <c r="G9" s="125"/>
    </row>
    <row r="10" spans="1:7" s="12" customFormat="1" ht="24" x14ac:dyDescent="0.45">
      <c r="A10" s="14" t="s">
        <v>43</v>
      </c>
      <c r="B10" s="329">
        <f>'A4 Exploitation'!A8:F8</f>
        <v>0</v>
      </c>
      <c r="C10" s="329"/>
      <c r="D10" s="329"/>
      <c r="E10" s="329"/>
      <c r="F10" s="329"/>
      <c r="G10" s="125"/>
    </row>
    <row r="11" spans="1:7" s="12" customFormat="1" ht="24" x14ac:dyDescent="0.45">
      <c r="A11" s="14" t="s">
        <v>294</v>
      </c>
      <c r="B11" s="333">
        <f>D199</f>
        <v>0</v>
      </c>
      <c r="C11" s="333"/>
      <c r="D11" s="333"/>
      <c r="E11" s="333"/>
      <c r="F11" s="333"/>
      <c r="G11" s="125"/>
    </row>
    <row r="12" spans="1:7" s="12" customFormat="1" ht="22.5" x14ac:dyDescent="0.45">
      <c r="A12" s="11"/>
      <c r="D12" s="312"/>
      <c r="E12" s="312"/>
      <c r="F12" s="312"/>
      <c r="G12" s="312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7" t="s">
        <v>0</v>
      </c>
      <c r="B16" s="338"/>
      <c r="C16" s="338"/>
      <c r="D16" s="338"/>
      <c r="E16" s="338"/>
      <c r="F16" s="338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39" t="s">
        <v>36</v>
      </c>
      <c r="B22" s="340"/>
      <c r="C22" s="341"/>
      <c r="D22" s="245">
        <f>SUM(B17:C21)</f>
        <v>0</v>
      </c>
    </row>
    <row r="23" spans="1:7" x14ac:dyDescent="0.3">
      <c r="A23" s="334" t="s">
        <v>295</v>
      </c>
      <c r="B23" s="335"/>
      <c r="C23" s="336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2" t="s">
        <v>4</v>
      </c>
      <c r="B25" s="343"/>
      <c r="C25" s="343"/>
      <c r="D25" s="343"/>
      <c r="E25" s="343"/>
      <c r="F25" s="343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4" t="s">
        <v>36</v>
      </c>
      <c r="B33" s="335"/>
      <c r="C33" s="336"/>
      <c r="D33" s="244">
        <f>SUM(B26:C32)</f>
        <v>0</v>
      </c>
    </row>
    <row r="34" spans="1:7" x14ac:dyDescent="0.3">
      <c r="A34" s="334" t="s">
        <v>295</v>
      </c>
      <c r="B34" s="335"/>
      <c r="C34" s="336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2" t="s">
        <v>219</v>
      </c>
      <c r="B36" s="343"/>
      <c r="C36" s="343"/>
      <c r="D36" s="343"/>
      <c r="E36" s="343"/>
      <c r="F36" s="343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4" t="s">
        <v>36</v>
      </c>
      <c r="B42" s="335"/>
      <c r="C42" s="336"/>
      <c r="D42" s="244">
        <f>SUM(B37:C41)</f>
        <v>0</v>
      </c>
      <c r="E42" s="13"/>
      <c r="F42" s="13"/>
      <c r="G42" s="126"/>
    </row>
    <row r="43" spans="1:7" s="22" customFormat="1" x14ac:dyDescent="0.3">
      <c r="A43" s="334" t="s">
        <v>295</v>
      </c>
      <c r="B43" s="335"/>
      <c r="C43" s="336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4" t="s">
        <v>21</v>
      </c>
      <c r="B45" s="345"/>
      <c r="C45" s="345"/>
      <c r="D45" s="345"/>
      <c r="E45" s="345"/>
      <c r="F45" s="345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4" t="s">
        <v>36</v>
      </c>
      <c r="B52" s="335"/>
      <c r="C52" s="336"/>
      <c r="D52" s="244">
        <f>SUM(B46:C51)</f>
        <v>0</v>
      </c>
    </row>
    <row r="53" spans="1:7" x14ac:dyDescent="0.3">
      <c r="A53" s="334" t="s">
        <v>295</v>
      </c>
      <c r="B53" s="335"/>
      <c r="C53" s="336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2" t="s">
        <v>8</v>
      </c>
      <c r="B55" s="343"/>
      <c r="C55" s="343"/>
      <c r="D55" s="343"/>
      <c r="E55" s="343"/>
      <c r="F55" s="343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4" t="s">
        <v>36</v>
      </c>
      <c r="B63" s="335"/>
      <c r="C63" s="336"/>
      <c r="D63" s="244">
        <f>SUM(B56:C62)</f>
        <v>0</v>
      </c>
    </row>
    <row r="64" spans="1:7" x14ac:dyDescent="0.3">
      <c r="A64" s="334" t="s">
        <v>295</v>
      </c>
      <c r="B64" s="335"/>
      <c r="C64" s="336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2" t="s">
        <v>130</v>
      </c>
      <c r="B66" s="343"/>
      <c r="C66" s="343"/>
      <c r="D66" s="343"/>
      <c r="E66" s="343"/>
      <c r="F66" s="343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4" t="s">
        <v>36</v>
      </c>
      <c r="B84" s="335"/>
      <c r="C84" s="336"/>
      <c r="D84" s="244">
        <f>SUM(B67:C83)</f>
        <v>0</v>
      </c>
    </row>
    <row r="85" spans="1:7" x14ac:dyDescent="0.3">
      <c r="A85" s="334" t="s">
        <v>295</v>
      </c>
      <c r="B85" s="335"/>
      <c r="C85" s="336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2" t="s">
        <v>211</v>
      </c>
      <c r="B87" s="343"/>
      <c r="C87" s="343"/>
      <c r="D87" s="343"/>
      <c r="E87" s="343"/>
      <c r="F87" s="343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4" t="s">
        <v>36</v>
      </c>
      <c r="B102" s="335"/>
      <c r="C102" s="336"/>
      <c r="D102" s="244">
        <f>SUM(B88:C101)</f>
        <v>0</v>
      </c>
    </row>
    <row r="103" spans="1:7" x14ac:dyDescent="0.3">
      <c r="A103" s="334" t="s">
        <v>295</v>
      </c>
      <c r="B103" s="335"/>
      <c r="C103" s="336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2" t="s">
        <v>212</v>
      </c>
      <c r="B106" s="343"/>
      <c r="C106" s="343"/>
      <c r="D106" s="343"/>
      <c r="E106" s="343"/>
      <c r="F106" s="343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4" t="s">
        <v>36</v>
      </c>
      <c r="B118" s="335"/>
      <c r="C118" s="336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4" t="s">
        <v>295</v>
      </c>
      <c r="B119" s="335"/>
      <c r="C119" s="336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2" t="s">
        <v>185</v>
      </c>
      <c r="B121" s="343"/>
      <c r="C121" s="343"/>
      <c r="D121" s="343"/>
      <c r="E121" s="343"/>
      <c r="F121" s="343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4" t="s">
        <v>36</v>
      </c>
      <c r="B133" s="335"/>
      <c r="C133" s="336"/>
      <c r="D133" s="244">
        <f>SUM(B122:C132)</f>
        <v>0</v>
      </c>
    </row>
    <row r="134" spans="1:7" x14ac:dyDescent="0.3">
      <c r="A134" s="334" t="s">
        <v>295</v>
      </c>
      <c r="B134" s="335"/>
      <c r="C134" s="336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2" t="s">
        <v>71</v>
      </c>
      <c r="B136" s="343"/>
      <c r="C136" s="343"/>
      <c r="D136" s="343"/>
      <c r="E136" s="343"/>
      <c r="F136" s="343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4" t="s">
        <v>36</v>
      </c>
      <c r="B149" s="335"/>
      <c r="C149" s="336"/>
      <c r="D149" s="244">
        <f>SUM(B137:C148)</f>
        <v>0</v>
      </c>
    </row>
    <row r="150" spans="1:7" x14ac:dyDescent="0.3">
      <c r="A150" s="334" t="s">
        <v>295</v>
      </c>
      <c r="B150" s="335"/>
      <c r="C150" s="336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2" t="s">
        <v>217</v>
      </c>
      <c r="B152" s="343"/>
      <c r="C152" s="343"/>
      <c r="D152" s="343"/>
      <c r="E152" s="343"/>
      <c r="F152" s="343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4" t="s">
        <v>36</v>
      </c>
      <c r="B161" s="340"/>
      <c r="C161" s="341"/>
      <c r="D161" s="245">
        <f>SUM(B153:C160)</f>
        <v>0</v>
      </c>
    </row>
    <row r="162" spans="1:7" x14ac:dyDescent="0.3">
      <c r="A162" s="334" t="s">
        <v>295</v>
      </c>
      <c r="B162" s="335"/>
      <c r="C162" s="336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2" t="s">
        <v>77</v>
      </c>
      <c r="B164" s="343"/>
      <c r="C164" s="343"/>
      <c r="D164" s="343"/>
      <c r="E164" s="343"/>
      <c r="F164" s="343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4" t="s">
        <v>36</v>
      </c>
      <c r="B169" s="335"/>
      <c r="C169" s="336"/>
      <c r="D169" s="244">
        <f>SUM(B165:C168)</f>
        <v>0</v>
      </c>
    </row>
    <row r="170" spans="1:7" x14ac:dyDescent="0.3">
      <c r="A170" s="334" t="s">
        <v>295</v>
      </c>
      <c r="B170" s="335"/>
      <c r="C170" s="336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6" t="s">
        <v>17</v>
      </c>
      <c r="B172" s="347"/>
      <c r="C172" s="347"/>
      <c r="D172" s="347"/>
      <c r="E172" s="347"/>
      <c r="F172" s="347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4" t="s">
        <v>36</v>
      </c>
      <c r="B177" s="335"/>
      <c r="C177" s="336"/>
      <c r="D177" s="244">
        <f>SUM(B173:C176)</f>
        <v>0</v>
      </c>
    </row>
    <row r="178" spans="1:7" x14ac:dyDescent="0.3">
      <c r="A178" s="334" t="s">
        <v>295</v>
      </c>
      <c r="B178" s="335"/>
      <c r="C178" s="336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2" t="s">
        <v>78</v>
      </c>
      <c r="B180" s="343"/>
      <c r="C180" s="343"/>
      <c r="D180" s="343"/>
      <c r="E180" s="343"/>
      <c r="F180" s="343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4" t="s">
        <v>36</v>
      </c>
      <c r="B186" s="335"/>
      <c r="C186" s="336"/>
      <c r="D186" s="244">
        <f>SUM(B181:C185)</f>
        <v>0</v>
      </c>
    </row>
    <row r="187" spans="1:7" x14ac:dyDescent="0.3">
      <c r="A187" s="334" t="s">
        <v>295</v>
      </c>
      <c r="B187" s="335"/>
      <c r="C187" s="336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2" t="s">
        <v>216</v>
      </c>
      <c r="B189" s="343"/>
      <c r="C189" s="343"/>
      <c r="D189" s="343"/>
      <c r="E189" s="343"/>
      <c r="F189" s="343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4" t="s">
        <v>36</v>
      </c>
      <c r="B194" s="335"/>
      <c r="C194" s="336"/>
      <c r="D194" s="54">
        <f>SUM(B190:C193)</f>
        <v>0</v>
      </c>
    </row>
    <row r="195" spans="1:6" x14ac:dyDescent="0.3">
      <c r="A195" s="334" t="s">
        <v>295</v>
      </c>
      <c r="B195" s="335"/>
      <c r="C195" s="336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2018-02-24T08:18:39Z</cp:lastPrinted>
  <dcterms:created xsi:type="dcterms:W3CDTF">2015-10-03T07:44:26Z</dcterms:created>
  <dcterms:modified xsi:type="dcterms:W3CDTF">2018-06-26T13:53:30Z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