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Clients\uhd\Audit magasin\Audits par magasins\CM Rades\2017\novembre\"/>
    </mc:Choice>
  </mc:AlternateContent>
  <bookViews>
    <workbookView xWindow="0" yWindow="0" windowWidth="20490" windowHeight="762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D148" i="19" s="1"/>
  <c r="D149" i="19" s="1"/>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C53" i="26"/>
  <c r="C51" i="26"/>
  <c r="D54" i="26" s="1"/>
  <c r="D55" i="26" s="1"/>
  <c r="A44" i="26"/>
  <c r="D37" i="26"/>
  <c r="C33" i="26"/>
  <c r="C28" i="26"/>
  <c r="D23" i="26"/>
  <c r="D24" i="26" s="1"/>
  <c r="A17" i="26"/>
  <c r="A8" i="26"/>
  <c r="D503" i="24"/>
  <c r="B47" i="29" s="1"/>
  <c r="D500" i="24"/>
  <c r="D501" i="24" s="1"/>
  <c r="B182" i="29" s="1"/>
  <c r="C498" i="24"/>
  <c r="C477" i="24"/>
  <c r="C476" i="24"/>
  <c r="D491" i="24" s="1"/>
  <c r="D492" i="24" s="1"/>
  <c r="B173" i="29" s="1"/>
  <c r="C467" i="24"/>
  <c r="D470" i="24" s="1"/>
  <c r="D471" i="24" s="1"/>
  <c r="B164" i="29" s="1"/>
  <c r="D461" i="24"/>
  <c r="D462" i="24" s="1"/>
  <c r="B155" i="29"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D491" i="22" s="1"/>
  <c r="D492" i="22" s="1"/>
  <c r="B172" i="29" s="1"/>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86" i="20" l="1"/>
  <c r="D187" i="20" s="1"/>
  <c r="D229" i="20"/>
  <c r="D230" i="20" s="1"/>
  <c r="D388" i="20"/>
  <c r="D389" i="20" s="1"/>
  <c r="D134" i="22"/>
  <c r="D135" i="22" s="1"/>
  <c r="D146" i="22"/>
  <c r="D388" i="22"/>
  <c r="D389" i="22" s="1"/>
  <c r="D379" i="24"/>
  <c r="D380" i="24" s="1"/>
  <c r="D399" i="24"/>
  <c r="D81" i="26"/>
  <c r="D379" i="26"/>
  <c r="D380" i="26" s="1"/>
  <c r="D399" i="26"/>
  <c r="D62" i="23"/>
  <c r="D63" i="23" s="1"/>
  <c r="D37" i="20"/>
  <c r="D38" i="20" s="1"/>
  <c r="D429" i="24"/>
  <c r="D83" i="19"/>
  <c r="D84" i="19" s="1"/>
  <c r="D132" i="19"/>
  <c r="D133" i="19" s="1"/>
  <c r="D117" i="21"/>
  <c r="D118" i="21" s="1"/>
  <c r="D62" i="27"/>
  <c r="D63" i="27" s="1"/>
  <c r="D491" i="20"/>
  <c r="D492" i="20" s="1"/>
  <c r="B171" i="29" s="1"/>
  <c r="D37" i="22"/>
  <c r="D206" i="22"/>
  <c r="D207" i="22" s="1"/>
  <c r="D110" i="24"/>
  <c r="D111" i="24" s="1"/>
  <c r="D318" i="24"/>
  <c r="D336" i="24"/>
  <c r="D337" i="24" s="1"/>
  <c r="D206" i="26"/>
  <c r="D207" i="26" s="1"/>
  <c r="D242" i="26"/>
  <c r="D263" i="26"/>
  <c r="D264" i="26" s="1"/>
  <c r="D160" i="19"/>
  <c r="D161" i="19" s="1"/>
  <c r="D117" i="19"/>
  <c r="D118" i="19" s="1"/>
  <c r="D62" i="19"/>
  <c r="D63" i="19" s="1"/>
  <c r="D491" i="18"/>
  <c r="D492" i="18" s="1"/>
  <c r="B170" i="29" s="1"/>
  <c r="D399" i="18"/>
  <c r="D388" i="18"/>
  <c r="D389" i="18" s="1"/>
  <c r="D379" i="18"/>
  <c r="D380" i="18" s="1"/>
  <c r="D146" i="18"/>
  <c r="D134" i="18"/>
  <c r="D135" i="18" s="1"/>
  <c r="D110" i="18"/>
  <c r="D111" i="18" s="1"/>
  <c r="D54" i="18"/>
  <c r="D55" i="18" s="1"/>
  <c r="D37" i="18"/>
  <c r="D186" i="18"/>
  <c r="D187" i="18" s="1"/>
  <c r="D229" i="18"/>
  <c r="D230" i="18" s="1"/>
  <c r="D81" i="20"/>
  <c r="D242" i="20"/>
  <c r="D263" i="20"/>
  <c r="D264" i="20" s="1"/>
  <c r="D285" i="22"/>
  <c r="D429" i="22"/>
  <c r="D186" i="24"/>
  <c r="D187" i="24" s="1"/>
  <c r="D229" i="24"/>
  <c r="D230" i="24" s="1"/>
  <c r="D242" i="24"/>
  <c r="D263" i="24"/>
  <c r="D264" i="24" s="1"/>
  <c r="D285" i="26"/>
  <c r="D318" i="26"/>
  <c r="D336" i="26"/>
  <c r="D337" i="26" s="1"/>
  <c r="D429" i="26"/>
  <c r="D101" i="19"/>
  <c r="D102" i="19" s="1"/>
  <c r="D160" i="25"/>
  <c r="D161" i="25" s="1"/>
  <c r="D101" i="27"/>
  <c r="D102" i="27" s="1"/>
  <c r="D81" i="18"/>
  <c r="D96" i="18" s="1"/>
  <c r="D97" i="18" s="1"/>
  <c r="D206" i="18"/>
  <c r="D207" i="18" s="1"/>
  <c r="D242" i="18"/>
  <c r="D243" i="18" s="1"/>
  <c r="D263" i="18"/>
  <c r="D264" i="18" s="1"/>
  <c r="D285" i="20"/>
  <c r="D318" i="20"/>
  <c r="D336" i="20"/>
  <c r="D337" i="20" s="1"/>
  <c r="D429" i="20"/>
  <c r="D432" i="20" s="1"/>
  <c r="D433" i="20" s="1"/>
  <c r="B135" i="29" s="1"/>
  <c r="D186" i="22"/>
  <c r="D187" i="22" s="1"/>
  <c r="D81" i="24"/>
  <c r="D206" i="24"/>
  <c r="D207" i="24" s="1"/>
  <c r="D451" i="24"/>
  <c r="D452" i="24" s="1"/>
  <c r="B146" i="29" s="1"/>
  <c r="D134" i="26"/>
  <c r="D135" i="26" s="1"/>
  <c r="D146" i="26"/>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451" i="18"/>
  <c r="D452" i="18" s="1"/>
  <c r="B143" i="29" s="1"/>
  <c r="D285" i="18"/>
  <c r="D286" i="18" s="1"/>
  <c r="D318" i="18"/>
  <c r="D321" i="18" s="1"/>
  <c r="D322" i="18" s="1"/>
  <c r="D336" i="18"/>
  <c r="D337" i="18" s="1"/>
  <c r="D429" i="18"/>
  <c r="D432" i="18" s="1"/>
  <c r="D433" i="18" s="1"/>
  <c r="B134" i="29" s="1"/>
  <c r="D54" i="20"/>
  <c r="D55" i="20" s="1"/>
  <c r="D134" i="20"/>
  <c r="D135" i="20" s="1"/>
  <c r="D146" i="20"/>
  <c r="D379" i="20"/>
  <c r="D380" i="20" s="1"/>
  <c r="D399" i="20"/>
  <c r="D81" i="22"/>
  <c r="D82" i="22" s="1"/>
  <c r="D110" i="22"/>
  <c r="D111" i="22" s="1"/>
  <c r="D229" i="22"/>
  <c r="D230" i="22" s="1"/>
  <c r="D242" i="22"/>
  <c r="D263" i="22"/>
  <c r="D264" i="22" s="1"/>
  <c r="D318" i="22"/>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4" i="27"/>
  <c r="D194" i="25"/>
  <c r="D194" i="23"/>
  <c r="D194" i="21"/>
  <c r="D194" i="19"/>
  <c r="D245" i="26"/>
  <c r="D246" i="26" s="1"/>
  <c r="D243" i="26"/>
  <c r="D286" i="26"/>
  <c r="D288" i="26"/>
  <c r="D289" i="26" s="1"/>
  <c r="D321" i="26"/>
  <c r="D322" i="26" s="1"/>
  <c r="D319" i="26"/>
  <c r="D432" i="26"/>
  <c r="D433" i="26" s="1"/>
  <c r="B138" i="29" s="1"/>
  <c r="D430" i="26"/>
  <c r="D501" i="26"/>
  <c r="B183" i="29" s="1"/>
  <c r="D96" i="26"/>
  <c r="D97" i="26" s="1"/>
  <c r="D82" i="26"/>
  <c r="D147" i="26"/>
  <c r="D149" i="26"/>
  <c r="D150" i="26" s="1"/>
  <c r="D164" i="26"/>
  <c r="D189" i="26"/>
  <c r="D190" i="26" s="1"/>
  <c r="D400" i="26"/>
  <c r="D402" i="26"/>
  <c r="D403" i="26" s="1"/>
  <c r="D38" i="26"/>
  <c r="D347" i="26"/>
  <c r="D449" i="26"/>
  <c r="D288" i="24"/>
  <c r="D289" i="24" s="1"/>
  <c r="D147" i="24"/>
  <c r="D149" i="24"/>
  <c r="D150" i="24" s="1"/>
  <c r="D164" i="24"/>
  <c r="D189" i="24"/>
  <c r="D190" i="24" s="1"/>
  <c r="D400" i="24"/>
  <c r="D402" i="24"/>
  <c r="D403" i="24" s="1"/>
  <c r="D96" i="24"/>
  <c r="D97" i="24" s="1"/>
  <c r="D82" i="24"/>
  <c r="D321" i="24"/>
  <c r="D322" i="24" s="1"/>
  <c r="D319" i="24"/>
  <c r="D432" i="24"/>
  <c r="D433" i="24" s="1"/>
  <c r="B137" i="29" s="1"/>
  <c r="D430" i="24"/>
  <c r="D38" i="24"/>
  <c r="D347" i="24"/>
  <c r="D349" i="22"/>
  <c r="D350" i="22" s="1"/>
  <c r="D347" i="22"/>
  <c r="D40" i="22"/>
  <c r="D41" i="22" s="1"/>
  <c r="D38" i="22"/>
  <c r="D501" i="22"/>
  <c r="B181" i="29" s="1"/>
  <c r="D402" i="22"/>
  <c r="D403" i="22" s="1"/>
  <c r="D400" i="22"/>
  <c r="D164" i="22"/>
  <c r="D189" i="22"/>
  <c r="D190" i="22" s="1"/>
  <c r="D432" i="22"/>
  <c r="D433" i="22" s="1"/>
  <c r="B136" i="29" s="1"/>
  <c r="D430" i="22"/>
  <c r="D149" i="22"/>
  <c r="D150" i="22" s="1"/>
  <c r="D243" i="22"/>
  <c r="D245" i="22"/>
  <c r="D246" i="22" s="1"/>
  <c r="D319" i="22"/>
  <c r="D321" i="22"/>
  <c r="D322" i="22" s="1"/>
  <c r="D147" i="22"/>
  <c r="D449" i="22"/>
  <c r="D321" i="20"/>
  <c r="D322" i="20" s="1"/>
  <c r="D319" i="20"/>
  <c r="D147" i="20"/>
  <c r="D349" i="20"/>
  <c r="D350" i="20" s="1"/>
  <c r="D501" i="20"/>
  <c r="B180" i="29" s="1"/>
  <c r="D286" i="20"/>
  <c r="D288" i="20"/>
  <c r="D289" i="20" s="1"/>
  <c r="D189" i="20"/>
  <c r="D190" i="20" s="1"/>
  <c r="D164" i="20"/>
  <c r="D400" i="20"/>
  <c r="D402" i="20"/>
  <c r="D403" i="20" s="1"/>
  <c r="D96" i="20"/>
  <c r="D97" i="20" s="1"/>
  <c r="D82" i="20"/>
  <c r="D245" i="20"/>
  <c r="D246" i="20" s="1"/>
  <c r="D243" i="20"/>
  <c r="D451" i="20"/>
  <c r="D452" i="20" s="1"/>
  <c r="B144" i="29" s="1"/>
  <c r="D347" i="20"/>
  <c r="D40" i="20"/>
  <c r="D41" i="20" s="1"/>
  <c r="D449" i="20"/>
  <c r="D501" i="18"/>
  <c r="B179" i="29" s="1"/>
  <c r="D149" i="18"/>
  <c r="D150" i="18" s="1"/>
  <c r="D147" i="18"/>
  <c r="D164" i="18"/>
  <c r="D38" i="18"/>
  <c r="D347" i="18"/>
  <c r="D449" i="18"/>
  <c r="D245" i="24" l="1"/>
  <c r="D246" i="24" s="1"/>
  <c r="D288" i="22"/>
  <c r="D289" i="22" s="1"/>
  <c r="D349" i="24"/>
  <c r="D350" i="24" s="1"/>
  <c r="D402" i="18"/>
  <c r="D403" i="18" s="1"/>
  <c r="B125" i="29" s="1"/>
  <c r="D197" i="19"/>
  <c r="D198" i="19" s="1"/>
  <c r="B11" i="19" s="1"/>
  <c r="D430" i="18"/>
  <c r="D400" i="18"/>
  <c r="D319" i="18"/>
  <c r="D189" i="18"/>
  <c r="D190" i="18" s="1"/>
  <c r="B80" i="29" s="1"/>
  <c r="D82" i="18"/>
  <c r="D96" i="22"/>
  <c r="D97" i="22" s="1"/>
  <c r="D197" i="21"/>
  <c r="D198" i="21" s="1"/>
  <c r="B11" i="21" s="1"/>
  <c r="D197" i="25"/>
  <c r="D198" i="25" s="1"/>
  <c r="B11" i="25" s="1"/>
  <c r="D149" i="20"/>
  <c r="D150" i="20" s="1"/>
  <c r="D245" i="18"/>
  <c r="D246" i="18" s="1"/>
  <c r="B89" i="29" s="1"/>
  <c r="D288" i="18"/>
  <c r="D289" i="18" s="1"/>
  <c r="B98" i="29" s="1"/>
  <c r="D430" i="20"/>
  <c r="D286" i="22"/>
  <c r="D243" i="24"/>
  <c r="D349" i="26"/>
  <c r="D350" i="26" s="1"/>
  <c r="D197" i="23"/>
  <c r="D198" i="23" s="1"/>
  <c r="B11" i="23" s="1"/>
  <c r="D197" i="27"/>
  <c r="D198" i="27" s="1"/>
  <c r="B11" i="27" s="1"/>
  <c r="D349" i="18"/>
  <c r="D350" i="18" s="1"/>
  <c r="B116" i="29" s="1"/>
  <c r="D504" i="26"/>
  <c r="D505" i="26" s="1"/>
  <c r="D504" i="24"/>
  <c r="D505" i="24" s="1"/>
  <c r="B53" i="29"/>
  <c r="B93" i="29"/>
  <c r="B75" i="29"/>
  <c r="B128" i="29"/>
  <c r="B101" i="29"/>
  <c r="B100" i="29"/>
  <c r="B55" i="29"/>
  <c r="B99" i="29"/>
  <c r="B126" i="29"/>
  <c r="B107" i="29"/>
  <c r="B71" i="29"/>
  <c r="A8" i="16"/>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6" l="1"/>
  <c r="B39" i="29"/>
  <c r="B29" i="29"/>
  <c r="B191" i="29"/>
  <c r="D504" i="22"/>
  <c r="D505" i="22" s="1"/>
  <c r="B12" i="24"/>
  <c r="B38" i="29"/>
  <c r="B28" i="29"/>
  <c r="B188" i="29"/>
  <c r="D504" i="18"/>
  <c r="D505" i="18" s="1"/>
  <c r="B12" i="18" s="1"/>
  <c r="B192" i="29"/>
  <c r="D504" i="20"/>
  <c r="D505" i="20"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2" l="1"/>
  <c r="B37" i="29"/>
  <c r="B27" i="29"/>
  <c r="B12" i="20"/>
  <c r="B36" i="29"/>
  <c r="B26" i="29"/>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<sst xmlns="http://schemas.openxmlformats.org/spreadsheetml/2006/main" count="4894" uniqueCount="484">
  <si>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</si>
  <si>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</si>
  <si>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</si>
  <si>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</si>
  <si>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</si>
  <si>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</si>
  <si>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</si>
  <si>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</si>
  <si>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</si>
  <si>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</si>
  <si>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</si>
  <si>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</si>
  <si>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</si>
  <si>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</si>
  <si>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</si>
  <si>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</si>
  <si>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</si>
  <si>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</si>
  <si>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</si>
  <si>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</si>
  <si>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</si>
  <si>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</si>
  <si>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</si>
  <si>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</si>
  <si>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</si>
  <si>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</si>
  <si>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</si>
  <si>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</si>
  <si>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</si>
  <si>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</si>
  <si>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</si>
  <si>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</si>
  <si>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</si>
  <si>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</si>
  <si>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</si>
  <si>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</si>
  <si>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</si>
  <si>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</si>
  <si>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</si>
  <si>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</si>
  <si>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</si>
  <si>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</si>
  <si>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</si>
  <si>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</si>
  <si>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</si>
  <si>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</si>
  <si>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</si>
  <si>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</si>
  <si>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</si>
  <si>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</si>
  <si>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</si>
  <si>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</si>
  <si>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</si>
  <si>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</si>
  <si>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</si>
  <si>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</si>
  <si>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</si>
  <si>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</si>
  <si>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</si>
  <si>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</si>
  <si>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</si>
  <si>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</si>
  <si>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</si>
  <si>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</si>
  <si>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</si>
  <si>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</si>
  <si>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</si>
  <si>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</si>
  <si>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</si>
  <si>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</si>
  <si>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</si>
  <si>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</si>
  <si>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</si>
  <si>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</si>
  <si>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</si>
  <si>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</si>
  <si>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</si>
  <si>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</si>
  <si>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</si>
  <si>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</si>
  <si>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</si>
  <si>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</si>
  <si>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</si>
  <si>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</si>
  <si>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</si>
  <si>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</si>
  <si>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</si>
  <si>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</si>
  <si>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</si>
  <si>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</si>
  <si>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</si>
  <si>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</si>
  <si>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</si>
  <si>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</si>
  <si>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</si>
  <si>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</si>
  <si>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</si>
  <si>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</si>
  <si>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</si>
  <si>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</si>
  <si>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</si>
  <si>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</si>
  <si>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</si>
  <si>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</si>
  <si>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</si>
  <si>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</si>
  <si>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</si>
  <si>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</si>
  <si>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</si>
  <si>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</si>
  <si>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</si>
  <si>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</si>
  <si>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</si>
  <si>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</si>
  <si>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</si>
  <si>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</si>
  <si>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</si>
  <si>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</si>
  <si>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</si>
  <si>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</si>
  <si>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</si>
  <si>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</si>
  <si>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</si>
  <si>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</si>
  <si>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</si>
  <si>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</si>
  <si>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</si>
  <si>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</si>
  <si>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</si>
  <si>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</si>
  <si>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</si>
  <si>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</si>
  <si>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</si>
  <si>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</si>
  <si>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</si>
  <si>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</si>
  <si>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</si>
  <si>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</si>
  <si>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</si>
  <si>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</si>
  <si>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</si>
  <si>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</si>
  <si>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</si>
  <si>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</si>
  <si>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</si>
  <si>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</si>
  <si>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</si>
  <si>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</si>
  <si>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</si>
  <si>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</si>
  <si>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</si>
  <si>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</si>
  <si>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</si>
  <si>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</si>
  <si>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</si>
  <si>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</si>
  <si>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</si>
  <si>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</si>
  <si>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</si>
  <si>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</si>
  <si>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</si>
  <si>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</si>
  <si>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</si>
  <si>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</si>
  <si>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</si>
  <si>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</si>
  <si>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</si>
  <si>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</si>
  <si>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</si>
  <si>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</si>
  <si>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</si>
  <si>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</si>
  <si>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</si>
  <si>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</si>
  <si>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</si>
  <si>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</si>
  <si>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</si>
  <si>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</si>
  <si>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</si>
  <si>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</si>
  <si>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</si>
  <si>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</si>
  <si>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</si>
  <si>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</si>
  <si>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</si>
  <si>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</si>
  <si>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</si>
  <si>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</si>
  <si>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</si>
  <si>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</si>
  <si>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</si>
  <si>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</si>
  <si>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</si>
  <si>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</si>
  <si>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</si>
  <si>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</si>
  <si>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</si>
  <si>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</si>
  <si>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</si>
  <si>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</si>
  <si>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</si>
  <si>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</si>
  <si>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</si>
  <si>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</si>
  <si>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</si>
  <si>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</si>
  <si>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</si>
  <si>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</si>
  <si>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</si>
  <si>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</si>
  <si>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</si>
  <si>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</si>
  <si>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</si>
  <si>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</si>
  <si>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</si>
  <si>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</si>
  <si>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</si>
  <si>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</si>
  <si>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</si>
  <si>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</si>
  <si>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</si>
  <si>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</si>
  <si>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</si>
  <si>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</si>
  <si>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</si>
  <si>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</si>
  <si>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</si>
  <si>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</si>
  <si>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</si>
  <si>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</si>
  <si>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</si>
  <si>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</si>
  <si>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</si>
  <si>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</si>
  <si>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</si>
  <si>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</si>
  <si>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</si>
  <si>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</si>
  <si>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</si>
  <si>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</si>
  <si>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</si>
  <si>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</si>
  <si>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</si>
  <si>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</si>
  <si>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</si>
  <si>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</si>
  <si>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</si>
  <si>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</si>
  <si>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</si>
  <si>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</si>
  <si>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</si>
  <si>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</si>
  <si>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</si>
  <si>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</si>
  <si>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</si>
  <si>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</si>
  <si>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</si>
  <si>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</si>
  <si>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</si>
  <si>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</si>
  <si>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</si>
  <si>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</si>
  <si>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</si>
  <si>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</si>
  <si>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</si>
  <si>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</si>
  <si>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</si>
  <si>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</si>
  <si>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</si>
  <si>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</si>
  <si>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</si>
  <si>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</si>
  <si>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</si>
  <si>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</si>
  <si>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</si>
  <si>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</si>
  <si>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</si>
  <si>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</si>
  <si>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</si>
  <si>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</si>
  <si>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</si>
  <si>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</si>
  <si>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</si>
  <si>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</si>
  <si>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</si>
  <si>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</si>
  <si>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</si>
  <si>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</si>
  <si>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</si>
  <si>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</si>
  <si>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</si>
  <si>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</si>
  <si>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</si>
  <si>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</si>
  <si>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</si>
  <si>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</si>
  <si>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</si>
  <si>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</si>
  <si>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</si>
  <si>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</si>
  <si>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</si>
  <si>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</si>
  <si>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</si>
  <si>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</si>
  <si>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</si>
  <si>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</si>
  <si>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</si>
  <si>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</si>
  <si>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</si>
  <si>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</si>
  <si>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</si>
  <si>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</si>
  <si>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</si>
  <si>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</si>
  <si>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</si>
  <si>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</si>
  <si>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</si>
  <si>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</si>
  <si>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</si>
  <si>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</si>
  <si>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</si>
  <si>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</si>
  <si>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</si>
  <si>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</si>
  <si>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</si>
  <si>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</si>
  <si>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</si>
  <si>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</si>
  <si>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</si>
  <si>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</si>
  <si>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</si>
  <si>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</si>
  <si>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</si>
  <si>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</si>
  <si>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</si>
  <si>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</si>
  <si>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</si>
  <si>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</si>
  <si>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</si>
  <si>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</si>
  <si>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</si>
  <si>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</si>
  <si>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</si>
  <si>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</si>
  <si>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</si>
  <si>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</si>
  <si>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</si>
  <si>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</si>
  <si>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</si>
  <si>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</si>
  <si>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</si>
  <si>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</si>
  <si>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</si>
  <si>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</si>
  <si>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</si>
  <si>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</si>
  <si>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</si>
  <si>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</si>
  <si>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</si>
  <si>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</si>
  <si>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</si>
  <si>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</si>
  <si>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</si>
  <si>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</si>
  <si>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</si>
  <si>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</si>
  <si>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</si>
  <si>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</si>
  <si>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</si>
  <si>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</si>
  <si>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</si>
  <si>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</si>
  <si>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</si>
  <si>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</si>
  <si>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</si>
  <si>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</si>
  <si>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</si>
  <si>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</si>
  <si>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</si>
  <si>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</si>
  <si>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</si>
  <si>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</si>
  <si>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</si>
  <si>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</si>
  <si>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</si>
  <si>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</si>
  <si>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</si>
  <si>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</si>
  <si>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</si>
  <si>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</si>
  <si>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</si>
  <si>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</si>
  <si>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</si>
  <si>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</si>
  <si>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</si>
  <si>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</si>
  <si>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</si>
  <si>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</si>
  <si>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</si>
  <si>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</si>
  <si>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</si>
  <si>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</si>
  <si>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</si>
  <si>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</si>
  <si>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</si>
  <si>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</si>
  <si>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</si>
  <si>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</si>
  <si>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</si>
  <si>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</si>
  <si>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</si>
  <si>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Rades</t>
  </si>
  <si>
    <t>Mme Meriam CHOUCHENE</t>
  </si>
  <si>
    <t>Directeur magasin &amp; chefs rayons</t>
  </si>
  <si>
    <t>Présence de crevasses au sol.</t>
  </si>
  <si>
    <t>Le sol n'était pas propre; présence de déchets divers.</t>
  </si>
  <si>
    <t>Prévoir un nouveau thermomètre.</t>
  </si>
  <si>
    <t>Présence excessive de mouches dans la zone de réception.</t>
  </si>
  <si>
    <t>Le couvercle du siphon est crevassé au niveau du quai de réception.</t>
  </si>
  <si>
    <t>Taux d'hygrométrie est 47%</t>
  </si>
  <si>
    <t>Un sac à sucre était renversé à même le sol. On note l'absence de palettes en plastique pour l'entreposage des sacs à sucre.</t>
  </si>
  <si>
    <t>Assurer un nettoyage approfondi pour cet équipement.</t>
  </si>
  <si>
    <t>Stockage des caisses de pommes de terre dans la réserve bazar ( à coté des produits textiles).</t>
  </si>
  <si>
    <t>Les numéros des portes appâts indiqués sur le plan de positionnement des appâts n'étaient pas identifiés sur les dispositifs.</t>
  </si>
  <si>
    <t>Absence de dispositifs de papier essuie-mains aux sanitaires.</t>
  </si>
  <si>
    <t>Le revêtement du plafond des vestiaires hommes est fissuré.</t>
  </si>
  <si>
    <t>Absence de papier essuie-mains.</t>
  </si>
  <si>
    <t>Présence de poussière sur les étagères.</t>
  </si>
  <si>
    <t>Renforcer le nettoyage de ces équipements.</t>
  </si>
  <si>
    <t>La température du meuble froid est 2,3°C.</t>
  </si>
  <si>
    <t>Absence d'étiquette fournisseur sur une boite d'olive coupé 'Copra'. La durée de vie du produit ne pourra être suivie.</t>
  </si>
  <si>
    <t>Présence de piqûres de moisissures sur le meuble des yaourts;</t>
  </si>
  <si>
    <t>Absence de plan d'action.</t>
  </si>
  <si>
    <t>Absence de local poubelle.</t>
  </si>
  <si>
    <t>L'évaporateur était dépourvu de cache.</t>
  </si>
  <si>
    <t>Absence de station de nettoyage.</t>
  </si>
  <si>
    <t>Absence de local déchets.</t>
  </si>
  <si>
    <t>Prévoir un local déchet adapté.</t>
  </si>
  <si>
    <t>Durée d'exposition des produits</t>
  </si>
  <si>
    <t xml:space="preserve">Respect des durées de vie des produits trad. exposés dans le stand </t>
  </si>
  <si>
    <t xml:space="preserve">Glaçage étiquetage des produits </t>
  </si>
  <si>
    <t xml:space="preserve">Absence d'odeur nauséabonde </t>
  </si>
  <si>
    <t>Accumulation de déchets à l'intérieur du monte charge.</t>
  </si>
  <si>
    <t>Accumulation de caisses et palettes provenant des fournisseurs dans la zone de réception.</t>
  </si>
  <si>
    <t>Le thermomètre présentant un écart de 2°C n'a pas été retiré.</t>
  </si>
  <si>
    <t>Les briques  du lait 'Candia' ont été livrées dans un camion frigorifique. Ces produits seront ensuite stockés à température ambiante; Il s'agit d'une rupture de la chaine du froid.  Aviser le fournisseur sur cet écart.
Absence de contrôle des yaourts et fromages à la réception. 
Les fiches de contrôle à la réception n'étaient pas signées par le manager.</t>
  </si>
  <si>
    <t>La zone des produits casse est juxtaposée à la zone de réception des marchandises.
La zone des produits retour n'est pas identifiée.</t>
  </si>
  <si>
    <t>Les produits casse PLS sont maintenus à température ambiante.</t>
  </si>
  <si>
    <t>Prévoir une armoire frigorifique destinée pour cet effet.</t>
  </si>
  <si>
    <t>Entreposage des paniers clients et palettes au dessus des bouteilles d'eau minérale.
Des produits céréales étaient placés devant la porte d'un local technique dans la zone de réception.</t>
  </si>
  <si>
    <t>La zone des produits de consignation n'était pas identifiée.</t>
  </si>
  <si>
    <t>La porte du quai de réception n'est pas étanche; prévoir des jointures à ce niveau.</t>
  </si>
  <si>
    <t>Les mailles du grillage placé au niveau de la zone de stockage des produits liquides sont de grande taille. La protection contre les précipitations, la poussière et les rayons de soleil n'est pas assurée à ce niveau.</t>
  </si>
  <si>
    <t>Développement de rouille sur les étagères d'exposition.
Le carrelage du rayon des produits  liquides est crevassé.</t>
  </si>
  <si>
    <t xml:space="preserve">Les portes appâts ne sont pas fixes au sol.
Les DEIV au niveau du rayon FLEG étaient au dessus du meuble d'exposition. </t>
  </si>
  <si>
    <t xml:space="preserve">Remplacer les étagères </t>
  </si>
  <si>
    <t>Taux de réalisation du plan d'action précédent</t>
  </si>
  <si>
    <t xml:space="preserve">Mme Samah SLAIMI </t>
  </si>
  <si>
    <t>Humidité élevée au niveau de la zone de réception (prévue pour le stockage des denrées alimentaires) 67%</t>
  </si>
  <si>
    <t>Affichée 6,2°C
Mesurée 7,3°C</t>
  </si>
  <si>
    <t>Améliorer le rangement des certificats de salubrité</t>
  </si>
  <si>
    <t>Rayon et linéaire Fleg n’étaient pas propres</t>
  </si>
  <si>
    <t>Sol du quai de réception ébréché</t>
  </si>
  <si>
    <t>Sol de la chambre froide ébréché</t>
  </si>
  <si>
    <t>Sol de la réserve ébréché</t>
  </si>
  <si>
    <t>2 boudins de salami CHAHIA dépourvus d’étiquetage.</t>
  </si>
  <si>
    <t>Vérifier l'étiquetage des produits exposés</t>
  </si>
  <si>
    <t xml:space="preserve">Aviser le prestataire pour changer, fixer et numéroter le porte appât </t>
  </si>
  <si>
    <t>Le porte appât à côté de la porte du quai de réception est défaillant</t>
  </si>
  <si>
    <t xml:space="preserve">Station de nettoyage non adaptée aux opérations de nettoyage et désinfection </t>
  </si>
  <si>
    <t>Prévoir une centrale de nettoyage</t>
  </si>
  <si>
    <t>La porte n'est pas étanche</t>
  </si>
  <si>
    <t>Réparer les éléments défaillants</t>
  </si>
  <si>
    <t xml:space="preserve">La jointure en silicone du plafond de la chambre froide est démontée, le nettoyage est difficile à ce niveau.
Sol de la chambre froide ébréché.
La jointure de la séparation est démontée.
La chambranle est brisée. </t>
  </si>
  <si>
    <t>Absence d'un local déchets</t>
  </si>
  <si>
    <t>Prévoir un local pour déposer la poubelle</t>
  </si>
  <si>
    <t>Le système à pédale de la poubelle du rayon FLEG et celle de la salle de repos est défaillant</t>
  </si>
  <si>
    <t xml:space="preserve">Réparer le système à pédale </t>
  </si>
  <si>
    <t xml:space="preserve">Absence d'étiquetage d'un paquet de dattes préemballés </t>
  </si>
  <si>
    <t xml:space="preserve">Le rangement des produits dans le rayonnage n'était pas satisfaisant, la séparation des produits par catégories n'est pas assurée </t>
  </si>
  <si>
    <t xml:space="preserve">Améliorer le rangement et la séparations des produits selon la catégorie </t>
  </si>
  <si>
    <t>La zone de réception est utilisée comme zone de stockage des produits alimentaires</t>
  </si>
  <si>
    <t>Colmater le trou au niveau du plafond de la vestiaire des hommes</t>
  </si>
  <si>
    <t>Les casiers ne sont pas adaptés, absence de séparation entre tenue de ville et tenue de travail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</si>
</sst>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1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3" applyFont="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7" xfId="3" applyFont="1" applyBorder="1" applyAlignment="1" applyProtection="1">
      <alignment vertical="center" wrapText="1"/>
      <protection locked="0"/>
    </xf>
    <xf numFmtId="0" fontId="0" fillId="0" borderId="1" xfId="0" applyFill="1" applyBorder="1" applyAlignment="1" applyProtection="1">
      <alignment horizontal="left" vertical="center" wrapText="1"/>
    </xf>
    <xf numFmtId="0" fontId="11" fillId="0" borderId="1" xfId="0" applyFont="1" applyBorder="1" applyAlignment="1" applyProtection="1">
      <alignment vertical="center" wrapText="1"/>
    </xf>
    <xf numFmtId="0" fontId="11" fillId="0" borderId="1" xfId="0" applyFont="1" applyBorder="1" applyAlignment="1" applyProtection="1">
      <alignment vertical="center" wrapText="1"/>
      <protection locked="0"/>
    </xf>
    <xf numFmtId="0" fontId="0" fillId="0" borderId="1" xfId="0" applyBorder="1" applyAlignment="1" applyProtection="1">
      <alignment horizontal="left" vertical="center" wrapText="1"/>
      <protection hidden="1"/>
    </xf>
    <xf numFmtId="0" fontId="19" fillId="0" borderId="1" xfId="0" applyFont="1" applyBorder="1" applyAlignment="1" applyProtection="1">
      <alignment vertical="center"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0.72727272727272729</c:v>
                </c:pt>
                <c:pt idx="1">
                  <c:v>0.96153846153846156</c:v>
                </c:pt>
                <c:pt idx="2">
                  <c:v>0</c:v>
                </c:pt>
                <c:pt idx="3">
                  <c:v>0</c:v>
                </c:pt>
                <c:pt idx="4">
                  <c:v>0</c:v>
                </c:pt>
                <c:pt idx="5">
                  <c:v>0</c:v>
                </c:pt>
              </c:numCache>
            </c:numRef>
          </c:val>
          <c:extLst>
            <c:ext xmlns:c16="http://schemas.microsoft.com/office/drawing/2014/chart" uri="{C3380CC4-5D6E-409C-BE32-E72D297353CC}">
              <c16:uniqueId val="{00000000-26C7-4EC0-8069-6D2F6D0E199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26C7-4EC0-8069-6D2F6D0E199B}"/>
            </c:ext>
          </c:extLst>
        </c:ser>
        <c:dLbls>
          <c:showLegendKey val="0"/>
          <c:showVal val="1"/>
          <c:showCatName val="0"/>
          <c:showSerName val="0"/>
          <c:showPercent val="0"/>
          <c:showBubbleSize val="0"/>
        </c:dLbls>
        <c:gapWidth val="75"/>
        <c:overlap val="40"/>
        <c:axId val="122289664"/>
        <c:axId val="121970688"/>
      </c:barChart>
      <c:catAx>
        <c:axId val="12228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70688"/>
        <c:crosses val="autoZero"/>
        <c:auto val="1"/>
        <c:lblAlgn val="ctr"/>
        <c:lblOffset val="100"/>
        <c:noMultiLvlLbl val="0"/>
      </c:catAx>
      <c:valAx>
        <c:axId val="12197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228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0.95454545454545459</c:v>
                </c:pt>
                <c:pt idx="1">
                  <c:v>0</c:v>
                </c:pt>
                <c:pt idx="2">
                  <c:v>0</c:v>
                </c:pt>
                <c:pt idx="3">
                  <c:v>0</c:v>
                </c:pt>
                <c:pt idx="4">
                  <c:v>0</c:v>
                </c:pt>
                <c:pt idx="5">
                  <c:v>0</c:v>
                </c:pt>
              </c:numCache>
            </c:numRef>
          </c:val>
          <c:extLst>
            <c:ext xmlns:c16="http://schemas.microsoft.com/office/drawing/2014/chart" uri="{C3380CC4-5D6E-409C-BE32-E72D297353CC}">
              <c16:uniqueId val="{00000000-97A2-4424-9978-05AEFD52760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97A2-4424-9978-05AEFD52760F}"/>
            </c:ext>
          </c:extLst>
        </c:ser>
        <c:dLbls>
          <c:showLegendKey val="0"/>
          <c:showVal val="1"/>
          <c:showCatName val="0"/>
          <c:showSerName val="0"/>
          <c:showPercent val="0"/>
          <c:showBubbleSize val="0"/>
        </c:dLbls>
        <c:gapWidth val="75"/>
        <c:overlap val="40"/>
        <c:axId val="124707840"/>
        <c:axId val="123985216"/>
      </c:barChart>
      <c:catAx>
        <c:axId val="12470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985216"/>
        <c:crosses val="autoZero"/>
        <c:auto val="1"/>
        <c:lblAlgn val="ctr"/>
        <c:lblOffset val="100"/>
        <c:noMultiLvlLbl val="0"/>
      </c:catAx>
      <c:valAx>
        <c:axId val="12398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70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0</c:v>
                </c:pt>
                <c:pt idx="3">
                  <c:v>0</c:v>
                </c:pt>
                <c:pt idx="4">
                  <c:v>0</c:v>
                </c:pt>
                <c:pt idx="5">
                  <c:v>0</c:v>
                </c:pt>
              </c:numCache>
            </c:numRef>
          </c:val>
          <c:extLst>
            <c:ext xmlns:c16="http://schemas.microsoft.com/office/drawing/2014/chart" uri="{C3380CC4-5D6E-409C-BE32-E72D297353CC}">
              <c16:uniqueId val="{00000000-D6BB-49D8-AFFE-5753731567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D6BB-49D8-AFFE-575373156729}"/>
            </c:ext>
          </c:extLst>
        </c:ser>
        <c:dLbls>
          <c:showLegendKey val="0"/>
          <c:showVal val="1"/>
          <c:showCatName val="0"/>
          <c:showSerName val="0"/>
          <c:showPercent val="0"/>
          <c:showBubbleSize val="0"/>
        </c:dLbls>
        <c:gapWidth val="75"/>
        <c:overlap val="40"/>
        <c:axId val="124708352"/>
        <c:axId val="124159104"/>
      </c:barChart>
      <c:catAx>
        <c:axId val="124708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159104"/>
        <c:crosses val="autoZero"/>
        <c:auto val="1"/>
        <c:lblAlgn val="ctr"/>
        <c:lblOffset val="100"/>
        <c:noMultiLvlLbl val="0"/>
      </c:catAx>
      <c:valAx>
        <c:axId val="12415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708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36E5-44A9-AD26-84B609454A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36E5-44A9-AD26-84B609454ACA}"/>
            </c:ext>
          </c:extLst>
        </c:ser>
        <c:dLbls>
          <c:showLegendKey val="0"/>
          <c:showVal val="1"/>
          <c:showCatName val="0"/>
          <c:showSerName val="0"/>
          <c:showPercent val="0"/>
          <c:showBubbleSize val="0"/>
        </c:dLbls>
        <c:gapWidth val="75"/>
        <c:overlap val="40"/>
        <c:axId val="124709376"/>
        <c:axId val="124160832"/>
      </c:barChart>
      <c:catAx>
        <c:axId val="12470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160832"/>
        <c:crosses val="autoZero"/>
        <c:auto val="1"/>
        <c:lblAlgn val="ctr"/>
        <c:lblOffset val="100"/>
        <c:noMultiLvlLbl val="0"/>
      </c:catAx>
      <c:valAx>
        <c:axId val="12416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70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AE0F-4769-A746-D704E7CB59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AE0F-4769-A746-D704E7CB595F}"/>
            </c:ext>
          </c:extLst>
        </c:ser>
        <c:dLbls>
          <c:showLegendKey val="0"/>
          <c:showVal val="1"/>
          <c:showCatName val="0"/>
          <c:showSerName val="0"/>
          <c:showPercent val="0"/>
          <c:showBubbleSize val="0"/>
        </c:dLbls>
        <c:gapWidth val="75"/>
        <c:overlap val="40"/>
        <c:axId val="124710400"/>
        <c:axId val="124162560"/>
      </c:barChart>
      <c:catAx>
        <c:axId val="12471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162560"/>
        <c:crosses val="autoZero"/>
        <c:auto val="1"/>
        <c:lblAlgn val="ctr"/>
        <c:lblOffset val="100"/>
        <c:noMultiLvlLbl val="0"/>
      </c:catAx>
      <c:valAx>
        <c:axId val="124162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71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1</c:v>
                </c:pt>
                <c:pt idx="2">
                  <c:v>0</c:v>
                </c:pt>
                <c:pt idx="3">
                  <c:v>0</c:v>
                </c:pt>
                <c:pt idx="4">
                  <c:v>0</c:v>
                </c:pt>
                <c:pt idx="5">
                  <c:v>0</c:v>
                </c:pt>
              </c:numCache>
            </c:numRef>
          </c:val>
          <c:extLst>
            <c:ext xmlns:c16="http://schemas.microsoft.com/office/drawing/2014/chart" uri="{C3380CC4-5D6E-409C-BE32-E72D297353CC}">
              <c16:uniqueId val="{00000000-81B5-4232-A090-C4602DAFF2C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81B5-4232-A090-C4602DAFF2C9}"/>
            </c:ext>
          </c:extLst>
        </c:ser>
        <c:dLbls>
          <c:showLegendKey val="0"/>
          <c:showVal val="1"/>
          <c:showCatName val="0"/>
          <c:showSerName val="0"/>
          <c:showPercent val="0"/>
          <c:showBubbleSize val="0"/>
        </c:dLbls>
        <c:gapWidth val="75"/>
        <c:overlap val="40"/>
        <c:axId val="125100544"/>
        <c:axId val="124164288"/>
      </c:barChart>
      <c:catAx>
        <c:axId val="12510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164288"/>
        <c:crosses val="autoZero"/>
        <c:auto val="1"/>
        <c:lblAlgn val="ctr"/>
        <c:lblOffset val="100"/>
        <c:noMultiLvlLbl val="0"/>
      </c:catAx>
      <c:valAx>
        <c:axId val="12416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10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0</c:v>
                </c:pt>
                <c:pt idx="3">
                  <c:v>0</c:v>
                </c:pt>
                <c:pt idx="4">
                  <c:v>0</c:v>
                </c:pt>
                <c:pt idx="5">
                  <c:v>0</c:v>
                </c:pt>
              </c:numCache>
            </c:numRef>
          </c:val>
          <c:extLst>
            <c:ext xmlns:c16="http://schemas.microsoft.com/office/drawing/2014/chart" uri="{C3380CC4-5D6E-409C-BE32-E72D297353CC}">
              <c16:uniqueId val="{00000000-E432-4682-B584-13BBA955FA3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E432-4682-B584-13BBA955FA3D}"/>
            </c:ext>
          </c:extLst>
        </c:ser>
        <c:dLbls>
          <c:showLegendKey val="0"/>
          <c:showVal val="1"/>
          <c:showCatName val="0"/>
          <c:showSerName val="0"/>
          <c:showPercent val="0"/>
          <c:showBubbleSize val="0"/>
        </c:dLbls>
        <c:gapWidth val="75"/>
        <c:overlap val="40"/>
        <c:axId val="125102080"/>
        <c:axId val="125231104"/>
      </c:barChart>
      <c:catAx>
        <c:axId val="12510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231104"/>
        <c:crosses val="autoZero"/>
        <c:auto val="1"/>
        <c:lblAlgn val="ctr"/>
        <c:lblOffset val="100"/>
        <c:noMultiLvlLbl val="0"/>
      </c:catAx>
      <c:valAx>
        <c:axId val="12523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10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0.8571428571428571</c:v>
                </c:pt>
                <c:pt idx="1">
                  <c:v>0.68367346938775508</c:v>
                </c:pt>
                <c:pt idx="2">
                  <c:v>0</c:v>
                </c:pt>
                <c:pt idx="3">
                  <c:v>0</c:v>
                </c:pt>
                <c:pt idx="4">
                  <c:v>0</c:v>
                </c:pt>
                <c:pt idx="5">
                  <c:v>0</c:v>
                </c:pt>
              </c:numCache>
            </c:numRef>
          </c:val>
          <c:extLst>
            <c:ext xmlns:c16="http://schemas.microsoft.com/office/drawing/2014/chart" uri="{C3380CC4-5D6E-409C-BE32-E72D297353CC}">
              <c16:uniqueId val="{00000000-3B10-479F-B97C-8BA289ADB70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3B10-479F-B97C-8BA289ADB70D}"/>
            </c:ext>
          </c:extLst>
        </c:ser>
        <c:dLbls>
          <c:showLegendKey val="0"/>
          <c:showVal val="1"/>
          <c:showCatName val="0"/>
          <c:showSerName val="0"/>
          <c:showPercent val="0"/>
          <c:showBubbleSize val="0"/>
        </c:dLbls>
        <c:gapWidth val="75"/>
        <c:overlap val="40"/>
        <c:axId val="124846080"/>
        <c:axId val="125232832"/>
      </c:barChart>
      <c:catAx>
        <c:axId val="12484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232832"/>
        <c:crosses val="autoZero"/>
        <c:auto val="1"/>
        <c:lblAlgn val="ctr"/>
        <c:lblOffset val="100"/>
        <c:noMultiLvlLbl val="0"/>
      </c:catAx>
      <c:valAx>
        <c:axId val="12523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84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0.92574257425742579</c:v>
                </c:pt>
                <c:pt idx="1">
                  <c:v>0.93627450980392157</c:v>
                </c:pt>
                <c:pt idx="2">
                  <c:v>0</c:v>
                </c:pt>
                <c:pt idx="3">
                  <c:v>0</c:v>
                </c:pt>
                <c:pt idx="4">
                  <c:v>0</c:v>
                </c:pt>
                <c:pt idx="5">
                  <c:v>0</c:v>
                </c:pt>
              </c:numCache>
            </c:numRef>
          </c:val>
          <c:extLst>
            <c:ext xmlns:c16="http://schemas.microsoft.com/office/drawing/2014/chart" uri="{C3380CC4-5D6E-409C-BE32-E72D297353CC}">
              <c16:uniqueId val="{00000000-D659-45CB-AB0F-7B328AB3E89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D659-45CB-AB0F-7B328AB3E89C}"/>
            </c:ext>
          </c:extLst>
        </c:ser>
        <c:dLbls>
          <c:showLegendKey val="0"/>
          <c:showVal val="1"/>
          <c:showCatName val="0"/>
          <c:showSerName val="0"/>
          <c:showPercent val="0"/>
          <c:showBubbleSize val="0"/>
        </c:dLbls>
        <c:gapWidth val="75"/>
        <c:overlap val="40"/>
        <c:axId val="125102592"/>
        <c:axId val="125235136"/>
      </c:barChart>
      <c:catAx>
        <c:axId val="12510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235136"/>
        <c:crosses val="autoZero"/>
        <c:auto val="1"/>
        <c:lblAlgn val="ctr"/>
        <c:lblOffset val="100"/>
        <c:noMultiLvlLbl val="0"/>
      </c:catAx>
      <c:valAx>
        <c:axId val="12523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10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0.89144271570014144</c:v>
                </c:pt>
                <c:pt idx="1">
                  <c:v>0.80997398959583833</c:v>
                </c:pt>
                <c:pt idx="2">
                  <c:v>0</c:v>
                </c:pt>
                <c:pt idx="3">
                  <c:v>0</c:v>
                </c:pt>
                <c:pt idx="4">
                  <c:v>0</c:v>
                </c:pt>
                <c:pt idx="5">
                  <c:v>0</c:v>
                </c:pt>
              </c:numCache>
            </c:numRef>
          </c:val>
          <c:extLst>
            <c:ext xmlns:c16="http://schemas.microsoft.com/office/drawing/2014/chart" uri="{C3380CC4-5D6E-409C-BE32-E72D297353CC}">
              <c16:uniqueId val="{00000000-C3A3-41B7-B0C4-4516DDDC534B}"/>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C3A3-41B7-B0C4-4516DDDC534B}"/>
            </c:ext>
          </c:extLst>
        </c:ser>
        <c:dLbls>
          <c:showLegendKey val="0"/>
          <c:showVal val="0"/>
          <c:showCatName val="0"/>
          <c:showSerName val="0"/>
          <c:showPercent val="0"/>
          <c:showBubbleSize val="0"/>
        </c:dLbls>
        <c:gapWidth val="75"/>
        <c:overlap val="-25"/>
        <c:axId val="125103104"/>
        <c:axId val="125236864"/>
        <c:extLst/>
      </c:barChart>
      <c:catAx>
        <c:axId val="1251031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236864"/>
        <c:crosses val="autoZero"/>
        <c:auto val="1"/>
        <c:lblAlgn val="ctr"/>
        <c:lblOffset val="100"/>
        <c:noMultiLvlLbl val="0"/>
      </c:catAx>
      <c:valAx>
        <c:axId val="1252368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510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5D-4F04-991C-BE0F38E10DE2}"/>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95D-4F04-991C-BE0F38E10DE2}"/>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95D-4F04-991C-BE0F38E10DE2}"/>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95D-4F04-991C-BE0F38E10DE2}"/>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95D-4F04-991C-BE0F38E10DE2}"/>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95D-4F04-991C-BE0F38E10D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0.67999999999999994</c:v>
                </c:pt>
                <c:pt idx="1">
                  <c:v>0.5</c:v>
                </c:pt>
                <c:pt idx="2">
                  <c:v>0</c:v>
                </c:pt>
                <c:pt idx="3">
                  <c:v>0</c:v>
                </c:pt>
                <c:pt idx="4">
                  <c:v>0</c:v>
                </c:pt>
                <c:pt idx="5">
                  <c:v>0</c:v>
                </c:pt>
              </c:numCache>
            </c:numRef>
          </c:val>
          <c:extLst>
            <c:ext xmlns:c16="http://schemas.microsoft.com/office/drawing/2014/chart" uri="{C3380CC4-5D6E-409C-BE32-E72D297353CC}">
              <c16:uniqueId val="{00000006-595D-4F04-991C-BE0F38E10DE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595D-4F04-991C-BE0F38E10DE2}"/>
            </c:ext>
          </c:extLst>
        </c:ser>
        <c:dLbls>
          <c:showLegendKey val="0"/>
          <c:showVal val="1"/>
          <c:showCatName val="0"/>
          <c:showSerName val="0"/>
          <c:showPercent val="0"/>
          <c:showBubbleSize val="0"/>
        </c:dLbls>
        <c:gapWidth val="65"/>
        <c:axId val="124847616"/>
        <c:axId val="125238592"/>
        <c:extLst/>
      </c:barChart>
      <c:catAx>
        <c:axId val="12484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238592"/>
        <c:crosses val="autoZero"/>
        <c:auto val="1"/>
        <c:lblAlgn val="ctr"/>
        <c:lblOffset val="100"/>
        <c:noMultiLvlLbl val="0"/>
      </c:catAx>
      <c:valAx>
        <c:axId val="12523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84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1DA-4FD3-AE7E-66534B7FDB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B1DA-4FD3-AE7E-66534B7FDB59}"/>
            </c:ext>
          </c:extLst>
        </c:ser>
        <c:dLbls>
          <c:showLegendKey val="0"/>
          <c:showVal val="1"/>
          <c:showCatName val="0"/>
          <c:showSerName val="0"/>
          <c:showPercent val="0"/>
          <c:showBubbleSize val="0"/>
        </c:dLbls>
        <c:gapWidth val="75"/>
        <c:overlap val="40"/>
        <c:axId val="123418112"/>
        <c:axId val="121972416"/>
      </c:barChart>
      <c:catAx>
        <c:axId val="12341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72416"/>
        <c:crosses val="autoZero"/>
        <c:auto val="1"/>
        <c:lblAlgn val="ctr"/>
        <c:lblOffset val="100"/>
        <c:noMultiLvlLbl val="0"/>
      </c:catAx>
      <c:valAx>
        <c:axId val="121972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41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0820-4619-80E5-A2353217C4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0820-4619-80E5-A2353217C4E8}"/>
            </c:ext>
          </c:extLst>
        </c:ser>
        <c:dLbls>
          <c:showLegendKey val="0"/>
          <c:showVal val="1"/>
          <c:showCatName val="0"/>
          <c:showSerName val="0"/>
          <c:showPercent val="0"/>
          <c:showBubbleSize val="0"/>
        </c:dLbls>
        <c:gapWidth val="75"/>
        <c:overlap val="40"/>
        <c:axId val="123419136"/>
        <c:axId val="121974144"/>
      </c:barChart>
      <c:catAx>
        <c:axId val="12341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74144"/>
        <c:crosses val="autoZero"/>
        <c:auto val="1"/>
        <c:lblAlgn val="ctr"/>
        <c:lblOffset val="100"/>
        <c:noMultiLvlLbl val="0"/>
      </c:catAx>
      <c:valAx>
        <c:axId val="12197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41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8BA-4D44-BDAC-CB534E316A1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D8BA-4D44-BDAC-CB534E316A11}"/>
            </c:ext>
          </c:extLst>
        </c:ser>
        <c:dLbls>
          <c:showLegendKey val="0"/>
          <c:showVal val="1"/>
          <c:showCatName val="0"/>
          <c:showSerName val="0"/>
          <c:showPercent val="0"/>
          <c:showBubbleSize val="0"/>
        </c:dLbls>
        <c:gapWidth val="75"/>
        <c:overlap val="40"/>
        <c:axId val="123420160"/>
        <c:axId val="121975872"/>
      </c:barChart>
      <c:catAx>
        <c:axId val="12342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75872"/>
        <c:crosses val="autoZero"/>
        <c:auto val="1"/>
        <c:lblAlgn val="ctr"/>
        <c:lblOffset val="100"/>
        <c:noMultiLvlLbl val="0"/>
      </c:catAx>
      <c:valAx>
        <c:axId val="12197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42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E91-4244-A1D6-AB57F79761C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E91-4244-A1D6-AB57F79761C1}"/>
            </c:ext>
          </c:extLst>
        </c:ser>
        <c:dLbls>
          <c:showLegendKey val="0"/>
          <c:showVal val="1"/>
          <c:showCatName val="0"/>
          <c:showSerName val="0"/>
          <c:showPercent val="0"/>
          <c:showBubbleSize val="0"/>
        </c:dLbls>
        <c:gapWidth val="75"/>
        <c:overlap val="40"/>
        <c:axId val="123859456"/>
        <c:axId val="121977600"/>
      </c:barChart>
      <c:catAx>
        <c:axId val="123859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977600"/>
        <c:crosses val="autoZero"/>
        <c:auto val="1"/>
        <c:lblAlgn val="ctr"/>
        <c:lblOffset val="100"/>
        <c:noMultiLvlLbl val="0"/>
      </c:catAx>
      <c:valAx>
        <c:axId val="12197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85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289D-4937-85D4-9EDAB1CB532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289D-4937-85D4-9EDAB1CB5322}"/>
            </c:ext>
          </c:extLst>
        </c:ser>
        <c:dLbls>
          <c:showLegendKey val="0"/>
          <c:showVal val="1"/>
          <c:showCatName val="0"/>
          <c:showSerName val="0"/>
          <c:showPercent val="0"/>
          <c:showBubbleSize val="0"/>
        </c:dLbls>
        <c:gapWidth val="75"/>
        <c:overlap val="40"/>
        <c:axId val="123860480"/>
        <c:axId val="123978304"/>
      </c:barChart>
      <c:catAx>
        <c:axId val="12386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978304"/>
        <c:crosses val="autoZero"/>
        <c:auto val="1"/>
        <c:lblAlgn val="ctr"/>
        <c:lblOffset val="100"/>
        <c:noMultiLvlLbl val="0"/>
      </c:catAx>
      <c:valAx>
        <c:axId val="12397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86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0.92105263157894735</c:v>
                </c:pt>
                <c:pt idx="2">
                  <c:v>0</c:v>
                </c:pt>
                <c:pt idx="3">
                  <c:v>0</c:v>
                </c:pt>
                <c:pt idx="4">
                  <c:v>0</c:v>
                </c:pt>
                <c:pt idx="5">
                  <c:v>0</c:v>
                </c:pt>
              </c:numCache>
            </c:numRef>
          </c:val>
          <c:extLst>
            <c:ext xmlns:c16="http://schemas.microsoft.com/office/drawing/2014/chart" uri="{C3380CC4-5D6E-409C-BE32-E72D297353CC}">
              <c16:uniqueId val="{00000000-5AD7-4E91-877A-C5FF27F91B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5AD7-4E91-877A-C5FF27F91BC8}"/>
            </c:ext>
          </c:extLst>
        </c:ser>
        <c:dLbls>
          <c:showLegendKey val="0"/>
          <c:showVal val="1"/>
          <c:showCatName val="0"/>
          <c:showSerName val="0"/>
          <c:showPercent val="0"/>
          <c:showBubbleSize val="0"/>
        </c:dLbls>
        <c:gapWidth val="75"/>
        <c:overlap val="40"/>
        <c:axId val="123861504"/>
        <c:axId val="123980032"/>
      </c:barChart>
      <c:catAx>
        <c:axId val="12386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980032"/>
        <c:crosses val="autoZero"/>
        <c:auto val="1"/>
        <c:lblAlgn val="ctr"/>
        <c:lblOffset val="100"/>
        <c:noMultiLvlLbl val="0"/>
      </c:catAx>
      <c:valAx>
        <c:axId val="123980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86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0.84615384615384615</c:v>
                </c:pt>
                <c:pt idx="1">
                  <c:v>0.9285714285714286</c:v>
                </c:pt>
                <c:pt idx="2">
                  <c:v>0</c:v>
                </c:pt>
                <c:pt idx="3">
                  <c:v>0</c:v>
                </c:pt>
                <c:pt idx="4">
                  <c:v>0</c:v>
                </c:pt>
                <c:pt idx="5">
                  <c:v>0</c:v>
                </c:pt>
              </c:numCache>
            </c:numRef>
          </c:val>
          <c:extLst>
            <c:ext xmlns:c16="http://schemas.microsoft.com/office/drawing/2014/chart" uri="{C3380CC4-5D6E-409C-BE32-E72D297353CC}">
              <c16:uniqueId val="{00000000-D118-40BD-AC23-885FB72B2C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D118-40BD-AC23-885FB72B2C29}"/>
            </c:ext>
          </c:extLst>
        </c:ser>
        <c:dLbls>
          <c:showLegendKey val="0"/>
          <c:showVal val="1"/>
          <c:showCatName val="0"/>
          <c:showSerName val="0"/>
          <c:showPercent val="0"/>
          <c:showBubbleSize val="0"/>
        </c:dLbls>
        <c:gapWidth val="75"/>
        <c:overlap val="40"/>
        <c:axId val="123862528"/>
        <c:axId val="123981760"/>
      </c:barChart>
      <c:catAx>
        <c:axId val="123862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981760"/>
        <c:crosses val="autoZero"/>
        <c:auto val="1"/>
        <c:lblAlgn val="ctr"/>
        <c:lblOffset val="100"/>
        <c:noMultiLvlLbl val="0"/>
      </c:catAx>
      <c:valAx>
        <c:axId val="12398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3862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0.9821428571428571</c:v>
                </c:pt>
                <c:pt idx="1">
                  <c:v>0.859375</c:v>
                </c:pt>
                <c:pt idx="2">
                  <c:v>0</c:v>
                </c:pt>
                <c:pt idx="3">
                  <c:v>0</c:v>
                </c:pt>
                <c:pt idx="4">
                  <c:v>0</c:v>
                </c:pt>
                <c:pt idx="5">
                  <c:v>0</c:v>
                </c:pt>
              </c:numCache>
            </c:numRef>
          </c:val>
          <c:extLst>
            <c:ext xmlns:c16="http://schemas.microsoft.com/office/drawing/2014/chart" uri="{C3380CC4-5D6E-409C-BE32-E72D297353CC}">
              <c16:uniqueId val="{00000000-74A8-4A38-A5EF-84EE966CC73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74A8-4A38-A5EF-84EE966CC73B}"/>
            </c:ext>
          </c:extLst>
        </c:ser>
        <c:dLbls>
          <c:showLegendKey val="0"/>
          <c:showVal val="1"/>
          <c:showCatName val="0"/>
          <c:showSerName val="0"/>
          <c:showPercent val="0"/>
          <c:showBubbleSize val="0"/>
        </c:dLbls>
        <c:gapWidth val="75"/>
        <c:overlap val="40"/>
        <c:axId val="87403008"/>
        <c:axId val="123983488"/>
      </c:barChart>
      <c:catAx>
        <c:axId val="8740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3983488"/>
        <c:crosses val="autoZero"/>
        <c:auto val="1"/>
        <c:lblAlgn val="ctr"/>
        <c:lblOffset val="100"/>
        <c:noMultiLvlLbl val="0"/>
      </c:catAx>
      <c:valAx>
        <c:axId val="12398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40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3" zoomScaleNormal="100" zoomScaleSheetLayoutView="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1" t="s">
        <v>379</v>
      </c>
      <c r="B18" s="271"/>
      <c r="C18" s="271"/>
      <c r="D18" s="272" t="s">
        <v>411</v>
      </c>
      <c r="E18" s="272"/>
      <c r="F18" s="272"/>
      <c r="G18" s="272"/>
      <c r="H18" s="272"/>
      <c r="I18" s="272"/>
      <c r="J18" s="272"/>
      <c r="K18" s="272"/>
    </row>
    <row r="20" spans="1:11" ht="16.5" x14ac:dyDescent="0.3">
      <c r="A20" s="204"/>
      <c r="B20" s="199"/>
      <c r="C20" s="199"/>
      <c r="D20" s="199"/>
      <c r="E20" s="199"/>
      <c r="F20" s="199"/>
      <c r="G20" s="199"/>
      <c r="H20" s="199"/>
      <c r="I20" s="199"/>
    </row>
    <row r="21" spans="1:11" x14ac:dyDescent="0.25">
      <c r="A21" s="273" t="s">
        <v>380</v>
      </c>
      <c r="B21" s="273"/>
      <c r="C21" s="273"/>
      <c r="D21" s="273"/>
      <c r="E21" s="273"/>
      <c r="F21" s="273"/>
      <c r="G21" s="273"/>
      <c r="H21" s="273"/>
      <c r="I21" s="273"/>
      <c r="J21" s="273"/>
      <c r="K21" s="273"/>
    </row>
    <row r="22" spans="1:11" x14ac:dyDescent="0.25">
      <c r="A22" s="205"/>
      <c r="B22" s="200"/>
      <c r="C22" s="200"/>
      <c r="D22" s="199"/>
      <c r="E22" s="199"/>
      <c r="F22" s="199"/>
      <c r="G22" s="199"/>
      <c r="H22" s="199"/>
      <c r="I22" s="199"/>
    </row>
    <row r="23" spans="1:11" ht="42" customHeight="1" x14ac:dyDescent="0.25">
      <c r="A23" s="206" t="s">
        <v>381</v>
      </c>
      <c r="B23" s="267" t="s">
        <v>382</v>
      </c>
      <c r="C23" s="267"/>
      <c r="D23" s="199"/>
      <c r="E23" s="199"/>
      <c r="F23" s="199"/>
      <c r="G23" s="199"/>
      <c r="H23" s="199"/>
      <c r="I23" s="199"/>
      <c r="J23" s="198" t="str">
        <f>D18</f>
        <v>Rades</v>
      </c>
    </row>
    <row r="24" spans="1:11" ht="33" customHeight="1" x14ac:dyDescent="0.25">
      <c r="A24" s="207" t="s">
        <v>383</v>
      </c>
      <c r="B24" s="266">
        <f>AVERAGE('A1 Exploitation'!D505,'A1 Technique'!D198)</f>
        <v>0.89144271570014144</v>
      </c>
      <c r="C24" s="266"/>
      <c r="D24" s="199"/>
      <c r="E24" s="199"/>
      <c r="F24" s="199"/>
      <c r="G24" s="199"/>
      <c r="H24" s="199"/>
      <c r="I24" s="199"/>
    </row>
    <row r="25" spans="1:11" ht="33" customHeight="1" x14ac:dyDescent="0.25">
      <c r="A25" s="206" t="s">
        <v>384</v>
      </c>
      <c r="B25" s="266">
        <f>AVERAGE('A2 Exploitation'!D505,'A2 Technique'!D198)</f>
        <v>0.80997398959583833</v>
      </c>
      <c r="C25" s="266"/>
      <c r="D25" s="199"/>
      <c r="E25" s="199"/>
      <c r="F25" s="199"/>
      <c r="G25" s="199"/>
      <c r="H25" s="199"/>
      <c r="I25" s="199"/>
    </row>
    <row r="26" spans="1:11" ht="33" customHeight="1" x14ac:dyDescent="0.25">
      <c r="A26" s="207" t="s">
        <v>385</v>
      </c>
      <c r="B26" s="266">
        <f>AVERAGE('A3 Exploitation'!D505,'A3 Technique'!D198)</f>
        <v>0</v>
      </c>
      <c r="C26" s="266"/>
      <c r="D26" s="199"/>
      <c r="E26" s="199"/>
      <c r="F26" s="199"/>
      <c r="G26" s="199"/>
      <c r="H26" s="199"/>
      <c r="I26" s="199"/>
    </row>
    <row r="27" spans="1:11" ht="33" customHeight="1" x14ac:dyDescent="0.25">
      <c r="A27" s="207" t="s">
        <v>386</v>
      </c>
      <c r="B27" s="266">
        <f>AVERAGE('A4 Exploitation'!D505,'A4 Technique'!D198)</f>
        <v>0</v>
      </c>
      <c r="C27" s="266"/>
      <c r="D27" s="199"/>
      <c r="E27" s="199"/>
      <c r="F27" s="199"/>
      <c r="G27" s="199"/>
      <c r="H27" s="199"/>
      <c r="I27" s="199"/>
    </row>
    <row r="28" spans="1:11" ht="33" customHeight="1" x14ac:dyDescent="0.25">
      <c r="A28" s="206" t="s">
        <v>387</v>
      </c>
      <c r="B28" s="266">
        <f>AVERAGE('A5 Exploitation'!D505,'A5 Technique'!D198)</f>
        <v>0</v>
      </c>
      <c r="C28" s="266"/>
      <c r="D28" s="199"/>
      <c r="E28" s="199"/>
      <c r="F28" s="199"/>
      <c r="G28" s="199"/>
      <c r="H28" s="199"/>
      <c r="I28" s="199"/>
    </row>
    <row r="29" spans="1:11" ht="33" customHeight="1" x14ac:dyDescent="0.25">
      <c r="A29" s="206" t="s">
        <v>388</v>
      </c>
      <c r="B29" s="266">
        <f>AVERAGE('A6 Exploitation'!D505,'A6 Technique'!D198)</f>
        <v>0</v>
      </c>
      <c r="C29" s="266"/>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7" t="s">
        <v>389</v>
      </c>
      <c r="C33" s="267"/>
      <c r="D33" s="199"/>
      <c r="E33" s="199"/>
      <c r="F33" s="199"/>
      <c r="G33" s="199"/>
      <c r="H33" s="199"/>
      <c r="I33" s="199"/>
      <c r="J33" s="198" t="str">
        <f>D18</f>
        <v>Rades</v>
      </c>
    </row>
    <row r="34" spans="1:10" ht="33" customHeight="1" x14ac:dyDescent="0.25">
      <c r="A34" s="207" t="s">
        <v>383</v>
      </c>
      <c r="B34" s="266">
        <f>'A1 Exploitation'!D505</f>
        <v>0.92574257425742579</v>
      </c>
      <c r="C34" s="266"/>
      <c r="D34" s="199"/>
      <c r="E34" s="199"/>
      <c r="F34" s="199"/>
      <c r="G34" s="199"/>
      <c r="H34" s="199"/>
      <c r="I34" s="199"/>
    </row>
    <row r="35" spans="1:10" ht="33" customHeight="1" x14ac:dyDescent="0.25">
      <c r="A35" s="206" t="s">
        <v>384</v>
      </c>
      <c r="B35" s="266">
        <f>'A2 Exploitation'!D505</f>
        <v>0.93627450980392157</v>
      </c>
      <c r="C35" s="266"/>
      <c r="D35" s="199"/>
      <c r="E35" s="199"/>
      <c r="F35" s="199"/>
      <c r="G35" s="199"/>
      <c r="H35" s="199"/>
      <c r="I35" s="199"/>
    </row>
    <row r="36" spans="1:10" ht="33" customHeight="1" x14ac:dyDescent="0.25">
      <c r="A36" s="207" t="s">
        <v>385</v>
      </c>
      <c r="B36" s="266">
        <f>'A3 Exploitation'!D505</f>
        <v>0</v>
      </c>
      <c r="C36" s="266"/>
      <c r="D36" s="199"/>
      <c r="E36" s="199"/>
      <c r="F36" s="199"/>
      <c r="G36" s="199"/>
      <c r="H36" s="199"/>
      <c r="I36" s="199"/>
    </row>
    <row r="37" spans="1:10" ht="33" customHeight="1" x14ac:dyDescent="0.25">
      <c r="A37" s="207" t="s">
        <v>386</v>
      </c>
      <c r="B37" s="266">
        <f>'A4 Exploitation'!D505</f>
        <v>0</v>
      </c>
      <c r="C37" s="266"/>
      <c r="D37" s="199"/>
      <c r="E37" s="199"/>
      <c r="F37" s="199"/>
      <c r="G37" s="199"/>
      <c r="H37" s="199"/>
      <c r="I37" s="199"/>
    </row>
    <row r="38" spans="1:10" ht="33" customHeight="1" x14ac:dyDescent="0.25">
      <c r="A38" s="206" t="s">
        <v>387</v>
      </c>
      <c r="B38" s="266">
        <f>'A5 Exploitation'!D505</f>
        <v>0</v>
      </c>
      <c r="C38" s="266"/>
      <c r="D38" s="199"/>
      <c r="E38" s="199"/>
      <c r="F38" s="199"/>
      <c r="G38" s="199"/>
      <c r="H38" s="199"/>
      <c r="I38" s="199"/>
    </row>
    <row r="39" spans="1:10" ht="33" customHeight="1" x14ac:dyDescent="0.25">
      <c r="A39" s="206" t="s">
        <v>388</v>
      </c>
      <c r="B39" s="266">
        <f>'A6 Exploitation'!D505</f>
        <v>0</v>
      </c>
      <c r="C39" s="266"/>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0" t="s">
        <v>390</v>
      </c>
      <c r="C42" s="270"/>
      <c r="D42" s="199"/>
      <c r="E42" s="199"/>
      <c r="F42" s="199"/>
      <c r="G42" s="199"/>
      <c r="H42" s="199"/>
      <c r="I42" s="199"/>
      <c r="J42" s="198" t="str">
        <f>D18</f>
        <v>Rades</v>
      </c>
    </row>
    <row r="43" spans="1:10" ht="33" customHeight="1" x14ac:dyDescent="0.25">
      <c r="A43" s="207" t="s">
        <v>383</v>
      </c>
      <c r="B43" s="266">
        <f>AVERAGE('A1 Exploitation'!D503, 'A1 Technique'!D196)</f>
        <v>0.67999999999999994</v>
      </c>
      <c r="C43" s="266"/>
      <c r="D43" s="199"/>
      <c r="E43" s="199"/>
      <c r="F43" s="199"/>
      <c r="G43" s="199"/>
      <c r="H43" s="199"/>
      <c r="I43" s="199"/>
    </row>
    <row r="44" spans="1:10" ht="33" customHeight="1" x14ac:dyDescent="0.25">
      <c r="A44" s="206" t="s">
        <v>384</v>
      </c>
      <c r="B44" s="266">
        <f>AVERAGE('A2 Exploitation'!D503, 'A2 Technique'!D196)</f>
        <v>0.5</v>
      </c>
      <c r="C44" s="266"/>
      <c r="D44" s="199"/>
      <c r="E44" s="199"/>
      <c r="F44" s="199"/>
      <c r="G44" s="199"/>
      <c r="H44" s="199"/>
      <c r="I44" s="199"/>
    </row>
    <row r="45" spans="1:10" ht="33" customHeight="1" x14ac:dyDescent="0.25">
      <c r="A45" s="207" t="s">
        <v>385</v>
      </c>
      <c r="B45" s="266">
        <f>AVERAGE('A3 Exploitation'!D503, 'A3 Technique'!D196)</f>
        <v>0</v>
      </c>
      <c r="C45" s="266"/>
      <c r="D45" s="199"/>
      <c r="E45" s="199"/>
      <c r="F45" s="199"/>
      <c r="G45" s="199"/>
      <c r="H45" s="199"/>
      <c r="I45" s="199"/>
    </row>
    <row r="46" spans="1:10" ht="33" customHeight="1" x14ac:dyDescent="0.25">
      <c r="A46" s="207" t="s">
        <v>386</v>
      </c>
      <c r="B46" s="266">
        <f>AVERAGE('A4 Exploitation'!D503, 'A4 Technique'!D196)</f>
        <v>0</v>
      </c>
      <c r="C46" s="266"/>
      <c r="D46" s="199"/>
      <c r="E46" s="199"/>
      <c r="F46" s="199"/>
      <c r="G46" s="199"/>
      <c r="H46" s="199"/>
      <c r="I46" s="199"/>
    </row>
    <row r="47" spans="1:10" ht="33" customHeight="1" x14ac:dyDescent="0.25">
      <c r="A47" s="206" t="s">
        <v>387</v>
      </c>
      <c r="B47" s="266">
        <f>AVERAGE('A5 Exploitation'!D503, 'A5 Technique'!D196)</f>
        <v>0</v>
      </c>
      <c r="C47" s="266"/>
      <c r="D47" s="199"/>
      <c r="E47" s="199"/>
      <c r="F47" s="199"/>
      <c r="G47" s="199"/>
      <c r="H47" s="199"/>
      <c r="I47" s="199"/>
    </row>
    <row r="48" spans="1:10" ht="33" customHeight="1" x14ac:dyDescent="0.25">
      <c r="A48" s="206" t="s">
        <v>388</v>
      </c>
      <c r="B48" s="266">
        <f>AVERAGE('A6 Exploitation'!D503, 'A6 Technique'!D196)</f>
        <v>0</v>
      </c>
      <c r="C48" s="266"/>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7" t="s">
        <v>391</v>
      </c>
      <c r="C51" s="267"/>
      <c r="D51" s="199"/>
      <c r="E51" s="199"/>
      <c r="F51" s="199"/>
      <c r="G51" s="199"/>
      <c r="H51" s="199"/>
      <c r="I51" s="199"/>
      <c r="J51" s="198" t="str">
        <f>D18</f>
        <v>Rades</v>
      </c>
    </row>
    <row r="52" spans="1:10" ht="33" customHeight="1" x14ac:dyDescent="0.25">
      <c r="A52" s="207" t="s">
        <v>383</v>
      </c>
      <c r="B52" s="269">
        <f>'A1 Exploitation'!D41</f>
        <v>0.72727272727272729</v>
      </c>
      <c r="C52" s="269"/>
      <c r="D52" s="199"/>
      <c r="E52" s="199"/>
      <c r="F52" s="199"/>
      <c r="G52" s="199"/>
      <c r="H52" s="199"/>
      <c r="I52" s="199"/>
    </row>
    <row r="53" spans="1:10" ht="33" customHeight="1" x14ac:dyDescent="0.25">
      <c r="A53" s="206" t="s">
        <v>384</v>
      </c>
      <c r="B53" s="269">
        <f>'A2 Exploitation'!D41</f>
        <v>0.96153846153846156</v>
      </c>
      <c r="C53" s="269"/>
      <c r="D53" s="199"/>
      <c r="E53" s="199"/>
      <c r="F53" s="199"/>
      <c r="G53" s="199"/>
      <c r="H53" s="199"/>
      <c r="I53" s="199"/>
    </row>
    <row r="54" spans="1:10" ht="33" customHeight="1" x14ac:dyDescent="0.25">
      <c r="A54" s="207" t="s">
        <v>385</v>
      </c>
      <c r="B54" s="269">
        <f>'A3 Exploitation'!D41</f>
        <v>0</v>
      </c>
      <c r="C54" s="269"/>
      <c r="D54" s="199"/>
      <c r="E54" s="199"/>
      <c r="F54" s="199"/>
      <c r="G54" s="199"/>
      <c r="H54" s="199"/>
      <c r="I54" s="199"/>
    </row>
    <row r="55" spans="1:10" ht="33" customHeight="1" x14ac:dyDescent="0.25">
      <c r="A55" s="207" t="s">
        <v>386</v>
      </c>
      <c r="B55" s="269">
        <f>'A4 Exploitation'!D41</f>
        <v>0</v>
      </c>
      <c r="C55" s="269"/>
      <c r="D55" s="199"/>
      <c r="E55" s="199"/>
      <c r="F55" s="199"/>
      <c r="G55" s="199"/>
      <c r="H55" s="199"/>
      <c r="I55" s="199"/>
    </row>
    <row r="56" spans="1:10" ht="33" customHeight="1" x14ac:dyDescent="0.25">
      <c r="A56" s="206" t="s">
        <v>387</v>
      </c>
      <c r="B56" s="269">
        <f>'A5 Exploitation'!D41</f>
        <v>0</v>
      </c>
      <c r="C56" s="269"/>
      <c r="D56" s="199"/>
      <c r="E56" s="199"/>
      <c r="F56" s="199"/>
      <c r="G56" s="199"/>
      <c r="H56" s="199"/>
      <c r="I56" s="199"/>
    </row>
    <row r="57" spans="1:10" ht="33" customHeight="1" x14ac:dyDescent="0.25">
      <c r="A57" s="206" t="s">
        <v>388</v>
      </c>
      <c r="B57" s="269">
        <f>'A6 Exploitation'!D41</f>
        <v>0</v>
      </c>
      <c r="C57" s="26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7" t="s">
        <v>392</v>
      </c>
      <c r="C60" s="267"/>
      <c r="D60" s="199"/>
      <c r="E60" s="199"/>
      <c r="F60" s="199"/>
      <c r="G60" s="199"/>
      <c r="H60" s="199"/>
      <c r="I60" s="199"/>
      <c r="J60" s="198" t="str">
        <f>D18</f>
        <v>Rades</v>
      </c>
    </row>
    <row r="61" spans="1:10" ht="33" customHeight="1" x14ac:dyDescent="0.25">
      <c r="A61" s="207" t="s">
        <v>383</v>
      </c>
      <c r="B61" s="266" t="e">
        <f>'A1 Exploitation'!D97</f>
        <v>#DIV/0!</v>
      </c>
      <c r="C61" s="266"/>
      <c r="D61" s="199"/>
      <c r="E61" s="199"/>
      <c r="F61" s="199"/>
      <c r="G61" s="199"/>
      <c r="H61" s="199"/>
      <c r="I61" s="199"/>
    </row>
    <row r="62" spans="1:10" ht="33" customHeight="1" x14ac:dyDescent="0.25">
      <c r="A62" s="206" t="s">
        <v>384</v>
      </c>
      <c r="B62" s="266" t="e">
        <f>'A2 Exploitation'!D97</f>
        <v>#DIV/0!</v>
      </c>
      <c r="C62" s="266"/>
      <c r="D62" s="199"/>
      <c r="E62" s="199"/>
      <c r="F62" s="199"/>
      <c r="G62" s="199"/>
      <c r="H62" s="199"/>
      <c r="I62" s="199"/>
    </row>
    <row r="63" spans="1:10" ht="33" customHeight="1" x14ac:dyDescent="0.25">
      <c r="A63" s="207" t="s">
        <v>385</v>
      </c>
      <c r="B63" s="266">
        <f>'A3 Exploitation'!D97</f>
        <v>0</v>
      </c>
      <c r="C63" s="266"/>
      <c r="D63" s="199"/>
      <c r="E63" s="199"/>
      <c r="F63" s="199"/>
      <c r="G63" s="199"/>
      <c r="H63" s="199"/>
      <c r="I63" s="199"/>
    </row>
    <row r="64" spans="1:10" ht="33" customHeight="1" x14ac:dyDescent="0.25">
      <c r="A64" s="207" t="s">
        <v>386</v>
      </c>
      <c r="B64" s="266">
        <f>'A4 Exploitation'!D97</f>
        <v>0</v>
      </c>
      <c r="C64" s="266"/>
      <c r="D64" s="199"/>
      <c r="E64" s="199"/>
      <c r="F64" s="199"/>
      <c r="G64" s="199"/>
      <c r="H64" s="199"/>
      <c r="I64" s="199"/>
    </row>
    <row r="65" spans="1:10" ht="33" customHeight="1" x14ac:dyDescent="0.25">
      <c r="A65" s="206" t="s">
        <v>387</v>
      </c>
      <c r="B65" s="266">
        <f>'A5 Exploitation'!D97</f>
        <v>0</v>
      </c>
      <c r="C65" s="266"/>
      <c r="D65" s="199"/>
      <c r="E65" s="199"/>
      <c r="F65" s="199"/>
      <c r="G65" s="199"/>
      <c r="H65" s="199"/>
      <c r="I65" s="199"/>
    </row>
    <row r="66" spans="1:10" ht="33" customHeight="1" x14ac:dyDescent="0.25">
      <c r="A66" s="206" t="s">
        <v>388</v>
      </c>
      <c r="B66" s="266">
        <f>'A6 Exploitation'!D97</f>
        <v>0</v>
      </c>
      <c r="C66" s="266"/>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7" t="s">
        <v>393</v>
      </c>
      <c r="C69" s="267"/>
      <c r="D69" s="199"/>
      <c r="E69" s="199"/>
      <c r="F69" s="199"/>
      <c r="G69" s="199"/>
      <c r="H69" s="199"/>
      <c r="I69" s="199"/>
      <c r="J69" s="198" t="str">
        <f>D18</f>
        <v>Rades</v>
      </c>
    </row>
    <row r="70" spans="1:10" ht="33" customHeight="1" x14ac:dyDescent="0.25">
      <c r="A70" s="207" t="s">
        <v>383</v>
      </c>
      <c r="B70" s="266" t="e">
        <f>'A1 Exploitation'!D150</f>
        <v>#DIV/0!</v>
      </c>
      <c r="C70" s="266"/>
      <c r="D70" s="199"/>
      <c r="E70" s="199"/>
      <c r="F70" s="199"/>
      <c r="G70" s="199"/>
      <c r="H70" s="199"/>
      <c r="I70" s="199"/>
    </row>
    <row r="71" spans="1:10" ht="33" customHeight="1" x14ac:dyDescent="0.25">
      <c r="A71" s="206" t="s">
        <v>384</v>
      </c>
      <c r="B71" s="266" t="e">
        <f>'A2 Exploitation'!D150</f>
        <v>#DIV/0!</v>
      </c>
      <c r="C71" s="266"/>
      <c r="D71" s="199"/>
      <c r="E71" s="199"/>
      <c r="F71" s="199"/>
      <c r="G71" s="199"/>
      <c r="H71" s="199"/>
      <c r="I71" s="199"/>
    </row>
    <row r="72" spans="1:10" ht="33" customHeight="1" x14ac:dyDescent="0.25">
      <c r="A72" s="207" t="s">
        <v>385</v>
      </c>
      <c r="B72" s="266">
        <f>'A3 Exploitation'!D150</f>
        <v>0</v>
      </c>
      <c r="C72" s="266"/>
      <c r="D72" s="199"/>
      <c r="E72" s="199"/>
      <c r="F72" s="199"/>
      <c r="G72" s="199"/>
      <c r="H72" s="199"/>
      <c r="I72" s="199"/>
    </row>
    <row r="73" spans="1:10" ht="33" customHeight="1" x14ac:dyDescent="0.25">
      <c r="A73" s="207" t="s">
        <v>386</v>
      </c>
      <c r="B73" s="266">
        <f>'A4 Exploitation'!D150</f>
        <v>0</v>
      </c>
      <c r="C73" s="266"/>
      <c r="D73" s="199"/>
      <c r="E73" s="199"/>
      <c r="F73" s="199"/>
      <c r="G73" s="199"/>
      <c r="H73" s="199"/>
      <c r="I73" s="199"/>
    </row>
    <row r="74" spans="1:10" ht="33" customHeight="1" x14ac:dyDescent="0.25">
      <c r="A74" s="206" t="s">
        <v>387</v>
      </c>
      <c r="B74" s="266">
        <f>'A5 Exploitation'!D150</f>
        <v>0</v>
      </c>
      <c r="C74" s="266"/>
      <c r="D74" s="199"/>
      <c r="E74" s="199"/>
      <c r="F74" s="199"/>
      <c r="G74" s="199"/>
      <c r="H74" s="199"/>
      <c r="I74" s="199"/>
    </row>
    <row r="75" spans="1:10" ht="33" customHeight="1" x14ac:dyDescent="0.25">
      <c r="A75" s="206" t="s">
        <v>388</v>
      </c>
      <c r="B75" s="266">
        <f>'A6 Exploitation'!D150</f>
        <v>0</v>
      </c>
      <c r="C75" s="266"/>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7" t="s">
        <v>394</v>
      </c>
      <c r="C78" s="267"/>
      <c r="D78" s="199"/>
      <c r="E78" s="199"/>
      <c r="F78" s="199"/>
      <c r="G78" s="199"/>
      <c r="H78" s="199"/>
      <c r="I78" s="199"/>
      <c r="J78" s="198" t="str">
        <f>D18</f>
        <v>Rades</v>
      </c>
    </row>
    <row r="79" spans="1:10" ht="33" customHeight="1" x14ac:dyDescent="0.25">
      <c r="A79" s="207" t="s">
        <v>383</v>
      </c>
      <c r="B79" s="266" t="e">
        <f>'A1 Exploitation'!D190</f>
        <v>#DIV/0!</v>
      </c>
      <c r="C79" s="266"/>
      <c r="D79" s="199"/>
      <c r="E79" s="199"/>
      <c r="F79" s="199"/>
      <c r="G79" s="199"/>
      <c r="H79" s="199"/>
      <c r="I79" s="199"/>
    </row>
    <row r="80" spans="1:10" ht="33" customHeight="1" x14ac:dyDescent="0.25">
      <c r="A80" s="206" t="s">
        <v>384</v>
      </c>
      <c r="B80" s="266" t="e">
        <f>'A2 Exploitation'!D190</f>
        <v>#DIV/0!</v>
      </c>
      <c r="C80" s="266"/>
      <c r="D80" s="199"/>
      <c r="E80" s="199"/>
      <c r="F80" s="199"/>
      <c r="G80" s="199"/>
      <c r="H80" s="199"/>
      <c r="I80" s="199"/>
    </row>
    <row r="81" spans="1:10" ht="33" customHeight="1" x14ac:dyDescent="0.25">
      <c r="A81" s="207" t="s">
        <v>385</v>
      </c>
      <c r="B81" s="266">
        <f>'A3 Exploitation'!D190</f>
        <v>0</v>
      </c>
      <c r="C81" s="266"/>
      <c r="D81" s="199"/>
      <c r="E81" s="199"/>
      <c r="F81" s="199"/>
      <c r="G81" s="199"/>
      <c r="H81" s="199"/>
      <c r="I81" s="199"/>
    </row>
    <row r="82" spans="1:10" ht="33" customHeight="1" x14ac:dyDescent="0.25">
      <c r="A82" s="207" t="s">
        <v>386</v>
      </c>
      <c r="B82" s="266">
        <f>'A4 Exploitation'!D190</f>
        <v>0</v>
      </c>
      <c r="C82" s="266"/>
      <c r="D82" s="199"/>
      <c r="E82" s="199"/>
      <c r="F82" s="199"/>
      <c r="G82" s="199"/>
      <c r="H82" s="199"/>
      <c r="I82" s="199"/>
    </row>
    <row r="83" spans="1:10" ht="33" customHeight="1" x14ac:dyDescent="0.25">
      <c r="A83" s="206" t="s">
        <v>387</v>
      </c>
      <c r="B83" s="266">
        <f>'A5 Exploitation'!D190</f>
        <v>0</v>
      </c>
      <c r="C83" s="266"/>
      <c r="D83" s="199"/>
      <c r="E83" s="199"/>
      <c r="F83" s="199"/>
      <c r="G83" s="199"/>
      <c r="H83" s="199"/>
      <c r="I83" s="199"/>
    </row>
    <row r="84" spans="1:10" ht="33" customHeight="1" x14ac:dyDescent="0.25">
      <c r="A84" s="206" t="s">
        <v>388</v>
      </c>
      <c r="B84" s="266">
        <f>'A6 Exploitation'!D190</f>
        <v>0</v>
      </c>
      <c r="C84" s="266"/>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7" t="s">
        <v>395</v>
      </c>
      <c r="C87" s="267"/>
      <c r="D87" s="199"/>
      <c r="E87" s="199"/>
      <c r="F87" s="199"/>
      <c r="G87" s="199"/>
      <c r="H87" s="199"/>
      <c r="I87" s="199"/>
      <c r="J87" s="198" t="str">
        <f>D18</f>
        <v>Rades</v>
      </c>
    </row>
    <row r="88" spans="1:10" ht="33" customHeight="1" x14ac:dyDescent="0.25">
      <c r="A88" s="207" t="s">
        <v>383</v>
      </c>
      <c r="B88" s="266" t="e">
        <f>'A1 Exploitation'!D246</f>
        <v>#DIV/0!</v>
      </c>
      <c r="C88" s="266"/>
      <c r="D88" s="199"/>
      <c r="E88" s="199"/>
      <c r="F88" s="199"/>
      <c r="G88" s="199"/>
      <c r="H88" s="199"/>
      <c r="I88" s="199"/>
    </row>
    <row r="89" spans="1:10" ht="33" customHeight="1" x14ac:dyDescent="0.25">
      <c r="A89" s="206" t="s">
        <v>384</v>
      </c>
      <c r="B89" s="266" t="e">
        <f>'A2 Exploitation'!D246</f>
        <v>#DIV/0!</v>
      </c>
      <c r="C89" s="266"/>
      <c r="D89" s="199"/>
      <c r="E89" s="199"/>
      <c r="F89" s="199"/>
      <c r="G89" s="199"/>
      <c r="H89" s="199"/>
      <c r="I89" s="199"/>
    </row>
    <row r="90" spans="1:10" ht="33" customHeight="1" x14ac:dyDescent="0.25">
      <c r="A90" s="207" t="s">
        <v>385</v>
      </c>
      <c r="B90" s="266">
        <f>'A3 Exploitation'!D246</f>
        <v>0</v>
      </c>
      <c r="C90" s="266"/>
      <c r="D90" s="199"/>
      <c r="E90" s="199"/>
      <c r="F90" s="199"/>
      <c r="G90" s="199"/>
      <c r="H90" s="199"/>
      <c r="I90" s="199"/>
    </row>
    <row r="91" spans="1:10" ht="33" customHeight="1" x14ac:dyDescent="0.25">
      <c r="A91" s="207" t="s">
        <v>386</v>
      </c>
      <c r="B91" s="266">
        <f>'A4 Exploitation'!D246</f>
        <v>0</v>
      </c>
      <c r="C91" s="266"/>
      <c r="D91" s="199"/>
      <c r="E91" s="199"/>
      <c r="F91" s="199"/>
      <c r="G91" s="199"/>
      <c r="H91" s="199"/>
      <c r="I91" s="199"/>
    </row>
    <row r="92" spans="1:10" ht="33" customHeight="1" x14ac:dyDescent="0.25">
      <c r="A92" s="206" t="s">
        <v>387</v>
      </c>
      <c r="B92" s="266">
        <f>'A5 Exploitation'!D246</f>
        <v>0</v>
      </c>
      <c r="C92" s="266"/>
      <c r="D92" s="199"/>
      <c r="E92" s="199"/>
      <c r="F92" s="199"/>
      <c r="G92" s="199"/>
      <c r="H92" s="199"/>
      <c r="I92" s="199"/>
    </row>
    <row r="93" spans="1:10" ht="33" customHeight="1" x14ac:dyDescent="0.25">
      <c r="A93" s="206" t="s">
        <v>388</v>
      </c>
      <c r="B93" s="266">
        <f>'A6 Exploitation'!D246</f>
        <v>0</v>
      </c>
      <c r="C93" s="266"/>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7" t="s">
        <v>396</v>
      </c>
      <c r="C96" s="267"/>
      <c r="D96" s="199"/>
      <c r="E96" s="199"/>
      <c r="F96" s="199"/>
      <c r="G96" s="199"/>
      <c r="H96" s="199"/>
      <c r="I96" s="199"/>
      <c r="J96" s="198" t="str">
        <f>D18</f>
        <v>Rades</v>
      </c>
    </row>
    <row r="97" spans="1:10" ht="33" customHeight="1" x14ac:dyDescent="0.25">
      <c r="A97" s="207" t="s">
        <v>383</v>
      </c>
      <c r="B97" s="266" t="e">
        <f>'A1 Exploitation'!D289</f>
        <v>#DIV/0!</v>
      </c>
      <c r="C97" s="266"/>
      <c r="D97" s="199"/>
      <c r="E97" s="199"/>
      <c r="F97" s="199"/>
      <c r="G97" s="199"/>
      <c r="H97" s="199"/>
      <c r="I97" s="199"/>
    </row>
    <row r="98" spans="1:10" ht="33" customHeight="1" x14ac:dyDescent="0.25">
      <c r="A98" s="206" t="s">
        <v>384</v>
      </c>
      <c r="B98" s="266" t="e">
        <f>'A2 Exploitation'!D289</f>
        <v>#DIV/0!</v>
      </c>
      <c r="C98" s="266"/>
      <c r="D98" s="199"/>
      <c r="E98" s="199"/>
      <c r="F98" s="199"/>
      <c r="G98" s="199"/>
      <c r="H98" s="199"/>
      <c r="I98" s="199"/>
    </row>
    <row r="99" spans="1:10" ht="33" customHeight="1" x14ac:dyDescent="0.25">
      <c r="A99" s="207" t="s">
        <v>385</v>
      </c>
      <c r="B99" s="266">
        <f>'A3 Exploitation'!D289</f>
        <v>0</v>
      </c>
      <c r="C99" s="266"/>
      <c r="D99" s="199"/>
      <c r="E99" s="199"/>
      <c r="F99" s="199"/>
      <c r="G99" s="199"/>
      <c r="H99" s="199"/>
      <c r="I99" s="199"/>
    </row>
    <row r="100" spans="1:10" ht="33" customHeight="1" x14ac:dyDescent="0.25">
      <c r="A100" s="207" t="s">
        <v>386</v>
      </c>
      <c r="B100" s="266">
        <f>'A4 Exploitation'!D289</f>
        <v>0</v>
      </c>
      <c r="C100" s="266"/>
      <c r="D100" s="199"/>
      <c r="E100" s="199"/>
      <c r="F100" s="199"/>
      <c r="G100" s="199"/>
      <c r="H100" s="199"/>
      <c r="I100" s="199"/>
    </row>
    <row r="101" spans="1:10" ht="33" customHeight="1" x14ac:dyDescent="0.25">
      <c r="A101" s="206" t="s">
        <v>387</v>
      </c>
      <c r="B101" s="266">
        <f>'A5 Exploitation'!D289</f>
        <v>0</v>
      </c>
      <c r="C101" s="266"/>
      <c r="D101" s="199"/>
      <c r="E101" s="199"/>
      <c r="F101" s="199"/>
      <c r="G101" s="199"/>
      <c r="H101" s="199"/>
      <c r="I101" s="199"/>
    </row>
    <row r="102" spans="1:10" ht="33" customHeight="1" x14ac:dyDescent="0.25">
      <c r="A102" s="206" t="s">
        <v>388</v>
      </c>
      <c r="B102" s="266">
        <f>'A6 Exploitation'!D289</f>
        <v>0</v>
      </c>
      <c r="C102" s="266"/>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7" t="s">
        <v>397</v>
      </c>
      <c r="C105" s="267"/>
      <c r="D105" s="199"/>
      <c r="E105" s="199"/>
      <c r="F105" s="199"/>
      <c r="G105" s="199"/>
      <c r="H105" s="199"/>
      <c r="I105" s="199"/>
      <c r="J105" s="198" t="str">
        <f>D18</f>
        <v>Rades</v>
      </c>
    </row>
    <row r="106" spans="1:10" ht="33" customHeight="1" x14ac:dyDescent="0.25">
      <c r="A106" s="207" t="s">
        <v>383</v>
      </c>
      <c r="B106" s="266">
        <f>'A1 Exploitation'!D322</f>
        <v>1</v>
      </c>
      <c r="C106" s="266"/>
      <c r="D106" s="199"/>
      <c r="E106" s="199"/>
      <c r="F106" s="199"/>
      <c r="G106" s="199"/>
      <c r="H106" s="199"/>
      <c r="I106" s="199"/>
    </row>
    <row r="107" spans="1:10" ht="33" customHeight="1" x14ac:dyDescent="0.25">
      <c r="A107" s="206" t="s">
        <v>384</v>
      </c>
      <c r="B107" s="266">
        <f>'A2 Exploitation'!D322</f>
        <v>0.92105263157894735</v>
      </c>
      <c r="C107" s="266"/>
      <c r="D107" s="199"/>
      <c r="E107" s="199"/>
      <c r="F107" s="199"/>
      <c r="G107" s="199"/>
      <c r="H107" s="199"/>
      <c r="I107" s="199"/>
    </row>
    <row r="108" spans="1:10" ht="33" customHeight="1" x14ac:dyDescent="0.25">
      <c r="A108" s="207" t="s">
        <v>385</v>
      </c>
      <c r="B108" s="266">
        <f>'A3 Exploitation'!D322</f>
        <v>0</v>
      </c>
      <c r="C108" s="266"/>
      <c r="D108" s="199"/>
      <c r="E108" s="199"/>
      <c r="F108" s="199"/>
      <c r="G108" s="199"/>
      <c r="H108" s="199"/>
      <c r="I108" s="199"/>
    </row>
    <row r="109" spans="1:10" ht="33" customHeight="1" x14ac:dyDescent="0.25">
      <c r="A109" s="207" t="s">
        <v>386</v>
      </c>
      <c r="B109" s="266">
        <f>'A4 Exploitation'!D322</f>
        <v>0</v>
      </c>
      <c r="C109" s="266"/>
      <c r="D109" s="199"/>
      <c r="E109" s="199"/>
      <c r="F109" s="199"/>
      <c r="G109" s="199"/>
      <c r="H109" s="199"/>
      <c r="I109" s="199"/>
    </row>
    <row r="110" spans="1:10" ht="33" customHeight="1" x14ac:dyDescent="0.25">
      <c r="A110" s="206" t="s">
        <v>387</v>
      </c>
      <c r="B110" s="266">
        <f>'A5 Exploitation'!D322</f>
        <v>0</v>
      </c>
      <c r="C110" s="266"/>
      <c r="D110" s="199"/>
      <c r="E110" s="199"/>
      <c r="F110" s="199"/>
      <c r="G110" s="199"/>
      <c r="H110" s="199"/>
      <c r="I110" s="199"/>
    </row>
    <row r="111" spans="1:10" ht="33" customHeight="1" x14ac:dyDescent="0.25">
      <c r="A111" s="206" t="s">
        <v>388</v>
      </c>
      <c r="B111" s="266">
        <f>'A6 Exploitation'!D322</f>
        <v>0</v>
      </c>
      <c r="C111" s="266"/>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7" t="s">
        <v>398</v>
      </c>
      <c r="C114" s="267"/>
      <c r="D114" s="199"/>
      <c r="E114" s="199"/>
      <c r="F114" s="199"/>
      <c r="G114" s="199"/>
      <c r="H114" s="199"/>
      <c r="I114" s="199"/>
      <c r="J114" s="198" t="str">
        <f>D18</f>
        <v>Rades</v>
      </c>
    </row>
    <row r="115" spans="1:10" ht="33" customHeight="1" x14ac:dyDescent="0.25">
      <c r="A115" s="207" t="s">
        <v>383</v>
      </c>
      <c r="B115" s="266">
        <f>'A1 Exploitation'!D350</f>
        <v>0.84615384615384615</v>
      </c>
      <c r="C115" s="266"/>
      <c r="D115" s="199"/>
      <c r="E115" s="199"/>
      <c r="F115" s="199"/>
      <c r="G115" s="199"/>
      <c r="H115" s="199"/>
      <c r="I115" s="199"/>
    </row>
    <row r="116" spans="1:10" ht="33" customHeight="1" x14ac:dyDescent="0.25">
      <c r="A116" s="206" t="s">
        <v>384</v>
      </c>
      <c r="B116" s="266">
        <f>'A2 Exploitation'!D350</f>
        <v>0.9285714285714286</v>
      </c>
      <c r="C116" s="266"/>
      <c r="D116" s="199"/>
      <c r="E116" s="199"/>
      <c r="F116" s="199"/>
      <c r="G116" s="199"/>
      <c r="H116" s="199"/>
      <c r="I116" s="199"/>
    </row>
    <row r="117" spans="1:10" ht="33" customHeight="1" x14ac:dyDescent="0.25">
      <c r="A117" s="207" t="s">
        <v>385</v>
      </c>
      <c r="B117" s="266">
        <f>'A3 Exploitation'!D350</f>
        <v>0</v>
      </c>
      <c r="C117" s="266"/>
      <c r="D117" s="199"/>
      <c r="E117" s="199"/>
      <c r="F117" s="199"/>
      <c r="G117" s="199"/>
      <c r="H117" s="199"/>
      <c r="I117" s="199"/>
    </row>
    <row r="118" spans="1:10" ht="33" customHeight="1" x14ac:dyDescent="0.25">
      <c r="A118" s="207" t="s">
        <v>386</v>
      </c>
      <c r="B118" s="266">
        <f>'A4 Exploitation'!D350</f>
        <v>0</v>
      </c>
      <c r="C118" s="266"/>
      <c r="D118" s="199"/>
      <c r="E118" s="199"/>
      <c r="F118" s="199"/>
      <c r="G118" s="199"/>
      <c r="H118" s="199"/>
      <c r="I118" s="199"/>
    </row>
    <row r="119" spans="1:10" ht="33" customHeight="1" x14ac:dyDescent="0.25">
      <c r="A119" s="206" t="s">
        <v>387</v>
      </c>
      <c r="B119" s="266">
        <f>'A5 Exploitation'!D350</f>
        <v>0</v>
      </c>
      <c r="C119" s="266"/>
      <c r="D119" s="199"/>
      <c r="E119" s="199"/>
      <c r="F119" s="199"/>
      <c r="G119" s="199"/>
      <c r="H119" s="199"/>
      <c r="I119" s="199"/>
    </row>
    <row r="120" spans="1:10" ht="33" customHeight="1" x14ac:dyDescent="0.25">
      <c r="A120" s="206" t="s">
        <v>388</v>
      </c>
      <c r="B120" s="266">
        <f>'A6 Exploitation'!D350</f>
        <v>0</v>
      </c>
      <c r="C120" s="266"/>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7" t="s">
        <v>399</v>
      </c>
      <c r="C123" s="267"/>
      <c r="D123" s="199"/>
      <c r="E123" s="199"/>
      <c r="F123" s="199"/>
      <c r="G123" s="199"/>
      <c r="H123" s="199"/>
      <c r="I123" s="199"/>
      <c r="J123" s="198" t="str">
        <f>D18</f>
        <v>Rades</v>
      </c>
    </row>
    <row r="124" spans="1:10" ht="33" customHeight="1" x14ac:dyDescent="0.25">
      <c r="A124" s="207" t="s">
        <v>383</v>
      </c>
      <c r="B124" s="266">
        <f>'A1 Exploitation'!D403</f>
        <v>0.9821428571428571</v>
      </c>
      <c r="C124" s="266"/>
      <c r="D124" s="199"/>
      <c r="E124" s="199"/>
      <c r="F124" s="199"/>
      <c r="G124" s="199"/>
      <c r="H124" s="199"/>
      <c r="I124" s="199"/>
    </row>
    <row r="125" spans="1:10" ht="33" customHeight="1" x14ac:dyDescent="0.25">
      <c r="A125" s="206" t="s">
        <v>384</v>
      </c>
      <c r="B125" s="266">
        <f>'A2 Exploitation'!D403</f>
        <v>0.859375</v>
      </c>
      <c r="C125" s="266"/>
      <c r="D125" s="199"/>
      <c r="E125" s="199"/>
      <c r="F125" s="199"/>
      <c r="G125" s="199"/>
      <c r="H125" s="199"/>
      <c r="I125" s="199"/>
    </row>
    <row r="126" spans="1:10" ht="33" customHeight="1" x14ac:dyDescent="0.25">
      <c r="A126" s="207" t="s">
        <v>385</v>
      </c>
      <c r="B126" s="266">
        <f>'A3 Exploitation'!D403</f>
        <v>0</v>
      </c>
      <c r="C126" s="266"/>
      <c r="D126" s="199"/>
      <c r="E126" s="199"/>
      <c r="F126" s="199"/>
      <c r="G126" s="199"/>
      <c r="H126" s="199"/>
      <c r="I126" s="199"/>
    </row>
    <row r="127" spans="1:10" ht="33" customHeight="1" x14ac:dyDescent="0.25">
      <c r="A127" s="207" t="s">
        <v>386</v>
      </c>
      <c r="B127" s="266">
        <f>'A4 Exploitation'!D403</f>
        <v>0</v>
      </c>
      <c r="C127" s="266"/>
      <c r="D127" s="199"/>
      <c r="E127" s="199"/>
      <c r="F127" s="199"/>
      <c r="G127" s="199"/>
      <c r="H127" s="199"/>
      <c r="I127" s="199"/>
    </row>
    <row r="128" spans="1:10" ht="33" customHeight="1" x14ac:dyDescent="0.25">
      <c r="A128" s="206" t="s">
        <v>387</v>
      </c>
      <c r="B128" s="266">
        <f>'A5 Exploitation'!D403</f>
        <v>0</v>
      </c>
      <c r="C128" s="266"/>
      <c r="D128" s="199"/>
      <c r="E128" s="199"/>
      <c r="F128" s="199"/>
      <c r="G128" s="199"/>
      <c r="H128" s="199"/>
      <c r="I128" s="199"/>
    </row>
    <row r="129" spans="1:10" ht="33" customHeight="1" x14ac:dyDescent="0.25">
      <c r="A129" s="206" t="s">
        <v>388</v>
      </c>
      <c r="B129" s="266">
        <f>'A6 Exploitation'!D403</f>
        <v>0</v>
      </c>
      <c r="C129" s="266"/>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7" t="s">
        <v>400</v>
      </c>
      <c r="C132" s="267"/>
      <c r="D132" s="199"/>
      <c r="E132" s="199"/>
      <c r="F132" s="199"/>
      <c r="G132" s="199"/>
      <c r="H132" s="199"/>
      <c r="I132" s="199"/>
      <c r="J132" s="198" t="str">
        <f>D18</f>
        <v>Rades</v>
      </c>
    </row>
    <row r="133" spans="1:10" ht="33" customHeight="1" x14ac:dyDescent="0.25">
      <c r="A133" s="207" t="s">
        <v>383</v>
      </c>
      <c r="B133" s="266">
        <f>'A1 Exploitation'!D433</f>
        <v>0.95454545454545459</v>
      </c>
      <c r="C133" s="266"/>
      <c r="D133" s="199"/>
      <c r="E133" s="199"/>
      <c r="F133" s="199"/>
      <c r="G133" s="199"/>
      <c r="H133" s="199"/>
      <c r="I133" s="199"/>
    </row>
    <row r="134" spans="1:10" ht="33" customHeight="1" x14ac:dyDescent="0.25">
      <c r="A134" s="206" t="s">
        <v>384</v>
      </c>
      <c r="B134" s="266" t="e">
        <f>'A2 Exploitation'!D433</f>
        <v>#DIV/0!</v>
      </c>
      <c r="C134" s="266"/>
      <c r="D134" s="199"/>
      <c r="E134" s="199"/>
      <c r="F134" s="199"/>
      <c r="G134" s="199"/>
      <c r="H134" s="199"/>
      <c r="I134" s="199"/>
    </row>
    <row r="135" spans="1:10" ht="33" customHeight="1" x14ac:dyDescent="0.25">
      <c r="A135" s="207" t="s">
        <v>385</v>
      </c>
      <c r="B135" s="266">
        <f>'A3 Exploitation'!D433</f>
        <v>0</v>
      </c>
      <c r="C135" s="266"/>
      <c r="D135" s="199"/>
      <c r="E135" s="199"/>
      <c r="F135" s="199"/>
      <c r="G135" s="199"/>
      <c r="H135" s="199"/>
      <c r="I135" s="199"/>
    </row>
    <row r="136" spans="1:10" ht="33" customHeight="1" x14ac:dyDescent="0.25">
      <c r="A136" s="207" t="s">
        <v>386</v>
      </c>
      <c r="B136" s="266">
        <f>'A4 Exploitation'!D433</f>
        <v>0</v>
      </c>
      <c r="C136" s="266"/>
      <c r="D136" s="199"/>
      <c r="E136" s="199"/>
      <c r="F136" s="199"/>
      <c r="G136" s="199"/>
      <c r="H136" s="199"/>
      <c r="I136" s="199"/>
    </row>
    <row r="137" spans="1:10" ht="33" customHeight="1" x14ac:dyDescent="0.25">
      <c r="A137" s="206" t="s">
        <v>387</v>
      </c>
      <c r="B137" s="266">
        <f>'A5 Exploitation'!D433</f>
        <v>0</v>
      </c>
      <c r="C137" s="266"/>
      <c r="D137" s="199"/>
      <c r="E137" s="199"/>
      <c r="F137" s="199"/>
      <c r="G137" s="199"/>
      <c r="H137" s="199"/>
      <c r="I137" s="199"/>
    </row>
    <row r="138" spans="1:10" ht="33" customHeight="1" x14ac:dyDescent="0.25">
      <c r="A138" s="206" t="s">
        <v>388</v>
      </c>
      <c r="B138" s="266">
        <f>'A6 Exploitation'!D433</f>
        <v>0</v>
      </c>
      <c r="C138" s="266"/>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7" t="s">
        <v>401</v>
      </c>
      <c r="C141" s="267"/>
      <c r="D141" s="199"/>
      <c r="E141" s="199"/>
      <c r="F141" s="199"/>
      <c r="G141" s="199"/>
      <c r="H141" s="199"/>
      <c r="I141" s="199"/>
      <c r="J141" s="198" t="str">
        <f>D18</f>
        <v>Rades</v>
      </c>
    </row>
    <row r="142" spans="1:10" ht="33" customHeight="1" x14ac:dyDescent="0.25">
      <c r="A142" s="207" t="s">
        <v>383</v>
      </c>
      <c r="B142" s="266">
        <f>'A1 Exploitation'!D452</f>
        <v>0.91666666666666663</v>
      </c>
      <c r="C142" s="266"/>
      <c r="D142" s="199"/>
      <c r="E142" s="199"/>
      <c r="F142" s="199"/>
      <c r="G142" s="199"/>
      <c r="H142" s="199"/>
      <c r="I142" s="199"/>
    </row>
    <row r="143" spans="1:10" ht="33" customHeight="1" x14ac:dyDescent="0.25">
      <c r="A143" s="206" t="s">
        <v>384</v>
      </c>
      <c r="B143" s="266">
        <f>'A2 Exploitation'!D452</f>
        <v>1</v>
      </c>
      <c r="C143" s="266"/>
      <c r="D143" s="199"/>
      <c r="E143" s="199"/>
      <c r="F143" s="199"/>
      <c r="G143" s="199"/>
      <c r="H143" s="199"/>
      <c r="I143" s="199"/>
    </row>
    <row r="144" spans="1:10" ht="33" customHeight="1" x14ac:dyDescent="0.25">
      <c r="A144" s="207" t="s">
        <v>385</v>
      </c>
      <c r="B144" s="266">
        <f>'A3 Exploitation'!D452</f>
        <v>0</v>
      </c>
      <c r="C144" s="266"/>
      <c r="D144" s="199"/>
      <c r="E144" s="199"/>
      <c r="F144" s="199"/>
      <c r="G144" s="199"/>
      <c r="H144" s="199"/>
      <c r="I144" s="199"/>
    </row>
    <row r="145" spans="1:10" ht="33" customHeight="1" x14ac:dyDescent="0.25">
      <c r="A145" s="207" t="s">
        <v>386</v>
      </c>
      <c r="B145" s="266">
        <f>'A4 Exploitation'!D452</f>
        <v>0</v>
      </c>
      <c r="C145" s="266"/>
      <c r="D145" s="199"/>
      <c r="E145" s="199"/>
      <c r="F145" s="199"/>
      <c r="G145" s="199"/>
      <c r="H145" s="199"/>
      <c r="I145" s="199"/>
    </row>
    <row r="146" spans="1:10" ht="33" customHeight="1" x14ac:dyDescent="0.25">
      <c r="A146" s="206" t="s">
        <v>387</v>
      </c>
      <c r="B146" s="266">
        <f>'A5 Exploitation'!D452</f>
        <v>0</v>
      </c>
      <c r="C146" s="266"/>
      <c r="D146" s="199"/>
      <c r="E146" s="199"/>
      <c r="F146" s="199"/>
      <c r="G146" s="199"/>
      <c r="H146" s="199"/>
      <c r="I146" s="199"/>
    </row>
    <row r="147" spans="1:10" ht="33" customHeight="1" x14ac:dyDescent="0.25">
      <c r="A147" s="206" t="s">
        <v>388</v>
      </c>
      <c r="B147" s="266">
        <f>'A6 Exploitation'!D452</f>
        <v>0</v>
      </c>
      <c r="C147" s="266"/>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7" t="s">
        <v>402</v>
      </c>
      <c r="C150" s="267"/>
      <c r="D150" s="199"/>
      <c r="E150" s="199"/>
      <c r="F150" s="199"/>
      <c r="G150" s="199"/>
      <c r="H150" s="199"/>
      <c r="I150" s="199"/>
      <c r="J150" s="198" t="str">
        <f>D18</f>
        <v>Rades</v>
      </c>
    </row>
    <row r="151" spans="1:10" ht="33" customHeight="1" x14ac:dyDescent="0.25">
      <c r="A151" s="207" t="s">
        <v>383</v>
      </c>
      <c r="B151" s="266">
        <f>'A1 Exploitation'!D462</f>
        <v>1</v>
      </c>
      <c r="C151" s="266"/>
      <c r="D151" s="199"/>
      <c r="E151" s="199"/>
      <c r="F151" s="199"/>
      <c r="G151" s="199"/>
      <c r="H151" s="199"/>
      <c r="I151" s="199"/>
    </row>
    <row r="152" spans="1:10" ht="33" customHeight="1" x14ac:dyDescent="0.25">
      <c r="A152" s="206" t="s">
        <v>384</v>
      </c>
      <c r="B152" s="266">
        <f>'A2 Exploitation'!D462</f>
        <v>1</v>
      </c>
      <c r="C152" s="266"/>
      <c r="D152" s="199"/>
      <c r="E152" s="199"/>
      <c r="F152" s="199"/>
      <c r="G152" s="199"/>
      <c r="H152" s="199"/>
      <c r="I152" s="199"/>
    </row>
    <row r="153" spans="1:10" ht="33" customHeight="1" x14ac:dyDescent="0.25">
      <c r="A153" s="207" t="s">
        <v>385</v>
      </c>
      <c r="B153" s="266">
        <f>'A3 Exploitation'!D462</f>
        <v>0</v>
      </c>
      <c r="C153" s="266"/>
      <c r="D153" s="199"/>
      <c r="E153" s="199"/>
      <c r="F153" s="199"/>
      <c r="G153" s="199"/>
      <c r="H153" s="199"/>
      <c r="I153" s="199"/>
    </row>
    <row r="154" spans="1:10" ht="33" customHeight="1" x14ac:dyDescent="0.25">
      <c r="A154" s="207" t="s">
        <v>386</v>
      </c>
      <c r="B154" s="266">
        <f>'A4 Exploitation'!D462</f>
        <v>0</v>
      </c>
      <c r="C154" s="266"/>
      <c r="D154" s="199"/>
      <c r="E154" s="199"/>
      <c r="F154" s="199"/>
      <c r="G154" s="199"/>
      <c r="H154" s="199"/>
      <c r="I154" s="199"/>
    </row>
    <row r="155" spans="1:10" ht="33" customHeight="1" x14ac:dyDescent="0.25">
      <c r="A155" s="206" t="s">
        <v>387</v>
      </c>
      <c r="B155" s="266">
        <f>'A5 Exploitation'!D462</f>
        <v>0</v>
      </c>
      <c r="C155" s="266"/>
      <c r="D155" s="199"/>
      <c r="E155" s="199"/>
      <c r="F155" s="199"/>
      <c r="G155" s="199"/>
      <c r="H155" s="199"/>
      <c r="I155" s="199"/>
    </row>
    <row r="156" spans="1:10" ht="33" customHeight="1" x14ac:dyDescent="0.25">
      <c r="A156" s="206" t="s">
        <v>388</v>
      </c>
      <c r="B156" s="266">
        <f>'A6 Exploitation'!D462</f>
        <v>0</v>
      </c>
      <c r="C156" s="266"/>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7" t="s">
        <v>403</v>
      </c>
      <c r="C159" s="267"/>
      <c r="D159" s="199"/>
      <c r="E159" s="199"/>
      <c r="F159" s="199"/>
      <c r="G159" s="199"/>
      <c r="H159" s="199"/>
      <c r="I159" s="199"/>
      <c r="J159" s="198" t="str">
        <f>D18</f>
        <v>Rades</v>
      </c>
    </row>
    <row r="160" spans="1:10" ht="33" customHeight="1" x14ac:dyDescent="0.25">
      <c r="A160" s="207" t="s">
        <v>383</v>
      </c>
      <c r="B160" s="266">
        <f>'A1 Exploitation'!D471</f>
        <v>1</v>
      </c>
      <c r="C160" s="266"/>
      <c r="D160" s="199"/>
      <c r="E160" s="199"/>
      <c r="F160" s="199"/>
      <c r="G160" s="199"/>
      <c r="H160" s="199"/>
      <c r="I160" s="199"/>
    </row>
    <row r="161" spans="1:10" ht="33" customHeight="1" x14ac:dyDescent="0.25">
      <c r="A161" s="206" t="s">
        <v>384</v>
      </c>
      <c r="B161" s="266">
        <f>'A2 Exploitation'!D471</f>
        <v>1</v>
      </c>
      <c r="C161" s="266"/>
      <c r="D161" s="199"/>
      <c r="E161" s="199"/>
      <c r="F161" s="199"/>
      <c r="G161" s="199"/>
      <c r="H161" s="199"/>
      <c r="I161" s="199"/>
    </row>
    <row r="162" spans="1:10" ht="33" customHeight="1" x14ac:dyDescent="0.25">
      <c r="A162" s="207" t="s">
        <v>385</v>
      </c>
      <c r="B162" s="266">
        <f>'A3 Exploitation'!D471</f>
        <v>0</v>
      </c>
      <c r="C162" s="266"/>
      <c r="D162" s="199"/>
      <c r="E162" s="199"/>
      <c r="F162" s="199"/>
      <c r="G162" s="199"/>
      <c r="H162" s="199"/>
      <c r="I162" s="199"/>
    </row>
    <row r="163" spans="1:10" ht="33" customHeight="1" x14ac:dyDescent="0.25">
      <c r="A163" s="207" t="s">
        <v>386</v>
      </c>
      <c r="B163" s="266">
        <f>'A4 Exploitation'!D471</f>
        <v>0</v>
      </c>
      <c r="C163" s="266"/>
      <c r="D163" s="199"/>
      <c r="E163" s="199"/>
      <c r="F163" s="199"/>
      <c r="G163" s="199"/>
      <c r="H163" s="199"/>
      <c r="I163" s="199"/>
    </row>
    <row r="164" spans="1:10" ht="33" customHeight="1" x14ac:dyDescent="0.25">
      <c r="A164" s="206" t="s">
        <v>387</v>
      </c>
      <c r="B164" s="266">
        <f>'A5 Exploitation'!D471</f>
        <v>0</v>
      </c>
      <c r="C164" s="266"/>
      <c r="D164" s="199"/>
      <c r="E164" s="199"/>
      <c r="F164" s="199"/>
      <c r="G164" s="199"/>
      <c r="H164" s="199"/>
      <c r="I164" s="199"/>
    </row>
    <row r="165" spans="1:10" ht="33" customHeight="1" x14ac:dyDescent="0.25">
      <c r="A165" s="206" t="s">
        <v>388</v>
      </c>
      <c r="B165" s="266">
        <f>'A6 Exploitation'!D471</f>
        <v>0</v>
      </c>
      <c r="C165" s="266"/>
      <c r="D165" s="199"/>
      <c r="E165" s="199"/>
      <c r="F165" s="199"/>
      <c r="G165" s="199"/>
      <c r="H165" s="199"/>
      <c r="I165" s="199"/>
    </row>
    <row r="166" spans="1:10" ht="18" x14ac:dyDescent="0.25">
      <c r="A166" s="209"/>
      <c r="B166" s="268"/>
      <c r="C166" s="268"/>
      <c r="D166" s="199"/>
      <c r="E166" s="199"/>
      <c r="F166" s="199"/>
      <c r="G166" s="199"/>
      <c r="H166" s="199"/>
      <c r="I166" s="199"/>
    </row>
    <row r="167" spans="1:10" ht="18" x14ac:dyDescent="0.25">
      <c r="A167" s="209"/>
      <c r="B167" s="268"/>
      <c r="C167" s="268"/>
      <c r="D167" s="199"/>
      <c r="E167" s="199"/>
      <c r="F167" s="199"/>
      <c r="G167" s="199"/>
      <c r="H167" s="199"/>
      <c r="I167" s="199"/>
    </row>
    <row r="168" spans="1:10" ht="33" customHeight="1" x14ac:dyDescent="0.25">
      <c r="A168" s="206" t="s">
        <v>381</v>
      </c>
      <c r="B168" s="267" t="s">
        <v>404</v>
      </c>
      <c r="C168" s="267"/>
      <c r="D168" s="199"/>
      <c r="E168" s="199"/>
      <c r="F168" s="199"/>
      <c r="G168" s="199"/>
      <c r="H168" s="199"/>
      <c r="I168" s="199"/>
      <c r="J168" s="198" t="str">
        <f>D18</f>
        <v>Rades</v>
      </c>
    </row>
    <row r="169" spans="1:10" ht="33" customHeight="1" x14ac:dyDescent="0.25">
      <c r="A169" s="207" t="s">
        <v>383</v>
      </c>
      <c r="B169" s="266">
        <f>'A1 Exploitation'!D492</f>
        <v>0.94444444444444442</v>
      </c>
      <c r="C169" s="266"/>
      <c r="D169" s="199"/>
      <c r="E169" s="199"/>
      <c r="F169" s="199"/>
      <c r="G169" s="199"/>
      <c r="H169" s="199"/>
      <c r="I169" s="199"/>
    </row>
    <row r="170" spans="1:10" ht="33" customHeight="1" x14ac:dyDescent="0.25">
      <c r="A170" s="206" t="s">
        <v>384</v>
      </c>
      <c r="B170" s="266">
        <f>'A2 Exploitation'!D492</f>
        <v>1</v>
      </c>
      <c r="C170" s="266"/>
      <c r="D170" s="199"/>
      <c r="E170" s="199"/>
      <c r="F170" s="199"/>
      <c r="G170" s="199"/>
      <c r="H170" s="199"/>
      <c r="I170" s="199"/>
    </row>
    <row r="171" spans="1:10" ht="33" customHeight="1" x14ac:dyDescent="0.25">
      <c r="A171" s="207" t="s">
        <v>385</v>
      </c>
      <c r="B171" s="266">
        <f>'A3 Exploitation'!D492</f>
        <v>0</v>
      </c>
      <c r="C171" s="266"/>
      <c r="D171" s="199"/>
      <c r="E171" s="199"/>
      <c r="F171" s="199"/>
      <c r="G171" s="199"/>
      <c r="H171" s="199"/>
      <c r="I171" s="199"/>
    </row>
    <row r="172" spans="1:10" ht="33" customHeight="1" x14ac:dyDescent="0.25">
      <c r="A172" s="207" t="s">
        <v>386</v>
      </c>
      <c r="B172" s="266">
        <f>'A4 Exploitation'!D492</f>
        <v>0</v>
      </c>
      <c r="C172" s="266"/>
    </row>
    <row r="173" spans="1:10" ht="33" customHeight="1" x14ac:dyDescent="0.25">
      <c r="A173" s="206" t="s">
        <v>387</v>
      </c>
      <c r="B173" s="266">
        <f>'A5 Exploitation'!D492</f>
        <v>0</v>
      </c>
      <c r="C173" s="266"/>
    </row>
    <row r="174" spans="1:10" ht="33" customHeight="1" x14ac:dyDescent="0.25">
      <c r="A174" s="206" t="s">
        <v>388</v>
      </c>
      <c r="B174" s="266">
        <f>'A6 Exploitation'!D492</f>
        <v>0</v>
      </c>
      <c r="C174" s="266"/>
    </row>
    <row r="175" spans="1:10" ht="18.75" x14ac:dyDescent="0.25">
      <c r="A175" s="210"/>
      <c r="B175" s="203"/>
      <c r="C175" s="203"/>
    </row>
    <row r="176" spans="1:10" ht="18.75" x14ac:dyDescent="0.25">
      <c r="A176" s="210"/>
      <c r="B176" s="203"/>
      <c r="C176" s="203"/>
    </row>
    <row r="177" spans="1:10" ht="33" customHeight="1" x14ac:dyDescent="0.25">
      <c r="A177" s="206" t="s">
        <v>381</v>
      </c>
      <c r="B177" s="267" t="s">
        <v>405</v>
      </c>
      <c r="C177" s="267"/>
      <c r="J177" s="198" t="str">
        <f>D18</f>
        <v>Rades</v>
      </c>
    </row>
    <row r="178" spans="1:10" ht="33" customHeight="1" x14ac:dyDescent="0.25">
      <c r="A178" s="207" t="s">
        <v>383</v>
      </c>
      <c r="B178" s="266">
        <f>'A1 Exploitation'!D501</f>
        <v>0.83333333333333337</v>
      </c>
      <c r="C178" s="266"/>
    </row>
    <row r="179" spans="1:10" ht="33" customHeight="1" x14ac:dyDescent="0.25">
      <c r="A179" s="206" t="s">
        <v>384</v>
      </c>
      <c r="B179" s="266">
        <f>'A2 Exploitation'!D501</f>
        <v>1</v>
      </c>
      <c r="C179" s="266"/>
    </row>
    <row r="180" spans="1:10" ht="33" customHeight="1" x14ac:dyDescent="0.25">
      <c r="A180" s="207" t="s">
        <v>385</v>
      </c>
      <c r="B180" s="266">
        <f>'A3 Exploitation'!D501</f>
        <v>0</v>
      </c>
      <c r="C180" s="266"/>
    </row>
    <row r="181" spans="1:10" ht="33" customHeight="1" x14ac:dyDescent="0.25">
      <c r="A181" s="207" t="s">
        <v>386</v>
      </c>
      <c r="B181" s="266">
        <f>'A4 Exploitation'!D501</f>
        <v>0</v>
      </c>
      <c r="C181" s="266"/>
    </row>
    <row r="182" spans="1:10" ht="33" customHeight="1" x14ac:dyDescent="0.25">
      <c r="A182" s="206" t="s">
        <v>387</v>
      </c>
      <c r="B182" s="266">
        <f>'A5 Exploitation'!D501</f>
        <v>0</v>
      </c>
      <c r="C182" s="266"/>
    </row>
    <row r="183" spans="1:10" ht="33" customHeight="1" x14ac:dyDescent="0.25">
      <c r="A183" s="206" t="s">
        <v>388</v>
      </c>
      <c r="B183" s="266">
        <f>'A6 Exploitation'!D501</f>
        <v>0</v>
      </c>
      <c r="C183" s="266"/>
    </row>
    <row r="184" spans="1:10" ht="18.75" x14ac:dyDescent="0.25">
      <c r="A184" s="210"/>
      <c r="B184" s="203"/>
      <c r="C184" s="203"/>
    </row>
    <row r="185" spans="1:10" ht="18.75" x14ac:dyDescent="0.25">
      <c r="A185" s="210"/>
      <c r="B185" s="203"/>
      <c r="C185" s="203"/>
    </row>
    <row r="186" spans="1:10" ht="33" customHeight="1" x14ac:dyDescent="0.25">
      <c r="A186" s="206" t="s">
        <v>381</v>
      </c>
      <c r="B186" s="267" t="s">
        <v>406</v>
      </c>
      <c r="C186" s="267"/>
      <c r="J186" s="198" t="str">
        <f>D18</f>
        <v>Rades</v>
      </c>
    </row>
    <row r="187" spans="1:10" ht="33" customHeight="1" x14ac:dyDescent="0.25">
      <c r="A187" s="207" t="s">
        <v>383</v>
      </c>
      <c r="B187" s="266">
        <f>'A1 Technique'!D198</f>
        <v>0.8571428571428571</v>
      </c>
      <c r="C187" s="266"/>
    </row>
    <row r="188" spans="1:10" ht="33" customHeight="1" x14ac:dyDescent="0.25">
      <c r="A188" s="206" t="s">
        <v>384</v>
      </c>
      <c r="B188" s="266">
        <f>'A2 Technique'!D198</f>
        <v>0.68367346938775508</v>
      </c>
      <c r="C188" s="266"/>
    </row>
    <row r="189" spans="1:10" ht="33" customHeight="1" x14ac:dyDescent="0.25">
      <c r="A189" s="207" t="s">
        <v>385</v>
      </c>
      <c r="B189" s="266">
        <f>'A3 Technique'!D198</f>
        <v>0</v>
      </c>
      <c r="C189" s="266"/>
    </row>
    <row r="190" spans="1:10" ht="33" customHeight="1" x14ac:dyDescent="0.25">
      <c r="A190" s="207" t="s">
        <v>386</v>
      </c>
      <c r="B190" s="266">
        <f>'A4 Technique'!D198</f>
        <v>0</v>
      </c>
      <c r="C190" s="266"/>
    </row>
    <row r="191" spans="1:10" ht="33" customHeight="1" x14ac:dyDescent="0.25">
      <c r="A191" s="206" t="s">
        <v>387</v>
      </c>
      <c r="B191" s="266">
        <f>'A5 Technique'!D198</f>
        <v>0</v>
      </c>
      <c r="C191" s="266"/>
    </row>
    <row r="192" spans="1:10" ht="33" customHeight="1" x14ac:dyDescent="0.25">
      <c r="A192" s="206" t="s">
        <v>388</v>
      </c>
      <c r="B192" s="266">
        <f>'A6 Technique'!D198</f>
        <v>0</v>
      </c>
      <c r="C192" s="266"/>
    </row>
  </sheetData>
  <sheetProtection algorithmName="SHA-512" hashValue="8jRS1x38PPjlxC7puHvKoKE/rvrkyRoJjF4lTCMhQunwVUsCSXmn+6jCwAEobs8M7lCUL80QmHMZTQQZB72PFA==" saltValue="InhPUqYgjGBNGU9PbfKYYw=="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200" verticalDpi="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45">
      <c r="A8" s="289" t="str">
        <f>'Page de garde'!D18</f>
        <v>Rades</v>
      </c>
      <c r="B8" s="289"/>
      <c r="C8" s="289"/>
      <c r="D8" s="289"/>
      <c r="E8" s="289"/>
      <c r="F8" s="289"/>
      <c r="G8" s="216"/>
      <c r="H8" s="216"/>
      <c r="I8" s="213"/>
    </row>
    <row r="9" spans="1:9" ht="24" x14ac:dyDescent="0.45">
      <c r="A9" s="38" t="s">
        <v>44</v>
      </c>
      <c r="B9" s="290"/>
      <c r="C9" s="290"/>
      <c r="D9" s="290"/>
      <c r="E9" s="290"/>
      <c r="F9" s="290"/>
      <c r="G9" s="216"/>
      <c r="H9" s="216"/>
      <c r="I9" s="213"/>
    </row>
    <row r="10" spans="1:9" ht="24" x14ac:dyDescent="0.45">
      <c r="A10" s="39" t="s">
        <v>46</v>
      </c>
      <c r="B10" s="291"/>
      <c r="C10" s="291"/>
      <c r="D10" s="291"/>
      <c r="E10" s="291"/>
      <c r="F10" s="291"/>
      <c r="G10" s="216"/>
      <c r="H10" s="216"/>
      <c r="I10" s="213"/>
    </row>
    <row r="11" spans="1:9" ht="24" x14ac:dyDescent="0.45">
      <c r="A11" s="38" t="s">
        <v>45</v>
      </c>
      <c r="B11" s="286"/>
      <c r="C11" s="286"/>
      <c r="D11" s="286"/>
      <c r="E11" s="286"/>
      <c r="F11" s="286"/>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5" t="s">
        <v>18</v>
      </c>
      <c r="B26" s="276"/>
      <c r="C26" s="276"/>
      <c r="D26" s="276"/>
      <c r="E26" s="276"/>
      <c r="F26" s="27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5" t="s">
        <v>65</v>
      </c>
      <c r="B57" s="276"/>
      <c r="C57" s="276"/>
      <c r="D57" s="276"/>
      <c r="E57" s="276"/>
      <c r="F57" s="27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5" t="s">
        <v>25</v>
      </c>
      <c r="B84" s="276"/>
      <c r="C84" s="276"/>
      <c r="D84" s="276"/>
      <c r="E84" s="276"/>
      <c r="F84" s="27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5" t="s">
        <v>133</v>
      </c>
      <c r="B113" s="276"/>
      <c r="C113" s="276"/>
      <c r="D113" s="276"/>
      <c r="E113" s="276"/>
      <c r="F113" s="27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5" t="s">
        <v>73</v>
      </c>
      <c r="B137" s="276"/>
      <c r="C137" s="276"/>
      <c r="D137" s="276"/>
      <c r="E137" s="276"/>
      <c r="F137" s="27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5" t="s">
        <v>134</v>
      </c>
      <c r="B166" s="276"/>
      <c r="C166" s="276"/>
      <c r="D166" s="276"/>
      <c r="E166" s="276"/>
      <c r="F166" s="27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5" t="s">
        <v>158</v>
      </c>
      <c r="B194" s="276"/>
      <c r="C194" s="276"/>
      <c r="D194" s="276"/>
      <c r="E194" s="276"/>
      <c r="F194" s="27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5" t="s">
        <v>76</v>
      </c>
      <c r="B209" s="276"/>
      <c r="C209" s="276"/>
      <c r="D209" s="276"/>
      <c r="E209" s="276"/>
      <c r="F209" s="27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5" t="s">
        <v>191</v>
      </c>
      <c r="B232" s="276"/>
      <c r="C232" s="276"/>
      <c r="D232" s="276"/>
      <c r="E232" s="276"/>
      <c r="F232" s="27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5" t="s">
        <v>79</v>
      </c>
      <c r="B250" s="276"/>
      <c r="C250" s="276"/>
      <c r="D250" s="276"/>
      <c r="E250" s="276"/>
      <c r="F250" s="27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5" t="s">
        <v>81</v>
      </c>
      <c r="B266" s="276"/>
      <c r="C266" s="276"/>
      <c r="D266" s="276"/>
      <c r="E266" s="276"/>
      <c r="F266" s="27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5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5" t="s">
        <v>19</v>
      </c>
      <c r="B293" s="276"/>
      <c r="C293" s="276"/>
      <c r="D293" s="276"/>
      <c r="E293" s="276"/>
      <c r="F293" s="27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5" t="s">
        <v>122</v>
      </c>
      <c r="B305" s="276"/>
      <c r="C305" s="276"/>
      <c r="D305" s="276"/>
      <c r="E305" s="276"/>
      <c r="F305" s="27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5" t="s">
        <v>12</v>
      </c>
      <c r="B326" s="276"/>
      <c r="C326" s="276"/>
      <c r="D326" s="276"/>
      <c r="E326" s="276"/>
      <c r="F326" s="27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5" t="s">
        <v>25</v>
      </c>
      <c r="B339" s="276"/>
      <c r="C339" s="276"/>
      <c r="D339" s="276"/>
      <c r="E339" s="276"/>
      <c r="F339" s="27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5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5" t="s">
        <v>25</v>
      </c>
      <c r="B366" s="276"/>
      <c r="C366" s="276"/>
      <c r="D366" s="276"/>
      <c r="E366" s="276"/>
      <c r="F366" s="27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5" t="s">
        <v>124</v>
      </c>
      <c r="B382" s="276"/>
      <c r="C382" s="276"/>
      <c r="D382" s="276"/>
      <c r="E382" s="276"/>
      <c r="F382" s="27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75" t="s">
        <v>29</v>
      </c>
      <c r="B391" s="276"/>
      <c r="C391" s="276"/>
      <c r="D391" s="276"/>
      <c r="E391" s="276"/>
      <c r="F391" s="27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5" t="s">
        <v>375</v>
      </c>
      <c r="B437" s="276"/>
      <c r="C437" s="276"/>
      <c r="D437" s="276"/>
      <c r="E437" s="276"/>
      <c r="F437" s="27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5" t="s">
        <v>31</v>
      </c>
      <c r="B444" s="276"/>
      <c r="C444" s="276"/>
      <c r="D444" s="276"/>
      <c r="E444" s="276"/>
      <c r="F444" s="27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5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Y/rrLraCdpHjB3U8926wXombjAfjQ3Zx/HVCpDt4w5yLJxWom61pWlOaiiWGDf6kS5CA7XkuhF/yhCxIqgDgmg==" saltValue="WMA3dfU7BTKp4qu7a7ILT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4"/>
      <c r="E1" s="304"/>
      <c r="F1" s="304"/>
      <c r="G1" s="304"/>
      <c r="H1" s="304"/>
      <c r="I1" s="30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8" t="s">
        <v>52</v>
      </c>
      <c r="B6" s="288"/>
      <c r="C6" s="288"/>
      <c r="D6" s="288"/>
      <c r="E6" s="288"/>
      <c r="F6" s="288"/>
      <c r="G6" s="216"/>
      <c r="H6" s="216"/>
      <c r="I6" s="216"/>
    </row>
    <row r="7" spans="1:9" s="36" customFormat="1" ht="21.75" customHeight="1" x14ac:dyDescent="0.45">
      <c r="A7" s="289" t="str">
        <f>'A1 Exploitation'!A8:F8</f>
        <v>Rades</v>
      </c>
      <c r="B7" s="289"/>
      <c r="C7" s="289"/>
      <c r="D7" s="289"/>
      <c r="E7" s="289"/>
      <c r="F7" s="289"/>
      <c r="G7" s="216"/>
      <c r="H7" s="216"/>
      <c r="I7" s="216"/>
    </row>
    <row r="8" spans="1:9" s="36" customFormat="1" ht="24" x14ac:dyDescent="0.45">
      <c r="A8" s="38" t="s">
        <v>44</v>
      </c>
      <c r="B8" s="305">
        <f>'A5 Exploitation'!B9:F9</f>
        <v>0</v>
      </c>
      <c r="C8" s="305"/>
      <c r="D8" s="305"/>
      <c r="E8" s="305"/>
      <c r="F8" s="305"/>
      <c r="G8" s="216"/>
      <c r="H8" s="216"/>
      <c r="I8" s="216"/>
    </row>
    <row r="9" spans="1:9" s="36" customFormat="1" ht="24" x14ac:dyDescent="0.45">
      <c r="A9" s="39" t="s">
        <v>46</v>
      </c>
      <c r="B9" s="306">
        <f>'A5 Exploitation'!B10:F10</f>
        <v>0</v>
      </c>
      <c r="C9" s="306"/>
      <c r="D9" s="306"/>
      <c r="E9" s="306"/>
      <c r="F9" s="306"/>
      <c r="G9" s="216"/>
      <c r="H9" s="216"/>
      <c r="I9" s="216"/>
    </row>
    <row r="10" spans="1:9" s="36" customFormat="1" ht="24" x14ac:dyDescent="0.45">
      <c r="A10" s="38" t="s">
        <v>45</v>
      </c>
      <c r="B10" s="303">
        <f>'A5 Exploitation'!B11:F11</f>
        <v>0</v>
      </c>
      <c r="C10" s="303"/>
      <c r="D10" s="303"/>
      <c r="E10" s="303"/>
      <c r="F10" s="303"/>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297"/>
      <c r="C22" s="298"/>
      <c r="D22" s="215">
        <f>SUM(B17:C21)</f>
        <v>0</v>
      </c>
    </row>
    <row r="23" spans="1:6" x14ac:dyDescent="0.3">
      <c r="A23" s="294" t="s">
        <v>342</v>
      </c>
      <c r="B23" s="295"/>
      <c r="C23" s="296"/>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4" t="s">
        <v>38</v>
      </c>
      <c r="B32" s="295"/>
      <c r="C32" s="296"/>
      <c r="D32" s="214">
        <f>SUM(B26:C31)</f>
        <v>0</v>
      </c>
    </row>
    <row r="33" spans="1:6" x14ac:dyDescent="0.3">
      <c r="A33" s="294" t="s">
        <v>342</v>
      </c>
      <c r="B33" s="295"/>
      <c r="C33" s="296"/>
      <c r="D33" s="65">
        <f>D32/(COUNT(B26:C31)*2)</f>
        <v>0</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4" t="s">
        <v>38</v>
      </c>
      <c r="B41" s="295"/>
      <c r="C41" s="296"/>
      <c r="D41" s="214">
        <f>SUM(B36:C40)</f>
        <v>0</v>
      </c>
      <c r="E41" s="37"/>
      <c r="F41" s="37"/>
    </row>
    <row r="42" spans="1:6" s="50" customFormat="1" x14ac:dyDescent="0.3">
      <c r="A42" s="294" t="s">
        <v>342</v>
      </c>
      <c r="B42" s="295"/>
      <c r="C42" s="296"/>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4" t="s">
        <v>38</v>
      </c>
      <c r="B51" s="295"/>
      <c r="C51" s="296"/>
      <c r="D51" s="214">
        <f>SUM(B45:C50)</f>
        <v>0</v>
      </c>
    </row>
    <row r="52" spans="1:6" x14ac:dyDescent="0.3">
      <c r="A52" s="294" t="s">
        <v>342</v>
      </c>
      <c r="B52" s="295"/>
      <c r="C52" s="296"/>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4" t="s">
        <v>38</v>
      </c>
      <c r="B62" s="295"/>
      <c r="C62" s="296"/>
      <c r="D62" s="214">
        <f>SUM(B55:C61)</f>
        <v>0</v>
      </c>
    </row>
    <row r="63" spans="1:6" x14ac:dyDescent="0.3">
      <c r="A63" s="294" t="s">
        <v>342</v>
      </c>
      <c r="B63" s="295"/>
      <c r="C63" s="296"/>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4" t="s">
        <v>38</v>
      </c>
      <c r="B83" s="295"/>
      <c r="C83" s="296"/>
      <c r="D83" s="214">
        <f>SUM(B66:C82)</f>
        <v>0</v>
      </c>
    </row>
    <row r="84" spans="1:6" x14ac:dyDescent="0.3">
      <c r="A84" s="294" t="s">
        <v>342</v>
      </c>
      <c r="B84" s="295"/>
      <c r="C84" s="296"/>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4" t="s">
        <v>38</v>
      </c>
      <c r="B101" s="295"/>
      <c r="C101" s="296"/>
      <c r="D101" s="214">
        <f>SUM(B87:C100)</f>
        <v>0</v>
      </c>
    </row>
    <row r="102" spans="1:6" x14ac:dyDescent="0.3">
      <c r="A102" s="294" t="s">
        <v>342</v>
      </c>
      <c r="B102" s="295"/>
      <c r="C102" s="29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4" t="s">
        <v>38</v>
      </c>
      <c r="B117" s="295"/>
      <c r="C117" s="296"/>
      <c r="D117" s="214">
        <f>SUM(B106:C116)</f>
        <v>0</v>
      </c>
      <c r="E117" s="37"/>
      <c r="F117" s="37"/>
    </row>
    <row r="118" spans="1:6" s="50" customFormat="1" x14ac:dyDescent="0.3">
      <c r="A118" s="294" t="s">
        <v>342</v>
      </c>
      <c r="B118" s="295"/>
      <c r="C118" s="296"/>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4" t="s">
        <v>38</v>
      </c>
      <c r="B132" s="295"/>
      <c r="C132" s="296"/>
      <c r="D132" s="214">
        <f>SUM(B121:C131)</f>
        <v>0</v>
      </c>
    </row>
    <row r="133" spans="1:6" x14ac:dyDescent="0.3">
      <c r="A133" s="294" t="s">
        <v>342</v>
      </c>
      <c r="B133" s="295"/>
      <c r="C133" s="296"/>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4" t="s">
        <v>38</v>
      </c>
      <c r="B148" s="295"/>
      <c r="C148" s="296"/>
      <c r="D148" s="214">
        <f>SUM(B136:C147)</f>
        <v>0</v>
      </c>
    </row>
    <row r="149" spans="1:6" x14ac:dyDescent="0.3">
      <c r="A149" s="294" t="s">
        <v>342</v>
      </c>
      <c r="B149" s="295"/>
      <c r="C149" s="296"/>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4" t="s">
        <v>38</v>
      </c>
      <c r="B160" s="297"/>
      <c r="C160" s="298"/>
      <c r="D160" s="215">
        <f>SUM(B152:C159)</f>
        <v>0</v>
      </c>
    </row>
    <row r="161" spans="1:6" x14ac:dyDescent="0.3">
      <c r="A161" s="294" t="s">
        <v>342</v>
      </c>
      <c r="B161" s="295"/>
      <c r="C161" s="296"/>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4" t="s">
        <v>38</v>
      </c>
      <c r="B168" s="295"/>
      <c r="C168" s="296"/>
      <c r="D168" s="214">
        <f>SUM(B164:C167)</f>
        <v>0</v>
      </c>
    </row>
    <row r="169" spans="1:6" x14ac:dyDescent="0.3">
      <c r="A169" s="294" t="s">
        <v>342</v>
      </c>
      <c r="B169" s="295"/>
      <c r="C169" s="296"/>
      <c r="D169" s="65">
        <f>D168/(COUNT(B164:C167)*2)</f>
        <v>0</v>
      </c>
    </row>
    <row r="170" spans="1:6" s="50" customFormat="1" x14ac:dyDescent="0.3">
      <c r="A170" s="54"/>
      <c r="B170" s="55"/>
      <c r="C170" s="55"/>
      <c r="D170" s="56"/>
    </row>
    <row r="171" spans="1:6" ht="19.5" x14ac:dyDescent="0.4">
      <c r="A171" s="299" t="s">
        <v>17</v>
      </c>
      <c r="B171" s="300"/>
      <c r="C171" s="300"/>
      <c r="D171" s="300"/>
      <c r="E171" s="300"/>
      <c r="F171" s="30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4" t="s">
        <v>38</v>
      </c>
      <c r="B176" s="295"/>
      <c r="C176" s="296"/>
      <c r="D176" s="214">
        <f>SUM(B172:C175)</f>
        <v>0</v>
      </c>
    </row>
    <row r="177" spans="1:6" x14ac:dyDescent="0.3">
      <c r="A177" s="294" t="s">
        <v>342</v>
      </c>
      <c r="B177" s="295"/>
      <c r="C177" s="296"/>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4" t="s">
        <v>38</v>
      </c>
      <c r="B185" s="295"/>
      <c r="C185" s="296"/>
      <c r="D185" s="214">
        <f>SUM(B180:C184)</f>
        <v>0</v>
      </c>
    </row>
    <row r="186" spans="1:6" x14ac:dyDescent="0.3">
      <c r="A186" s="294" t="s">
        <v>342</v>
      </c>
      <c r="B186" s="295"/>
      <c r="C186" s="296"/>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4" t="s">
        <v>38</v>
      </c>
      <c r="B193" s="295"/>
      <c r="C193" s="296"/>
      <c r="D193" s="97">
        <f>SUM(B189:C192)</f>
        <v>0</v>
      </c>
    </row>
    <row r="194" spans="1:4" x14ac:dyDescent="0.3">
      <c r="A194" s="294" t="s">
        <v>342</v>
      </c>
      <c r="B194" s="295"/>
      <c r="C194" s="29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83" zoomScale="50" zoomScaleNormal="50" workbookViewId="0">
      <selection activeCell="I289" sqref="I28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45">
      <c r="A8" s="289" t="str">
        <f>'Page de garde'!D18</f>
        <v>Rades</v>
      </c>
      <c r="B8" s="289"/>
      <c r="C8" s="289"/>
      <c r="D8" s="289"/>
      <c r="E8" s="289"/>
      <c r="F8" s="289"/>
      <c r="G8" s="216"/>
      <c r="H8" s="216"/>
      <c r="I8" s="213"/>
    </row>
    <row r="9" spans="1:9" ht="24" x14ac:dyDescent="0.45">
      <c r="A9" s="38" t="s">
        <v>44</v>
      </c>
      <c r="B9" s="290"/>
      <c r="C9" s="290"/>
      <c r="D9" s="290"/>
      <c r="E9" s="290"/>
      <c r="F9" s="290"/>
      <c r="G9" s="216"/>
      <c r="H9" s="216"/>
      <c r="I9" s="213"/>
    </row>
    <row r="10" spans="1:9" ht="24" x14ac:dyDescent="0.45">
      <c r="A10" s="39" t="s">
        <v>46</v>
      </c>
      <c r="B10" s="291"/>
      <c r="C10" s="291"/>
      <c r="D10" s="291"/>
      <c r="E10" s="291"/>
      <c r="F10" s="291"/>
      <c r="G10" s="216"/>
      <c r="H10" s="216"/>
      <c r="I10" s="213"/>
    </row>
    <row r="11" spans="1:9" ht="24" x14ac:dyDescent="0.45">
      <c r="A11" s="38" t="s">
        <v>45</v>
      </c>
      <c r="B11" s="286"/>
      <c r="C11" s="286"/>
      <c r="D11" s="286"/>
      <c r="E11" s="286"/>
      <c r="F11" s="286"/>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5" t="s">
        <v>18</v>
      </c>
      <c r="B26" s="276"/>
      <c r="C26" s="276"/>
      <c r="D26" s="276"/>
      <c r="E26" s="276"/>
      <c r="F26" s="27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5" t="s">
        <v>65</v>
      </c>
      <c r="B57" s="276"/>
      <c r="C57" s="276"/>
      <c r="D57" s="276"/>
      <c r="E57" s="276"/>
      <c r="F57" s="27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5" t="s">
        <v>25</v>
      </c>
      <c r="B84" s="276"/>
      <c r="C84" s="276"/>
      <c r="D84" s="276"/>
      <c r="E84" s="276"/>
      <c r="F84" s="27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5" t="s">
        <v>133</v>
      </c>
      <c r="B113" s="276"/>
      <c r="C113" s="276"/>
      <c r="D113" s="276"/>
      <c r="E113" s="276"/>
      <c r="F113" s="27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5" t="s">
        <v>73</v>
      </c>
      <c r="B137" s="276"/>
      <c r="C137" s="276"/>
      <c r="D137" s="276"/>
      <c r="E137" s="276"/>
      <c r="F137" s="27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5" t="s">
        <v>134</v>
      </c>
      <c r="B166" s="276"/>
      <c r="C166" s="276"/>
      <c r="D166" s="276"/>
      <c r="E166" s="276"/>
      <c r="F166" s="27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5" t="s">
        <v>158</v>
      </c>
      <c r="B194" s="276"/>
      <c r="C194" s="276"/>
      <c r="D194" s="276"/>
      <c r="E194" s="276"/>
      <c r="F194" s="276"/>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5" t="s">
        <v>76</v>
      </c>
      <c r="B209" s="276"/>
      <c r="C209" s="276"/>
      <c r="D209" s="276"/>
      <c r="E209" s="276"/>
      <c r="F209" s="27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5" t="s">
        <v>191</v>
      </c>
      <c r="B232" s="276"/>
      <c r="C232" s="276"/>
      <c r="D232" s="276"/>
      <c r="E232" s="276"/>
      <c r="F232" s="27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5" t="s">
        <v>79</v>
      </c>
      <c r="B250" s="276"/>
      <c r="C250" s="276"/>
      <c r="D250" s="276"/>
      <c r="E250" s="276"/>
      <c r="F250" s="27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5" t="s">
        <v>81</v>
      </c>
      <c r="B266" s="276"/>
      <c r="C266" s="276"/>
      <c r="D266" s="276"/>
      <c r="E266" s="276"/>
      <c r="F266" s="27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5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5" t="s">
        <v>19</v>
      </c>
      <c r="B293" s="276"/>
      <c r="C293" s="276"/>
      <c r="D293" s="276"/>
      <c r="E293" s="276"/>
      <c r="F293" s="27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5" t="s">
        <v>122</v>
      </c>
      <c r="B305" s="276"/>
      <c r="C305" s="276"/>
      <c r="D305" s="276"/>
      <c r="E305" s="276"/>
      <c r="F305" s="27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5" t="s">
        <v>12</v>
      </c>
      <c r="B326" s="276"/>
      <c r="C326" s="276"/>
      <c r="D326" s="276"/>
      <c r="E326" s="276"/>
      <c r="F326" s="27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5" t="s">
        <v>25</v>
      </c>
      <c r="B339" s="276"/>
      <c r="C339" s="276"/>
      <c r="D339" s="276"/>
      <c r="E339" s="276"/>
      <c r="F339" s="27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5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5" t="s">
        <v>25</v>
      </c>
      <c r="B366" s="276"/>
      <c r="C366" s="276"/>
      <c r="D366" s="276"/>
      <c r="E366" s="276"/>
      <c r="F366" s="27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5" t="s">
        <v>124</v>
      </c>
      <c r="B382" s="276"/>
      <c r="C382" s="276"/>
      <c r="D382" s="276"/>
      <c r="E382" s="276"/>
      <c r="F382" s="27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75" t="s">
        <v>29</v>
      </c>
      <c r="B391" s="276"/>
      <c r="C391" s="276"/>
      <c r="D391" s="276"/>
      <c r="E391" s="276"/>
      <c r="F391" s="27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5" t="s">
        <v>375</v>
      </c>
      <c r="B437" s="276"/>
      <c r="C437" s="276"/>
      <c r="D437" s="276"/>
      <c r="E437" s="276"/>
      <c r="F437" s="27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5" t="s">
        <v>31</v>
      </c>
      <c r="B444" s="276"/>
      <c r="C444" s="276"/>
      <c r="D444" s="276"/>
      <c r="E444" s="276"/>
      <c r="F444" s="27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5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4"/>
      <c r="E1" s="304"/>
      <c r="F1" s="304"/>
      <c r="G1" s="304"/>
      <c r="H1" s="304"/>
      <c r="I1" s="30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8" t="s">
        <v>52</v>
      </c>
      <c r="B6" s="288"/>
      <c r="C6" s="288"/>
      <c r="D6" s="288"/>
      <c r="E6" s="288"/>
      <c r="F6" s="288"/>
      <c r="G6" s="216"/>
      <c r="H6" s="216"/>
      <c r="I6" s="216"/>
    </row>
    <row r="7" spans="1:9" s="36" customFormat="1" ht="21.75" customHeight="1" x14ac:dyDescent="0.45">
      <c r="A7" s="289" t="str">
        <f>'A1 Exploitation'!A8:F8</f>
        <v>Rades</v>
      </c>
      <c r="B7" s="289"/>
      <c r="C7" s="289"/>
      <c r="D7" s="289"/>
      <c r="E7" s="289"/>
      <c r="F7" s="289"/>
      <c r="G7" s="216"/>
      <c r="H7" s="216"/>
      <c r="I7" s="216"/>
    </row>
    <row r="8" spans="1:9" s="36" customFormat="1" ht="24" x14ac:dyDescent="0.45">
      <c r="A8" s="38" t="s">
        <v>44</v>
      </c>
      <c r="B8" s="305">
        <f>'A6 Exploitation'!B9:F9</f>
        <v>0</v>
      </c>
      <c r="C8" s="305"/>
      <c r="D8" s="305"/>
      <c r="E8" s="305"/>
      <c r="F8" s="305"/>
      <c r="G8" s="216"/>
      <c r="H8" s="216"/>
      <c r="I8" s="216"/>
    </row>
    <row r="9" spans="1:9" s="36" customFormat="1" ht="24" x14ac:dyDescent="0.45">
      <c r="A9" s="39" t="s">
        <v>46</v>
      </c>
      <c r="B9" s="306">
        <f>'A6 Exploitation'!B10:F10</f>
        <v>0</v>
      </c>
      <c r="C9" s="306"/>
      <c r="D9" s="306"/>
      <c r="E9" s="306"/>
      <c r="F9" s="306"/>
      <c r="G9" s="216"/>
      <c r="H9" s="216"/>
      <c r="I9" s="216"/>
    </row>
    <row r="10" spans="1:9" s="36" customFormat="1" ht="24" x14ac:dyDescent="0.45">
      <c r="A10" s="38" t="s">
        <v>45</v>
      </c>
      <c r="B10" s="303">
        <f>'A6 Exploitation'!B11:F11</f>
        <v>0</v>
      </c>
      <c r="C10" s="303"/>
      <c r="D10" s="303"/>
      <c r="E10" s="303"/>
      <c r="F10" s="303"/>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297"/>
      <c r="C22" s="298"/>
      <c r="D22" s="215">
        <f>SUM(B17:C21)</f>
        <v>0</v>
      </c>
    </row>
    <row r="23" spans="1:6" x14ac:dyDescent="0.3">
      <c r="A23" s="294" t="s">
        <v>342</v>
      </c>
      <c r="B23" s="295"/>
      <c r="C23" s="296"/>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4" t="s">
        <v>38</v>
      </c>
      <c r="B32" s="295"/>
      <c r="C32" s="296"/>
      <c r="D32" s="214">
        <f>SUM(B26:C31)</f>
        <v>0</v>
      </c>
    </row>
    <row r="33" spans="1:6" x14ac:dyDescent="0.3">
      <c r="A33" s="294" t="s">
        <v>342</v>
      </c>
      <c r="B33" s="295"/>
      <c r="C33" s="296"/>
      <c r="D33" s="65">
        <f>D32/(COUNT(B26:C31)*2)</f>
        <v>0</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4" t="s">
        <v>38</v>
      </c>
      <c r="B41" s="295"/>
      <c r="C41" s="296"/>
      <c r="D41" s="214">
        <f>SUM(B36:C40)</f>
        <v>0</v>
      </c>
      <c r="E41" s="37"/>
      <c r="F41" s="37"/>
    </row>
    <row r="42" spans="1:6" s="50" customFormat="1" x14ac:dyDescent="0.3">
      <c r="A42" s="294" t="s">
        <v>342</v>
      </c>
      <c r="B42" s="295"/>
      <c r="C42" s="296"/>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4" t="s">
        <v>38</v>
      </c>
      <c r="B51" s="295"/>
      <c r="C51" s="296"/>
      <c r="D51" s="214">
        <f>SUM(B45:C50)</f>
        <v>0</v>
      </c>
    </row>
    <row r="52" spans="1:6" x14ac:dyDescent="0.3">
      <c r="A52" s="294" t="s">
        <v>342</v>
      </c>
      <c r="B52" s="295"/>
      <c r="C52" s="296"/>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4" t="s">
        <v>38</v>
      </c>
      <c r="B62" s="295"/>
      <c r="C62" s="296"/>
      <c r="D62" s="214">
        <f>SUM(B55:C61)</f>
        <v>0</v>
      </c>
    </row>
    <row r="63" spans="1:6" x14ac:dyDescent="0.3">
      <c r="A63" s="294" t="s">
        <v>342</v>
      </c>
      <c r="B63" s="295"/>
      <c r="C63" s="296"/>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4" t="s">
        <v>38</v>
      </c>
      <c r="B83" s="295"/>
      <c r="C83" s="296"/>
      <c r="D83" s="214">
        <f>SUM(B66:C82)</f>
        <v>0</v>
      </c>
    </row>
    <row r="84" spans="1:6" x14ac:dyDescent="0.3">
      <c r="A84" s="294" t="s">
        <v>342</v>
      </c>
      <c r="B84" s="295"/>
      <c r="C84" s="296"/>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4" t="s">
        <v>38</v>
      </c>
      <c r="B101" s="295"/>
      <c r="C101" s="296"/>
      <c r="D101" s="214">
        <f>SUM(B87:C100)</f>
        <v>0</v>
      </c>
    </row>
    <row r="102" spans="1:6" x14ac:dyDescent="0.3">
      <c r="A102" s="294" t="s">
        <v>342</v>
      </c>
      <c r="B102" s="295"/>
      <c r="C102" s="29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4" t="s">
        <v>38</v>
      </c>
      <c r="B117" s="295"/>
      <c r="C117" s="296"/>
      <c r="D117" s="214">
        <f>SUM(B106:C116)</f>
        <v>0</v>
      </c>
      <c r="E117" s="37"/>
      <c r="F117" s="37"/>
    </row>
    <row r="118" spans="1:6" s="50" customFormat="1" x14ac:dyDescent="0.3">
      <c r="A118" s="294" t="s">
        <v>342</v>
      </c>
      <c r="B118" s="295"/>
      <c r="C118" s="296"/>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4" t="s">
        <v>38</v>
      </c>
      <c r="B132" s="295"/>
      <c r="C132" s="296"/>
      <c r="D132" s="214">
        <f>SUM(B121:C131)</f>
        <v>0</v>
      </c>
    </row>
    <row r="133" spans="1:6" x14ac:dyDescent="0.3">
      <c r="A133" s="294" t="s">
        <v>342</v>
      </c>
      <c r="B133" s="295"/>
      <c r="C133" s="296"/>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4" t="s">
        <v>38</v>
      </c>
      <c r="B148" s="295"/>
      <c r="C148" s="296"/>
      <c r="D148" s="214">
        <f>SUM(B136:C147)</f>
        <v>0</v>
      </c>
    </row>
    <row r="149" spans="1:6" x14ac:dyDescent="0.3">
      <c r="A149" s="294" t="s">
        <v>342</v>
      </c>
      <c r="B149" s="295"/>
      <c r="C149" s="296"/>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4" t="s">
        <v>38</v>
      </c>
      <c r="B160" s="297"/>
      <c r="C160" s="298"/>
      <c r="D160" s="215">
        <f>SUM(B152:C159)</f>
        <v>0</v>
      </c>
    </row>
    <row r="161" spans="1:6" x14ac:dyDescent="0.3">
      <c r="A161" s="294" t="s">
        <v>342</v>
      </c>
      <c r="B161" s="295"/>
      <c r="C161" s="296"/>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4" t="s">
        <v>38</v>
      </c>
      <c r="B168" s="295"/>
      <c r="C168" s="296"/>
      <c r="D168" s="214">
        <f>SUM(B164:C167)</f>
        <v>0</v>
      </c>
    </row>
    <row r="169" spans="1:6" x14ac:dyDescent="0.3">
      <c r="A169" s="294" t="s">
        <v>342</v>
      </c>
      <c r="B169" s="295"/>
      <c r="C169" s="296"/>
      <c r="D169" s="65">
        <f>D168/(COUNT(B164:C167)*2)</f>
        <v>0</v>
      </c>
    </row>
    <row r="170" spans="1:6" s="50" customFormat="1" x14ac:dyDescent="0.3">
      <c r="A170" s="54"/>
      <c r="B170" s="55"/>
      <c r="C170" s="55"/>
      <c r="D170" s="56"/>
    </row>
    <row r="171" spans="1:6" ht="19.5" x14ac:dyDescent="0.4">
      <c r="A171" s="299" t="s">
        <v>17</v>
      </c>
      <c r="B171" s="300"/>
      <c r="C171" s="300"/>
      <c r="D171" s="300"/>
      <c r="E171" s="300"/>
      <c r="F171" s="30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4" t="s">
        <v>38</v>
      </c>
      <c r="B176" s="295"/>
      <c r="C176" s="296"/>
      <c r="D176" s="214">
        <f>SUM(B172:C175)</f>
        <v>0</v>
      </c>
    </row>
    <row r="177" spans="1:6" x14ac:dyDescent="0.3">
      <c r="A177" s="294" t="s">
        <v>342</v>
      </c>
      <c r="B177" s="295"/>
      <c r="C177" s="296"/>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4" t="s">
        <v>38</v>
      </c>
      <c r="B185" s="295"/>
      <c r="C185" s="296"/>
      <c r="D185" s="214">
        <f>SUM(B180:C184)</f>
        <v>0</v>
      </c>
    </row>
    <row r="186" spans="1:6" x14ac:dyDescent="0.3">
      <c r="A186" s="294" t="s">
        <v>342</v>
      </c>
      <c r="B186" s="295"/>
      <c r="C186" s="296"/>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4" t="s">
        <v>38</v>
      </c>
      <c r="B193" s="295"/>
      <c r="C193" s="296"/>
      <c r="D193" s="97">
        <f>SUM(B189:C192)</f>
        <v>0</v>
      </c>
    </row>
    <row r="194" spans="1:4" x14ac:dyDescent="0.3">
      <c r="A194" s="294" t="s">
        <v>342</v>
      </c>
      <c r="B194" s="295"/>
      <c r="C194" s="29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85" zoomScale="90" zoomScaleNormal="71" zoomScaleSheetLayoutView="90" workbookViewId="0">
      <selection activeCell="A502" sqref="A502"/>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7"/>
      <c r="E1" s="287"/>
      <c r="F1" s="287"/>
      <c r="G1" s="287"/>
      <c r="H1" s="287"/>
      <c r="I1" s="28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8" t="s">
        <v>201</v>
      </c>
      <c r="B7" s="288"/>
      <c r="C7" s="288"/>
      <c r="D7" s="288"/>
      <c r="E7" s="288"/>
      <c r="F7" s="288"/>
      <c r="G7" s="124"/>
      <c r="H7" s="124"/>
      <c r="I7" s="124"/>
    </row>
    <row r="8" spans="1:9" ht="29.25" x14ac:dyDescent="0.5">
      <c r="A8" s="289" t="str">
        <f>'Page de garde'!D18</f>
        <v>Rades</v>
      </c>
      <c r="B8" s="289"/>
      <c r="C8" s="289"/>
      <c r="D8" s="289"/>
      <c r="E8" s="289"/>
      <c r="F8" s="289"/>
      <c r="G8" s="126"/>
      <c r="H8" s="126"/>
      <c r="I8" s="124"/>
    </row>
    <row r="9" spans="1:9" ht="24.75" x14ac:dyDescent="0.5">
      <c r="A9" s="38" t="s">
        <v>44</v>
      </c>
      <c r="B9" s="290" t="s">
        <v>412</v>
      </c>
      <c r="C9" s="290"/>
      <c r="D9" s="290"/>
      <c r="E9" s="290"/>
      <c r="F9" s="290"/>
      <c r="G9" s="126"/>
      <c r="H9" s="126"/>
      <c r="I9" s="124"/>
    </row>
    <row r="10" spans="1:9" ht="24" x14ac:dyDescent="0.45">
      <c r="A10" s="39" t="s">
        <v>46</v>
      </c>
      <c r="B10" s="291" t="s">
        <v>413</v>
      </c>
      <c r="C10" s="291"/>
      <c r="D10" s="291"/>
      <c r="E10" s="291"/>
      <c r="F10" s="291"/>
      <c r="G10" s="126"/>
      <c r="H10" s="126"/>
      <c r="I10" s="124"/>
    </row>
    <row r="11" spans="1:9" ht="24.75" x14ac:dyDescent="0.5">
      <c r="A11" s="38" t="s">
        <v>45</v>
      </c>
      <c r="B11" s="286">
        <v>42886</v>
      </c>
      <c r="C11" s="286"/>
      <c r="D11" s="286"/>
      <c r="E11" s="286"/>
      <c r="F11" s="286"/>
      <c r="G11" s="126"/>
      <c r="H11" s="126"/>
      <c r="I11" s="124"/>
    </row>
    <row r="12" spans="1:9" ht="24.75" x14ac:dyDescent="0.5">
      <c r="A12" s="38" t="s">
        <v>276</v>
      </c>
      <c r="B12" s="279">
        <f>D505</f>
        <v>0.92574257425742579</v>
      </c>
      <c r="C12" s="279"/>
      <c r="D12" s="279"/>
      <c r="E12" s="279"/>
      <c r="F12" s="279"/>
      <c r="G12" s="126"/>
      <c r="H12" s="126"/>
      <c r="I12" s="124"/>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4" t="s">
        <v>0</v>
      </c>
      <c r="B16" s="274"/>
      <c r="C16" s="274"/>
      <c r="D16" s="274"/>
      <c r="E16" s="274"/>
      <c r="F16" s="274"/>
      <c r="G16" s="36"/>
      <c r="H16" s="36"/>
    </row>
    <row r="17" spans="1:8" ht="18" x14ac:dyDescent="0.3">
      <c r="A17" s="182">
        <f>B11</f>
        <v>42886</v>
      </c>
      <c r="B17" s="36"/>
      <c r="C17" s="36"/>
      <c r="D17" s="36"/>
      <c r="E17" s="36"/>
      <c r="F17" s="36"/>
      <c r="G17" s="36"/>
      <c r="H17" s="36"/>
    </row>
    <row r="18" spans="1:8" ht="18" x14ac:dyDescent="0.25">
      <c r="A18" s="284" t="s">
        <v>1</v>
      </c>
      <c r="B18" s="285"/>
      <c r="C18" s="285"/>
      <c r="D18" s="285"/>
      <c r="E18" s="285"/>
      <c r="F18" s="285"/>
    </row>
    <row r="19" spans="1:8" x14ac:dyDescent="0.25">
      <c r="A19" s="17" t="s">
        <v>10</v>
      </c>
      <c r="B19" s="136">
        <v>1</v>
      </c>
      <c r="C19" s="136"/>
      <c r="D19" s="135" t="s">
        <v>415</v>
      </c>
      <c r="E19" s="66"/>
      <c r="F19" s="66"/>
    </row>
    <row r="20" spans="1:8" ht="45" x14ac:dyDescent="0.25">
      <c r="A20" s="17" t="s">
        <v>211</v>
      </c>
      <c r="B20" s="170">
        <v>0</v>
      </c>
      <c r="C20" s="136"/>
      <c r="D20" s="135" t="s">
        <v>442</v>
      </c>
      <c r="E20" s="168" t="s">
        <v>421</v>
      </c>
      <c r="F20" s="66"/>
    </row>
    <row r="21" spans="1:8" x14ac:dyDescent="0.25">
      <c r="A21" s="17" t="s">
        <v>98</v>
      </c>
      <c r="B21" s="170">
        <v>2</v>
      </c>
      <c r="C21" s="136"/>
      <c r="D21" s="135"/>
      <c r="E21" s="66"/>
      <c r="F21" s="66"/>
    </row>
    <row r="22" spans="1:8" s="172" customFormat="1" ht="30" x14ac:dyDescent="0.25">
      <c r="A22" s="100" t="s">
        <v>307</v>
      </c>
      <c r="B22" s="170" t="s">
        <v>34</v>
      </c>
      <c r="C22" s="171"/>
      <c r="D22" s="59" t="s">
        <v>443</v>
      </c>
      <c r="E22" s="146"/>
      <c r="F22" s="173"/>
    </row>
    <row r="23" spans="1:8" x14ac:dyDescent="0.25">
      <c r="A23" s="19" t="s">
        <v>38</v>
      </c>
      <c r="B23" s="19"/>
      <c r="C23" s="19"/>
      <c r="D23" s="19">
        <f>SUM(B19:C22)</f>
        <v>3</v>
      </c>
    </row>
    <row r="24" spans="1:8" x14ac:dyDescent="0.25">
      <c r="A24" s="19" t="s">
        <v>37</v>
      </c>
      <c r="B24" s="20"/>
      <c r="C24" s="21"/>
      <c r="D24" s="63">
        <f>D23/(COUNT(B19:C22)*2)</f>
        <v>0.5</v>
      </c>
    </row>
    <row r="25" spans="1:8" x14ac:dyDescent="0.25">
      <c r="A25" s="5"/>
      <c r="B25" s="6"/>
      <c r="C25" s="7"/>
      <c r="D25" s="6"/>
    </row>
    <row r="26" spans="1:8" ht="18" x14ac:dyDescent="0.25">
      <c r="A26" s="275" t="s">
        <v>18</v>
      </c>
      <c r="B26" s="276"/>
      <c r="C26" s="276"/>
      <c r="D26" s="276"/>
      <c r="E26" s="276"/>
      <c r="F26" s="276"/>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0</v>
      </c>
      <c r="C31" s="130"/>
      <c r="D31" s="128" t="s">
        <v>444</v>
      </c>
      <c r="E31" s="168" t="s">
        <v>416</v>
      </c>
      <c r="F31" s="66"/>
    </row>
    <row r="32" spans="1:8" ht="135" x14ac:dyDescent="0.25">
      <c r="A32" s="17" t="s">
        <v>166</v>
      </c>
      <c r="B32" s="170">
        <v>1</v>
      </c>
      <c r="C32" s="130"/>
      <c r="D32" s="133" t="s">
        <v>445</v>
      </c>
      <c r="E32" s="66"/>
      <c r="F32" s="66"/>
      <c r="G32" s="172"/>
    </row>
    <row r="33" spans="1:7" ht="73.5" customHeight="1" x14ac:dyDescent="0.25">
      <c r="A33" s="99" t="s">
        <v>11</v>
      </c>
      <c r="B33" s="170" t="s">
        <v>34</v>
      </c>
      <c r="C33" s="217" t="str">
        <f>IF(B33=0, -5, "0")</f>
        <v>0</v>
      </c>
      <c r="D33" s="129" t="s">
        <v>446</v>
      </c>
      <c r="E33" s="168"/>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0.6</v>
      </c>
      <c r="E36" s="102"/>
      <c r="F36" s="102"/>
    </row>
    <row r="37" spans="1:7" x14ac:dyDescent="0.25">
      <c r="A37" s="19" t="s">
        <v>38</v>
      </c>
      <c r="B37" s="19"/>
      <c r="C37" s="19"/>
      <c r="D37" s="19">
        <f>SUM(B27:C35)</f>
        <v>13</v>
      </c>
    </row>
    <row r="38" spans="1:7" x14ac:dyDescent="0.25">
      <c r="A38" s="19" t="s">
        <v>37</v>
      </c>
      <c r="B38" s="20"/>
      <c r="C38" s="21"/>
      <c r="D38" s="63">
        <f>D37/(COUNT(B27:C35)*2)</f>
        <v>0.8125</v>
      </c>
    </row>
    <row r="39" spans="1:7" x14ac:dyDescent="0.25">
      <c r="A39" s="8"/>
      <c r="B39" s="7"/>
      <c r="C39" s="7"/>
      <c r="D39" s="7"/>
    </row>
    <row r="40" spans="1:7" ht="18" x14ac:dyDescent="0.25">
      <c r="A40" s="78" t="s">
        <v>40</v>
      </c>
      <c r="B40" s="79"/>
      <c r="C40" s="80"/>
      <c r="D40" s="81">
        <f>SUM(D37,D23)</f>
        <v>16</v>
      </c>
    </row>
    <row r="41" spans="1:7" ht="18" x14ac:dyDescent="0.25">
      <c r="A41" s="78" t="s">
        <v>223</v>
      </c>
      <c r="B41" s="79"/>
      <c r="C41" s="80"/>
      <c r="D41" s="82">
        <f>D40/(COUNT(B27:C35,B19:C22)*2)</f>
        <v>0.72727272727272729</v>
      </c>
    </row>
    <row r="42" spans="1:7" x14ac:dyDescent="0.25">
      <c r="A42" s="9"/>
      <c r="B42" s="6"/>
      <c r="C42" s="7"/>
      <c r="D42" s="6"/>
    </row>
    <row r="43" spans="1:7" ht="18" x14ac:dyDescent="0.35">
      <c r="A43" s="274" t="s">
        <v>137</v>
      </c>
      <c r="B43" s="274"/>
      <c r="C43" s="274"/>
      <c r="D43" s="274"/>
      <c r="E43" s="274"/>
      <c r="F43" s="274"/>
    </row>
    <row r="44" spans="1:7" x14ac:dyDescent="0.25">
      <c r="A44" s="183">
        <f>B11</f>
        <v>42886</v>
      </c>
      <c r="B44" s="6"/>
      <c r="C44" s="7"/>
      <c r="D44" s="6"/>
    </row>
    <row r="45" spans="1:7" ht="16.5" x14ac:dyDescent="0.25">
      <c r="A45" s="277" t="s">
        <v>63</v>
      </c>
      <c r="B45" s="278"/>
      <c r="C45" s="278"/>
      <c r="D45" s="278"/>
      <c r="E45" s="278"/>
      <c r="F45" s="278"/>
    </row>
    <row r="46" spans="1:7" x14ac:dyDescent="0.25">
      <c r="A46" s="33" t="s">
        <v>109</v>
      </c>
      <c r="B46" s="137" t="s">
        <v>34</v>
      </c>
      <c r="C46" s="137"/>
      <c r="D46" s="139"/>
      <c r="E46" s="66"/>
      <c r="F46" s="66"/>
    </row>
    <row r="47" spans="1:7" ht="30" customHeight="1" x14ac:dyDescent="0.25">
      <c r="A47" s="43" t="s">
        <v>259</v>
      </c>
      <c r="B47" s="170" t="s">
        <v>34</v>
      </c>
      <c r="C47" s="137"/>
      <c r="D47" s="139"/>
      <c r="E47" s="66"/>
      <c r="F47" s="66"/>
    </row>
    <row r="48" spans="1:7" ht="15.75" customHeight="1" x14ac:dyDescent="0.25">
      <c r="A48" s="33" t="s">
        <v>297</v>
      </c>
      <c r="B48" s="170" t="s">
        <v>34</v>
      </c>
      <c r="C48" s="145"/>
      <c r="D48" s="163"/>
      <c r="E48" s="148"/>
      <c r="F48" s="66"/>
    </row>
    <row r="49" spans="1:6" x14ac:dyDescent="0.25">
      <c r="A49" s="33" t="s">
        <v>28</v>
      </c>
      <c r="B49" s="170" t="s">
        <v>34</v>
      </c>
      <c r="C49" s="137"/>
      <c r="D49" s="139"/>
      <c r="E49" s="66"/>
      <c r="F49" s="66"/>
    </row>
    <row r="50" spans="1:6" ht="21" customHeight="1" x14ac:dyDescent="0.25">
      <c r="A50" s="43" t="s">
        <v>141</v>
      </c>
      <c r="B50" s="170" t="s">
        <v>34</v>
      </c>
      <c r="C50" s="137"/>
      <c r="D50" s="139"/>
      <c r="E50" s="66"/>
      <c r="F50" s="66"/>
    </row>
    <row r="51" spans="1:6" ht="18" x14ac:dyDescent="0.35">
      <c r="A51" s="76" t="s">
        <v>7</v>
      </c>
      <c r="B51" s="170" t="s">
        <v>34</v>
      </c>
      <c r="C51" s="217" t="str">
        <f>IF(B51=0, -5, "0")</f>
        <v>0</v>
      </c>
      <c r="D51" s="140"/>
      <c r="E51" s="66"/>
      <c r="F51" s="66"/>
    </row>
    <row r="52" spans="1:6" x14ac:dyDescent="0.25">
      <c r="A52" s="23" t="s">
        <v>26</v>
      </c>
      <c r="B52" s="170" t="s">
        <v>34</v>
      </c>
      <c r="C52" s="138"/>
      <c r="D52" s="140"/>
      <c r="E52" s="66"/>
      <c r="F52" s="66"/>
    </row>
    <row r="53" spans="1:6" ht="36" x14ac:dyDescent="0.35">
      <c r="A53" s="83" t="s">
        <v>27</v>
      </c>
      <c r="B53" s="170" t="s">
        <v>34</v>
      </c>
      <c r="C53" s="217" t="str">
        <f>IF(B53=0, -5, "0")</f>
        <v>0</v>
      </c>
      <c r="D53" s="141"/>
      <c r="E53" s="66"/>
      <c r="F53" s="66"/>
    </row>
    <row r="54" spans="1:6" x14ac:dyDescent="0.25">
      <c r="A54" s="19" t="s">
        <v>38</v>
      </c>
      <c r="B54" s="19"/>
      <c r="C54" s="19"/>
      <c r="D54" s="19">
        <f>SUM(B46:C53)</f>
        <v>0</v>
      </c>
    </row>
    <row r="55" spans="1:6" x14ac:dyDescent="0.25">
      <c r="A55" s="19" t="s">
        <v>37</v>
      </c>
      <c r="B55" s="20"/>
      <c r="C55" s="21"/>
      <c r="D55" s="63" t="e">
        <f>D54/(COUNT(B46:C53)*2)</f>
        <v>#DIV/0!</v>
      </c>
    </row>
    <row r="56" spans="1:6" x14ac:dyDescent="0.25">
      <c r="A56" s="9"/>
      <c r="B56" s="6"/>
      <c r="C56" s="7"/>
      <c r="D56" s="6"/>
    </row>
    <row r="57" spans="1:6" ht="18" x14ac:dyDescent="0.25">
      <c r="A57" s="275" t="s">
        <v>65</v>
      </c>
      <c r="B57" s="276"/>
      <c r="C57" s="276"/>
      <c r="D57" s="276"/>
      <c r="E57" s="276"/>
      <c r="F57" s="276"/>
    </row>
    <row r="58" spans="1:6" ht="24" customHeight="1" x14ac:dyDescent="0.25">
      <c r="A58" s="169" t="s">
        <v>314</v>
      </c>
      <c r="B58" s="144" t="s">
        <v>34</v>
      </c>
      <c r="C58" s="144"/>
      <c r="D58" s="142"/>
      <c r="E58" s="147"/>
      <c r="F58" s="66"/>
    </row>
    <row r="59" spans="1:6" ht="18" customHeight="1" x14ac:dyDescent="0.25">
      <c r="A59" s="17" t="s">
        <v>204</v>
      </c>
      <c r="B59" s="170" t="s">
        <v>34</v>
      </c>
      <c r="C59" s="145"/>
      <c r="D59" s="162"/>
      <c r="E59" s="146"/>
      <c r="F59" s="148"/>
    </row>
    <row r="60" spans="1:6" x14ac:dyDescent="0.25">
      <c r="A60" s="24" t="s">
        <v>142</v>
      </c>
      <c r="B60" s="170" t="s">
        <v>34</v>
      </c>
      <c r="C60" s="144"/>
      <c r="D60" s="143"/>
      <c r="E60" s="147"/>
      <c r="F60" s="66"/>
    </row>
    <row r="61" spans="1:6" x14ac:dyDescent="0.25">
      <c r="A61" s="24" t="s">
        <v>123</v>
      </c>
      <c r="B61" s="170" t="s">
        <v>34</v>
      </c>
      <c r="C61" s="144"/>
      <c r="D61" s="143"/>
      <c r="E61" s="147"/>
      <c r="F61" s="66"/>
    </row>
    <row r="62" spans="1:6" ht="18" x14ac:dyDescent="0.35">
      <c r="A62" s="76" t="s">
        <v>67</v>
      </c>
      <c r="B62" s="170" t="s">
        <v>34</v>
      </c>
      <c r="C62" s="217" t="str">
        <f>IF(B62=0, -5, "0")</f>
        <v>0</v>
      </c>
      <c r="D62" s="142"/>
      <c r="E62" s="147"/>
      <c r="F62" s="66"/>
    </row>
    <row r="63" spans="1:6" ht="30" x14ac:dyDescent="0.25">
      <c r="A63" s="17" t="s">
        <v>277</v>
      </c>
      <c r="B63" s="170" t="s">
        <v>34</v>
      </c>
      <c r="C63" s="144"/>
      <c r="D63" s="142"/>
      <c r="E63" s="147"/>
      <c r="F63" s="66"/>
    </row>
    <row r="64" spans="1:6" ht="36" x14ac:dyDescent="0.25">
      <c r="A64" s="108" t="s">
        <v>272</v>
      </c>
      <c r="B64" s="170" t="s">
        <v>34</v>
      </c>
      <c r="C64" s="217" t="str">
        <f>IF(B64=0, -5, "0")</f>
        <v>0</v>
      </c>
      <c r="D64" s="142"/>
      <c r="E64" s="147"/>
      <c r="F64" s="66"/>
    </row>
    <row r="65" spans="1:7" ht="33.6" customHeight="1" x14ac:dyDescent="0.3">
      <c r="A65" s="49" t="s">
        <v>271</v>
      </c>
      <c r="B65" s="170" t="s">
        <v>34</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t="s">
        <v>34</v>
      </c>
      <c r="C70" s="218" t="str">
        <f>IF(B70=0, -5, "0")</f>
        <v>0</v>
      </c>
      <c r="D70" s="152"/>
      <c r="E70" s="146"/>
      <c r="F70" s="67"/>
    </row>
    <row r="71" spans="1:7" s="31" customFormat="1" x14ac:dyDescent="0.25">
      <c r="A71" s="17" t="s">
        <v>291</v>
      </c>
      <c r="B71" s="170" t="s">
        <v>34</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t="s">
        <v>34</v>
      </c>
      <c r="C73" s="145"/>
      <c r="D73" s="150"/>
      <c r="E73" s="148"/>
      <c r="F73" s="67"/>
      <c r="G73" s="172"/>
    </row>
    <row r="74" spans="1:7" s="31" customFormat="1" x14ac:dyDescent="0.25">
      <c r="A74" s="17" t="s">
        <v>188</v>
      </c>
      <c r="B74" s="170" t="s">
        <v>34</v>
      </c>
      <c r="C74" s="145"/>
      <c r="D74" s="152"/>
      <c r="E74" s="148"/>
      <c r="F74" s="67"/>
      <c r="G74" s="172"/>
    </row>
    <row r="75" spans="1:7" s="31" customFormat="1" ht="22.7" customHeight="1" x14ac:dyDescent="0.35">
      <c r="A75" s="179" t="s">
        <v>289</v>
      </c>
      <c r="B75" s="170" t="s">
        <v>34</v>
      </c>
      <c r="C75" s="218" t="str">
        <f>IF(B75=0, -5, "0")</f>
        <v>0</v>
      </c>
      <c r="D75" s="152"/>
      <c r="E75" s="160"/>
      <c r="F75" s="67"/>
      <c r="G75" s="172"/>
    </row>
    <row r="76" spans="1:7" s="31" customFormat="1" ht="16.5" x14ac:dyDescent="0.25">
      <c r="A76" s="107" t="s">
        <v>168</v>
      </c>
      <c r="B76" s="170" t="s">
        <v>34</v>
      </c>
      <c r="C76" s="218" t="str">
        <f>IF(B76=0, -5, "0")</f>
        <v>0</v>
      </c>
      <c r="D76" s="152"/>
      <c r="E76" s="148"/>
      <c r="F76" s="67"/>
    </row>
    <row r="77" spans="1:7" s="31" customFormat="1" x14ac:dyDescent="0.25">
      <c r="A77" s="24" t="s">
        <v>83</v>
      </c>
      <c r="B77" s="170" t="s">
        <v>34</v>
      </c>
      <c r="C77" s="145"/>
      <c r="D77" s="152"/>
      <c r="E77" s="148"/>
      <c r="F77" s="67"/>
    </row>
    <row r="78" spans="1:7" s="31" customFormat="1" ht="30" x14ac:dyDescent="0.25">
      <c r="A78" s="24" t="s">
        <v>221</v>
      </c>
      <c r="B78" s="170" t="s">
        <v>34</v>
      </c>
      <c r="C78" s="144"/>
      <c r="D78" s="151"/>
      <c r="E78" s="148"/>
      <c r="F78" s="67"/>
    </row>
    <row r="79" spans="1:7" s="31" customFormat="1" x14ac:dyDescent="0.25">
      <c r="A79" s="17" t="s">
        <v>292</v>
      </c>
      <c r="B79" s="170" t="s">
        <v>34</v>
      </c>
      <c r="C79" s="145"/>
      <c r="D79" s="152"/>
      <c r="E79" s="146"/>
      <c r="F79" s="67"/>
    </row>
    <row r="80" spans="1:7" s="31" customFormat="1" ht="30" x14ac:dyDescent="0.25">
      <c r="A80" s="17" t="s">
        <v>199</v>
      </c>
      <c r="B80" s="170" t="s">
        <v>34</v>
      </c>
      <c r="C80" s="145"/>
      <c r="D80" s="152"/>
      <c r="E80" s="148"/>
      <c r="F80" s="67"/>
    </row>
    <row r="81" spans="1:6" x14ac:dyDescent="0.25">
      <c r="A81" s="19" t="s">
        <v>38</v>
      </c>
      <c r="B81" s="19"/>
      <c r="C81" s="19"/>
      <c r="D81" s="19">
        <f>SUM(B58:C80)</f>
        <v>0</v>
      </c>
    </row>
    <row r="82" spans="1:6" x14ac:dyDescent="0.25">
      <c r="A82" s="19" t="s">
        <v>37</v>
      </c>
      <c r="B82" s="20"/>
      <c r="C82" s="21"/>
      <c r="D82" s="63" t="e">
        <f>D81/(COUNT(B58:C80)*2)</f>
        <v>#DIV/0!</v>
      </c>
    </row>
    <row r="83" spans="1:6" ht="15" customHeight="1" x14ac:dyDescent="0.25">
      <c r="A83" s="9"/>
      <c r="B83" s="6"/>
      <c r="C83" s="7"/>
      <c r="D83" s="6"/>
    </row>
    <row r="84" spans="1:6" ht="15" customHeight="1" x14ac:dyDescent="0.25">
      <c r="A84" s="275" t="s">
        <v>25</v>
      </c>
      <c r="B84" s="276"/>
      <c r="C84" s="276"/>
      <c r="D84" s="276"/>
      <c r="E84" s="276"/>
      <c r="F84" s="276"/>
    </row>
    <row r="85" spans="1:6" x14ac:dyDescent="0.25">
      <c r="A85" s="17" t="s">
        <v>314</v>
      </c>
      <c r="B85" s="153" t="s">
        <v>34</v>
      </c>
      <c r="C85" s="153"/>
      <c r="D85" s="157"/>
      <c r="E85" s="66"/>
      <c r="F85" s="66"/>
    </row>
    <row r="86" spans="1:6" x14ac:dyDescent="0.25">
      <c r="A86" s="18" t="s">
        <v>105</v>
      </c>
      <c r="B86" s="170" t="s">
        <v>34</v>
      </c>
      <c r="C86" s="153"/>
      <c r="D86" s="155"/>
      <c r="E86" s="66"/>
      <c r="F86" s="66"/>
    </row>
    <row r="87" spans="1:6" ht="18" x14ac:dyDescent="0.35">
      <c r="A87" s="76" t="s">
        <v>59</v>
      </c>
      <c r="B87" s="170" t="s">
        <v>34</v>
      </c>
      <c r="C87" s="217" t="str">
        <f>IF(B87=0, -5, "0")</f>
        <v>0</v>
      </c>
      <c r="D87" s="157"/>
      <c r="E87" s="66"/>
      <c r="F87" s="66"/>
    </row>
    <row r="88" spans="1:6" ht="30" x14ac:dyDescent="0.25">
      <c r="A88" s="24" t="s">
        <v>250</v>
      </c>
      <c r="B88" s="170" t="s">
        <v>34</v>
      </c>
      <c r="C88" s="153"/>
      <c r="D88" s="157"/>
      <c r="E88" s="66"/>
      <c r="F88" s="66"/>
    </row>
    <row r="89" spans="1:6" x14ac:dyDescent="0.25">
      <c r="A89" s="18" t="s">
        <v>55</v>
      </c>
      <c r="B89" s="170" t="s">
        <v>34</v>
      </c>
      <c r="C89" s="153"/>
      <c r="D89" s="158"/>
      <c r="E89" s="66"/>
      <c r="F89" s="66"/>
    </row>
    <row r="90" spans="1:6" x14ac:dyDescent="0.25">
      <c r="A90" s="17" t="s">
        <v>293</v>
      </c>
      <c r="B90" s="170" t="s">
        <v>34</v>
      </c>
      <c r="C90" s="153"/>
      <c r="D90" s="156"/>
      <c r="E90" s="148"/>
      <c r="F90" s="66"/>
    </row>
    <row r="91" spans="1:6" ht="30" x14ac:dyDescent="0.25">
      <c r="A91" s="18" t="s">
        <v>260</v>
      </c>
      <c r="B91" s="170" t="s">
        <v>34</v>
      </c>
      <c r="C91" s="153"/>
      <c r="D91" s="157"/>
      <c r="E91" s="66"/>
      <c r="F91" s="66"/>
    </row>
    <row r="92" spans="1:6" ht="45" x14ac:dyDescent="0.25">
      <c r="A92" s="109" t="s">
        <v>287</v>
      </c>
      <c r="B92" s="170" t="s">
        <v>34</v>
      </c>
      <c r="C92" s="154"/>
      <c r="D92" s="157"/>
      <c r="E92" s="102"/>
      <c r="F92" s="102"/>
    </row>
    <row r="93" spans="1:6" x14ac:dyDescent="0.25">
      <c r="A93" s="19" t="s">
        <v>38</v>
      </c>
      <c r="B93" s="19"/>
      <c r="C93" s="19"/>
      <c r="D93" s="19">
        <f>SUM(B85:C91)</f>
        <v>0</v>
      </c>
    </row>
    <row r="94" spans="1:6" x14ac:dyDescent="0.25">
      <c r="A94" s="19" t="s">
        <v>37</v>
      </c>
      <c r="B94" s="20"/>
      <c r="C94" s="21"/>
      <c r="D94" s="63" t="e">
        <f>D93/(COUNT(B85:C91)*2)</f>
        <v>#DIV/0!</v>
      </c>
    </row>
    <row r="95" spans="1:6" x14ac:dyDescent="0.25">
      <c r="A95" s="9"/>
      <c r="B95" s="6"/>
      <c r="C95" s="7"/>
      <c r="D95" s="6"/>
    </row>
    <row r="96" spans="1:6" ht="18" x14ac:dyDescent="0.25">
      <c r="A96" s="78" t="s">
        <v>66</v>
      </c>
      <c r="B96" s="84"/>
      <c r="C96" s="85"/>
      <c r="D96" s="81">
        <f>SUM(D81,D93,D54)</f>
        <v>0</v>
      </c>
    </row>
    <row r="97" spans="1:6" ht="16.5" customHeight="1" x14ac:dyDescent="0.25">
      <c r="A97" s="78" t="s">
        <v>224</v>
      </c>
      <c r="B97" s="84"/>
      <c r="C97" s="85"/>
      <c r="D97" s="82" t="e">
        <f>D96/(COUNT(B85:C91,B46:C53,B58:C80)*2)</f>
        <v>#DIV/0!</v>
      </c>
    </row>
    <row r="98" spans="1:6" x14ac:dyDescent="0.25">
      <c r="A98" s="5"/>
      <c r="B98" s="6"/>
      <c r="C98" s="7"/>
      <c r="D98" s="6"/>
    </row>
    <row r="99" spans="1:6" ht="18" x14ac:dyDescent="0.35">
      <c r="A99" s="274" t="s">
        <v>129</v>
      </c>
      <c r="B99" s="274"/>
      <c r="C99" s="274"/>
      <c r="D99" s="274"/>
      <c r="E99" s="274"/>
      <c r="F99" s="274"/>
    </row>
    <row r="100" spans="1:6" x14ac:dyDescent="0.25">
      <c r="A100" s="183">
        <f>B11</f>
        <v>42886</v>
      </c>
      <c r="B100" s="6"/>
      <c r="C100" s="7"/>
      <c r="D100" s="6"/>
    </row>
    <row r="101" spans="1:6" ht="16.5" x14ac:dyDescent="0.25">
      <c r="A101" s="277" t="s">
        <v>63</v>
      </c>
      <c r="B101" s="278"/>
      <c r="C101" s="278"/>
      <c r="D101" s="278"/>
      <c r="E101" s="278"/>
      <c r="F101" s="278"/>
    </row>
    <row r="102" spans="1:6" x14ac:dyDescent="0.25">
      <c r="A102" s="23" t="s">
        <v>57</v>
      </c>
      <c r="B102" s="153" t="s">
        <v>34</v>
      </c>
      <c r="C102" s="153"/>
      <c r="D102" s="142"/>
      <c r="E102" s="142"/>
      <c r="F102" s="66"/>
    </row>
    <row r="103" spans="1:6" x14ac:dyDescent="0.25">
      <c r="A103" s="23" t="s">
        <v>297</v>
      </c>
      <c r="B103" s="170" t="s">
        <v>34</v>
      </c>
      <c r="C103" s="153"/>
      <c r="D103" s="142"/>
      <c r="E103" s="147"/>
      <c r="F103" s="66"/>
    </row>
    <row r="104" spans="1:6" x14ac:dyDescent="0.25">
      <c r="A104" s="33" t="s">
        <v>100</v>
      </c>
      <c r="B104" s="170" t="s">
        <v>34</v>
      </c>
      <c r="C104" s="145"/>
      <c r="D104" s="146"/>
      <c r="E104" s="148"/>
      <c r="F104" s="66"/>
    </row>
    <row r="105" spans="1:6" x14ac:dyDescent="0.25">
      <c r="A105" s="33" t="s">
        <v>28</v>
      </c>
      <c r="B105" s="170" t="s">
        <v>34</v>
      </c>
      <c r="C105" s="153"/>
      <c r="D105" s="149"/>
      <c r="E105" s="147"/>
      <c r="F105" s="66"/>
    </row>
    <row r="106" spans="1:6" ht="30" x14ac:dyDescent="0.25">
      <c r="A106" s="33" t="s">
        <v>174</v>
      </c>
      <c r="B106" s="170" t="s">
        <v>34</v>
      </c>
      <c r="C106" s="153"/>
      <c r="D106" s="129"/>
      <c r="E106" s="147"/>
      <c r="F106" s="66"/>
    </row>
    <row r="107" spans="1:6" ht="18" x14ac:dyDescent="0.35">
      <c r="A107" s="76" t="s">
        <v>59</v>
      </c>
      <c r="B107" s="170" t="s">
        <v>34</v>
      </c>
      <c r="C107" s="217" t="str">
        <f>IF(B107=0, -5, "0")</f>
        <v>0</v>
      </c>
      <c r="D107" s="142"/>
      <c r="E107" s="147"/>
      <c r="F107" s="66"/>
    </row>
    <row r="108" spans="1:6" ht="30" x14ac:dyDescent="0.25">
      <c r="A108" s="23" t="s">
        <v>131</v>
      </c>
      <c r="B108" s="170" t="s">
        <v>34</v>
      </c>
      <c r="C108" s="138"/>
      <c r="D108" s="142"/>
      <c r="E108" s="147"/>
      <c r="F108" s="66"/>
    </row>
    <row r="109" spans="1:6" ht="34.9" customHeight="1" x14ac:dyDescent="0.35">
      <c r="A109" s="83" t="s">
        <v>27</v>
      </c>
      <c r="B109" s="170" t="s">
        <v>34</v>
      </c>
      <c r="C109" s="217" t="str">
        <f>IF(B109=0, -5, "0")</f>
        <v>0</v>
      </c>
      <c r="D109" s="10"/>
      <c r="E109" s="147"/>
      <c r="F109" s="66"/>
    </row>
    <row r="110" spans="1:6" x14ac:dyDescent="0.25">
      <c r="A110" s="19" t="s">
        <v>38</v>
      </c>
      <c r="B110" s="19"/>
      <c r="C110" s="19"/>
      <c r="D110" s="19">
        <f>SUM(B102:C109)</f>
        <v>0</v>
      </c>
    </row>
    <row r="111" spans="1:6" x14ac:dyDescent="0.25">
      <c r="A111" s="19" t="s">
        <v>37</v>
      </c>
      <c r="B111" s="20"/>
      <c r="C111" s="21"/>
      <c r="D111" s="63" t="e">
        <f>D110/(COUNT(B102:C109)*2)</f>
        <v>#DIV/0!</v>
      </c>
    </row>
    <row r="112" spans="1:6" x14ac:dyDescent="0.25">
      <c r="A112" s="9"/>
      <c r="B112" s="6"/>
      <c r="C112" s="7"/>
      <c r="D112" s="6"/>
    </row>
    <row r="113" spans="1:6" ht="18" x14ac:dyDescent="0.25">
      <c r="A113" s="275" t="s">
        <v>133</v>
      </c>
      <c r="B113" s="276"/>
      <c r="C113" s="276"/>
      <c r="D113" s="276"/>
      <c r="E113" s="276"/>
      <c r="F113" s="276"/>
    </row>
    <row r="114" spans="1:6" x14ac:dyDescent="0.25">
      <c r="A114" s="17" t="s">
        <v>314</v>
      </c>
      <c r="B114" s="153" t="s">
        <v>34</v>
      </c>
      <c r="C114" s="153"/>
      <c r="D114" s="142"/>
      <c r="E114" s="142"/>
      <c r="F114" s="147"/>
    </row>
    <row r="115" spans="1:6" x14ac:dyDescent="0.25">
      <c r="A115" s="18" t="s">
        <v>294</v>
      </c>
      <c r="B115" s="170" t="s">
        <v>34</v>
      </c>
      <c r="C115" s="153"/>
      <c r="D115" s="143"/>
      <c r="E115" s="143"/>
      <c r="F115" s="147"/>
    </row>
    <row r="116" spans="1:6" x14ac:dyDescent="0.25">
      <c r="A116" s="18" t="s">
        <v>71</v>
      </c>
      <c r="B116" s="170" t="s">
        <v>34</v>
      </c>
      <c r="C116" s="153"/>
      <c r="D116" s="143"/>
      <c r="E116" s="148"/>
      <c r="F116" s="147"/>
    </row>
    <row r="117" spans="1:6" x14ac:dyDescent="0.25">
      <c r="A117" s="17" t="s">
        <v>295</v>
      </c>
      <c r="B117" s="170" t="s">
        <v>34</v>
      </c>
      <c r="C117" s="153"/>
      <c r="D117" s="11"/>
      <c r="E117" s="148"/>
      <c r="F117" s="147"/>
    </row>
    <row r="118" spans="1:6" x14ac:dyDescent="0.25">
      <c r="A118" s="18" t="s">
        <v>64</v>
      </c>
      <c r="B118" s="170" t="s">
        <v>34</v>
      </c>
      <c r="C118" s="153"/>
      <c r="D118" s="12"/>
      <c r="E118" s="142"/>
      <c r="F118" s="147"/>
    </row>
    <row r="119" spans="1:6" ht="50.25" customHeight="1" x14ac:dyDescent="0.25">
      <c r="A119" s="17" t="s">
        <v>175</v>
      </c>
      <c r="B119" s="170" t="s">
        <v>34</v>
      </c>
      <c r="C119" s="153"/>
      <c r="D119" s="12"/>
      <c r="E119" s="147"/>
      <c r="F119" s="147"/>
    </row>
    <row r="120" spans="1:6" x14ac:dyDescent="0.25">
      <c r="A120" s="17" t="s">
        <v>291</v>
      </c>
      <c r="B120" s="170" t="s">
        <v>34</v>
      </c>
      <c r="C120" s="153"/>
      <c r="D120" s="12"/>
      <c r="E120" s="147"/>
      <c r="F120" s="147"/>
    </row>
    <row r="121" spans="1:6" ht="18" x14ac:dyDescent="0.35">
      <c r="A121" s="76" t="s">
        <v>74</v>
      </c>
      <c r="B121" s="170" t="s">
        <v>34</v>
      </c>
      <c r="C121" s="217" t="str">
        <f>IF(B121=0, -5, "0")</f>
        <v>0</v>
      </c>
      <c r="D121" s="142"/>
      <c r="E121" s="147"/>
      <c r="F121" s="147"/>
    </row>
    <row r="122" spans="1:6" x14ac:dyDescent="0.25">
      <c r="A122" s="18" t="s">
        <v>188</v>
      </c>
      <c r="B122" s="170" t="s">
        <v>34</v>
      </c>
      <c r="C122" s="153"/>
      <c r="D122" s="142"/>
      <c r="E122" s="147"/>
      <c r="F122" s="147"/>
    </row>
    <row r="123" spans="1:6" ht="16.5" x14ac:dyDescent="0.3">
      <c r="A123" s="48" t="s">
        <v>189</v>
      </c>
      <c r="B123" s="170" t="s">
        <v>34</v>
      </c>
      <c r="C123" s="177"/>
      <c r="D123" s="184"/>
      <c r="E123" s="142"/>
      <c r="F123" s="147"/>
    </row>
    <row r="124" spans="1:6" x14ac:dyDescent="0.25">
      <c r="A124" s="17" t="s">
        <v>278</v>
      </c>
      <c r="B124" s="170" t="s">
        <v>34</v>
      </c>
      <c r="C124" s="153"/>
      <c r="D124" s="149"/>
      <c r="E124" s="148"/>
      <c r="F124" s="147"/>
    </row>
    <row r="125" spans="1:6" ht="53.45" customHeight="1" x14ac:dyDescent="0.25">
      <c r="A125" s="108" t="s">
        <v>272</v>
      </c>
      <c r="B125" s="170" t="s">
        <v>34</v>
      </c>
      <c r="C125" s="217" t="str">
        <f>IF(B125=0, -5, "0")</f>
        <v>0</v>
      </c>
      <c r="D125" s="142"/>
      <c r="E125" s="142"/>
      <c r="F125" s="147"/>
    </row>
    <row r="126" spans="1:6" ht="16.5" x14ac:dyDescent="0.3">
      <c r="A126" s="49" t="s">
        <v>271</v>
      </c>
      <c r="B126" s="177" t="s">
        <v>34</v>
      </c>
      <c r="C126" s="177"/>
      <c r="D126" s="184" t="s">
        <v>371</v>
      </c>
      <c r="E126" s="147"/>
      <c r="F126" s="147"/>
    </row>
    <row r="127" spans="1:6" ht="18" x14ac:dyDescent="0.35">
      <c r="A127" s="76" t="s">
        <v>173</v>
      </c>
      <c r="B127" s="170" t="s">
        <v>34</v>
      </c>
      <c r="C127" s="217" t="str">
        <f>IF(B127=0, -5, "0")</f>
        <v>0</v>
      </c>
      <c r="D127" s="142"/>
      <c r="E127" s="142"/>
      <c r="F127" s="147"/>
    </row>
    <row r="128" spans="1:6" ht="18.75" customHeight="1" x14ac:dyDescent="0.35">
      <c r="A128" s="48" t="s">
        <v>289</v>
      </c>
      <c r="B128" s="170" t="s">
        <v>34</v>
      </c>
      <c r="C128" s="153"/>
      <c r="D128" s="142"/>
      <c r="E128" s="160"/>
      <c r="F128" s="147"/>
    </row>
    <row r="129" spans="1:6" ht="16.5" x14ac:dyDescent="0.25">
      <c r="A129" s="185" t="s">
        <v>168</v>
      </c>
      <c r="B129" s="171" t="s">
        <v>34</v>
      </c>
      <c r="C129" s="218" t="str">
        <f>IF(B129=0, -5, "0")</f>
        <v>0</v>
      </c>
      <c r="D129" s="146"/>
      <c r="E129" s="173"/>
      <c r="F129" s="173"/>
    </row>
    <row r="130" spans="1:6" x14ac:dyDescent="0.25">
      <c r="A130" s="24" t="s">
        <v>83</v>
      </c>
      <c r="B130" s="171" t="s">
        <v>34</v>
      </c>
      <c r="C130" s="153"/>
      <c r="D130" s="142"/>
      <c r="E130" s="147"/>
      <c r="F130" s="147"/>
    </row>
    <row r="131" spans="1:6" ht="33" x14ac:dyDescent="0.3">
      <c r="A131" s="49" t="s">
        <v>222</v>
      </c>
      <c r="B131" s="171" t="s">
        <v>34</v>
      </c>
      <c r="C131" s="153"/>
      <c r="D131" s="142"/>
      <c r="E131" s="147"/>
      <c r="F131" s="147"/>
    </row>
    <row r="132" spans="1:6" x14ac:dyDescent="0.25">
      <c r="A132" s="24" t="s">
        <v>248</v>
      </c>
      <c r="B132" s="171" t="s">
        <v>34</v>
      </c>
      <c r="C132" s="153"/>
      <c r="D132" s="142"/>
      <c r="E132" s="142"/>
      <c r="F132" s="147"/>
    </row>
    <row r="133" spans="1:6" ht="30" x14ac:dyDescent="0.25">
      <c r="A133" s="24" t="s">
        <v>199</v>
      </c>
      <c r="B133" s="171" t="s">
        <v>34</v>
      </c>
      <c r="C133" s="153"/>
      <c r="D133" s="142"/>
      <c r="E133" s="147"/>
      <c r="F133" s="147"/>
    </row>
    <row r="134" spans="1:6" x14ac:dyDescent="0.25">
      <c r="A134" s="19" t="s">
        <v>38</v>
      </c>
      <c r="B134" s="19"/>
      <c r="C134" s="19"/>
      <c r="D134" s="19">
        <f>SUM(B114:C133)</f>
        <v>0</v>
      </c>
    </row>
    <row r="135" spans="1:6" x14ac:dyDescent="0.25">
      <c r="A135" s="19" t="s">
        <v>37</v>
      </c>
      <c r="B135" s="20"/>
      <c r="C135" s="21"/>
      <c r="D135" s="63" t="e">
        <f>D134/(COUNT(B114:C133)*2)</f>
        <v>#DIV/0!</v>
      </c>
    </row>
    <row r="136" spans="1:6" x14ac:dyDescent="0.25">
      <c r="A136" s="9"/>
      <c r="B136" s="6"/>
      <c r="C136" s="7"/>
      <c r="D136" s="6"/>
    </row>
    <row r="137" spans="1:6" ht="18" x14ac:dyDescent="0.25">
      <c r="A137" s="275" t="s">
        <v>73</v>
      </c>
      <c r="B137" s="276"/>
      <c r="C137" s="276"/>
      <c r="D137" s="276"/>
      <c r="E137" s="276"/>
      <c r="F137" s="276"/>
    </row>
    <row r="138" spans="1:6" ht="30" x14ac:dyDescent="0.25">
      <c r="A138" s="17" t="s">
        <v>372</v>
      </c>
      <c r="B138" s="153" t="s">
        <v>34</v>
      </c>
      <c r="C138" s="153"/>
      <c r="D138" s="142"/>
      <c r="E138" s="146"/>
      <c r="F138" s="147"/>
    </row>
    <row r="139" spans="1:6" x14ac:dyDescent="0.25">
      <c r="A139" s="18" t="s">
        <v>144</v>
      </c>
      <c r="B139" s="170" t="s">
        <v>34</v>
      </c>
      <c r="C139" s="153"/>
      <c r="D139" s="143"/>
      <c r="E139" s="147"/>
      <c r="F139" s="147"/>
    </row>
    <row r="140" spans="1:6" ht="18" x14ac:dyDescent="0.35">
      <c r="A140" s="76" t="s">
        <v>59</v>
      </c>
      <c r="B140" s="170" t="s">
        <v>34</v>
      </c>
      <c r="C140" s="217" t="str">
        <f>IF(B140=0, -5, "0")</f>
        <v>0</v>
      </c>
      <c r="D140" s="142"/>
      <c r="E140" s="142"/>
      <c r="F140" s="147"/>
    </row>
    <row r="141" spans="1:6" ht="36" x14ac:dyDescent="0.35">
      <c r="A141" s="83" t="s">
        <v>55</v>
      </c>
      <c r="B141" s="170" t="s">
        <v>34</v>
      </c>
      <c r="C141" s="217" t="str">
        <f>IF(B141=0, -5, "0")</f>
        <v>0</v>
      </c>
      <c r="D141" s="12"/>
      <c r="E141" s="142"/>
      <c r="F141" s="147"/>
    </row>
    <row r="142" spans="1:6" ht="16.5" x14ac:dyDescent="0.3">
      <c r="A142" s="53" t="s">
        <v>149</v>
      </c>
      <c r="B142" s="170" t="s">
        <v>34</v>
      </c>
      <c r="C142" s="153"/>
      <c r="D142" s="149"/>
      <c r="E142" s="147"/>
      <c r="F142" s="147"/>
    </row>
    <row r="143" spans="1:6" ht="18" x14ac:dyDescent="0.35">
      <c r="A143" s="83" t="s">
        <v>438</v>
      </c>
      <c r="B143" s="170" t="s">
        <v>34</v>
      </c>
      <c r="C143" s="217" t="str">
        <f>IF(B143=0, -5, "0")</f>
        <v>0</v>
      </c>
      <c r="D143" s="142"/>
      <c r="E143" s="142"/>
      <c r="F143" s="147"/>
    </row>
    <row r="144" spans="1:6" ht="16.5" x14ac:dyDescent="0.25">
      <c r="A144" s="186" t="s">
        <v>75</v>
      </c>
      <c r="B144" s="170" t="s">
        <v>34</v>
      </c>
      <c r="C144" s="177"/>
      <c r="D144" s="187"/>
      <c r="E144" s="142"/>
      <c r="F144" s="147"/>
    </row>
    <row r="145" spans="1:6" ht="66" x14ac:dyDescent="0.25">
      <c r="A145" s="110" t="s">
        <v>287</v>
      </c>
      <c r="B145" s="170" t="s">
        <v>34</v>
      </c>
      <c r="C145" s="154"/>
      <c r="D145" s="142"/>
      <c r="E145" s="7"/>
      <c r="F145" s="102"/>
    </row>
    <row r="146" spans="1:6" x14ac:dyDescent="0.25">
      <c r="A146" s="19" t="s">
        <v>38</v>
      </c>
      <c r="B146" s="19"/>
      <c r="C146" s="19"/>
      <c r="D146" s="19">
        <f>SUM(B138:C144)</f>
        <v>0</v>
      </c>
    </row>
    <row r="147" spans="1:6" x14ac:dyDescent="0.25">
      <c r="A147" s="19" t="s">
        <v>37</v>
      </c>
      <c r="B147" s="20"/>
      <c r="C147" s="21"/>
      <c r="D147" s="63" t="e">
        <f>D146/(COUNT(B138:C144)*2)</f>
        <v>#DIV/0!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t="e">
        <f>D149/(COUNT(B138:C144,B102:C109,B114:C133)*2)</f>
        <v>#DIV/0!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42886</v>
      </c>
      <c r="B153" s="6"/>
      <c r="C153" s="7"/>
      <c r="D153" s="59"/>
    </row>
    <row r="154" spans="1:6" ht="16.5" x14ac:dyDescent="0.25">
      <c r="A154" s="277" t="s">
        <v>63</v>
      </c>
      <c r="B154" s="278"/>
      <c r="C154" s="278"/>
      <c r="D154" s="278"/>
      <c r="E154" s="278"/>
      <c r="F154" s="278"/>
    </row>
    <row r="155" spans="1:6" x14ac:dyDescent="0.25">
      <c r="A155" s="23" t="s">
        <v>132</v>
      </c>
      <c r="B155" s="153" t="s">
        <v>34</v>
      </c>
      <c r="C155" s="153"/>
      <c r="D155" s="142"/>
      <c r="E155" s="66"/>
      <c r="F155" s="66"/>
    </row>
    <row r="156" spans="1:6" x14ac:dyDescent="0.25">
      <c r="A156" s="23" t="s">
        <v>297</v>
      </c>
      <c r="B156" s="170" t="s">
        <v>34</v>
      </c>
      <c r="C156" s="153"/>
      <c r="D156" s="142"/>
      <c r="E156" s="147"/>
      <c r="F156" s="66"/>
    </row>
    <row r="157" spans="1:6" x14ac:dyDescent="0.25">
      <c r="A157" s="23" t="s">
        <v>69</v>
      </c>
      <c r="B157" s="170" t="s">
        <v>34</v>
      </c>
      <c r="C157" s="142"/>
      <c r="D157" s="142"/>
      <c r="E157" s="147"/>
      <c r="F157" s="66"/>
    </row>
    <row r="158" spans="1:6" x14ac:dyDescent="0.25">
      <c r="A158" s="33" t="s">
        <v>136</v>
      </c>
      <c r="B158" s="170" t="s">
        <v>34</v>
      </c>
      <c r="C158" s="153"/>
      <c r="D158" s="149"/>
      <c r="E158" s="66"/>
      <c r="F158" s="66"/>
    </row>
    <row r="159" spans="1:6" ht="30" x14ac:dyDescent="0.25">
      <c r="A159" s="23" t="s">
        <v>190</v>
      </c>
      <c r="B159" s="170" t="s">
        <v>34</v>
      </c>
      <c r="C159" s="153"/>
      <c r="D159" s="142"/>
      <c r="E159" s="66"/>
      <c r="F159" s="66"/>
    </row>
    <row r="160" spans="1:6" ht="18" x14ac:dyDescent="0.35">
      <c r="A160" s="76" t="s">
        <v>59</v>
      </c>
      <c r="B160" s="170" t="s">
        <v>34</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t="s">
        <v>34</v>
      </c>
      <c r="C162" s="153"/>
      <c r="D162" s="10"/>
      <c r="E162" s="66"/>
      <c r="F162" s="66"/>
    </row>
    <row r="163" spans="1:6" x14ac:dyDescent="0.25">
      <c r="A163" s="19" t="s">
        <v>38</v>
      </c>
      <c r="B163" s="19"/>
      <c r="C163" s="19"/>
      <c r="D163" s="19">
        <f>SUM(B155:C162)</f>
        <v>0</v>
      </c>
    </row>
    <row r="164" spans="1:6" x14ac:dyDescent="0.25">
      <c r="A164" s="19" t="s">
        <v>37</v>
      </c>
      <c r="B164" s="20"/>
      <c r="C164" s="21"/>
      <c r="D164" s="63" t="e">
        <f>D163/(COUNT(B155:C162)*2)</f>
        <v>#DIV/0!</v>
      </c>
    </row>
    <row r="165" spans="1:6" x14ac:dyDescent="0.25">
      <c r="A165" s="9"/>
      <c r="B165" s="6"/>
      <c r="C165" s="7"/>
      <c r="D165" s="6"/>
    </row>
    <row r="166" spans="1:6" ht="18" x14ac:dyDescent="0.25">
      <c r="A166" s="275" t="s">
        <v>134</v>
      </c>
      <c r="B166" s="276"/>
      <c r="C166" s="276"/>
      <c r="D166" s="276"/>
      <c r="E166" s="276"/>
      <c r="F166" s="276"/>
    </row>
    <row r="167" spans="1:6" x14ac:dyDescent="0.25">
      <c r="A167" s="17" t="s">
        <v>314</v>
      </c>
      <c r="B167" s="153" t="s">
        <v>34</v>
      </c>
      <c r="C167" s="153"/>
      <c r="D167" s="143"/>
      <c r="E167" s="147"/>
      <c r="F167" s="66"/>
    </row>
    <row r="168" spans="1:6" x14ac:dyDescent="0.25">
      <c r="A168" s="18" t="s">
        <v>102</v>
      </c>
      <c r="B168" s="170" t="s">
        <v>34</v>
      </c>
      <c r="C168" s="153"/>
      <c r="D168" s="143"/>
      <c r="E168" s="147"/>
      <c r="F168" s="66"/>
    </row>
    <row r="169" spans="1:6" x14ac:dyDescent="0.25">
      <c r="A169" s="18" t="s">
        <v>135</v>
      </c>
      <c r="B169" s="170" t="s">
        <v>34</v>
      </c>
      <c r="C169" s="153"/>
      <c r="D169" s="143"/>
      <c r="E169" s="147"/>
      <c r="F169" s="66"/>
    </row>
    <row r="170" spans="1:6" x14ac:dyDescent="0.25">
      <c r="A170" s="18" t="s">
        <v>64</v>
      </c>
      <c r="B170" s="170" t="s">
        <v>34</v>
      </c>
      <c r="C170" s="153"/>
      <c r="D170" s="12"/>
      <c r="E170" s="147"/>
      <c r="F170" s="66"/>
    </row>
    <row r="171" spans="1:6" x14ac:dyDescent="0.25">
      <c r="A171" s="18" t="s">
        <v>279</v>
      </c>
      <c r="B171" s="170" t="s">
        <v>34</v>
      </c>
      <c r="C171" s="153"/>
      <c r="D171" s="12"/>
      <c r="E171" s="147"/>
      <c r="F171" s="66"/>
    </row>
    <row r="172" spans="1:6" ht="18" x14ac:dyDescent="0.35">
      <c r="A172" s="83" t="s">
        <v>80</v>
      </c>
      <c r="B172" s="170" t="s">
        <v>34</v>
      </c>
      <c r="C172" s="217" t="str">
        <f>IF(B172=0, -5, "0")</f>
        <v>0</v>
      </c>
      <c r="D172" s="12"/>
      <c r="E172" s="147"/>
      <c r="F172" s="66"/>
    </row>
    <row r="173" spans="1:6" x14ac:dyDescent="0.25">
      <c r="A173" s="17" t="s">
        <v>296</v>
      </c>
      <c r="B173" s="170" t="s">
        <v>34</v>
      </c>
      <c r="C173" s="145"/>
      <c r="D173" s="166"/>
      <c r="E173" s="148"/>
      <c r="F173" s="66"/>
    </row>
    <row r="174" spans="1:6" ht="18" x14ac:dyDescent="0.35">
      <c r="A174" s="76" t="s">
        <v>251</v>
      </c>
      <c r="B174" s="170" t="s">
        <v>34</v>
      </c>
      <c r="C174" s="217" t="str">
        <f>IF(B174=0, -5, "0")</f>
        <v>0</v>
      </c>
      <c r="D174" s="12"/>
      <c r="E174" s="142"/>
      <c r="F174" s="66"/>
    </row>
    <row r="175" spans="1:6" x14ac:dyDescent="0.25">
      <c r="A175" s="17" t="s">
        <v>313</v>
      </c>
      <c r="B175" s="170" t="s">
        <v>34</v>
      </c>
      <c r="C175" s="153"/>
      <c r="D175" s="149"/>
      <c r="E175" s="147"/>
      <c r="F175" s="66"/>
    </row>
    <row r="176" spans="1:6" ht="36" x14ac:dyDescent="0.35">
      <c r="A176" s="86" t="s">
        <v>209</v>
      </c>
      <c r="B176" s="170" t="s">
        <v>34</v>
      </c>
      <c r="C176" s="217" t="str">
        <f>IF(B176=0, -5, "0")</f>
        <v>0</v>
      </c>
      <c r="D176" s="142"/>
      <c r="E176" s="147"/>
      <c r="F176" s="66"/>
    </row>
    <row r="177" spans="1:7" x14ac:dyDescent="0.25">
      <c r="A177" s="17" t="s">
        <v>291</v>
      </c>
      <c r="B177" s="170" t="s">
        <v>34</v>
      </c>
      <c r="C177" s="153"/>
      <c r="D177" s="142"/>
      <c r="E177" s="147"/>
      <c r="F177" s="66"/>
    </row>
    <row r="178" spans="1:7" x14ac:dyDescent="0.25">
      <c r="A178" s="17" t="s">
        <v>188</v>
      </c>
      <c r="B178" s="170" t="s">
        <v>34</v>
      </c>
      <c r="C178" s="153"/>
      <c r="D178" s="142"/>
      <c r="E178" s="142"/>
      <c r="F178" s="66"/>
    </row>
    <row r="179" spans="1:7" ht="18" x14ac:dyDescent="0.35">
      <c r="A179" s="160" t="s">
        <v>289</v>
      </c>
      <c r="B179" s="170" t="s">
        <v>34</v>
      </c>
      <c r="C179" s="153"/>
      <c r="D179" s="142"/>
      <c r="E179" s="160"/>
      <c r="F179" s="66"/>
    </row>
    <row r="180" spans="1:7" ht="16.5" x14ac:dyDescent="0.25">
      <c r="A180" s="107" t="s">
        <v>168</v>
      </c>
      <c r="B180" s="170" t="s">
        <v>34</v>
      </c>
      <c r="C180" s="218" t="str">
        <f>IF(B180=0, -5, "0")</f>
        <v>0</v>
      </c>
      <c r="D180" s="146"/>
      <c r="E180" s="173"/>
      <c r="F180" s="66"/>
    </row>
    <row r="181" spans="1:7" x14ac:dyDescent="0.25">
      <c r="A181" s="24" t="s">
        <v>83</v>
      </c>
      <c r="B181" s="170" t="s">
        <v>34</v>
      </c>
      <c r="C181" s="153"/>
      <c r="D181" s="142"/>
      <c r="E181" s="147"/>
      <c r="F181" s="66"/>
    </row>
    <row r="182" spans="1:7" ht="33" x14ac:dyDescent="0.3">
      <c r="A182" s="180" t="s">
        <v>234</v>
      </c>
      <c r="B182" s="170" t="s">
        <v>34</v>
      </c>
      <c r="C182" s="153"/>
      <c r="D182" s="69"/>
      <c r="E182" s="147"/>
      <c r="F182" s="66"/>
      <c r="G182" s="172"/>
    </row>
    <row r="183" spans="1:7" x14ac:dyDescent="0.25">
      <c r="A183" s="24" t="s">
        <v>248</v>
      </c>
      <c r="B183" s="170" t="s">
        <v>34</v>
      </c>
      <c r="C183" s="153"/>
      <c r="D183" s="142"/>
      <c r="E183" s="142"/>
      <c r="F183" s="66"/>
    </row>
    <row r="184" spans="1:7" ht="30" x14ac:dyDescent="0.25">
      <c r="A184" s="24" t="s">
        <v>200</v>
      </c>
      <c r="B184" s="170" t="s">
        <v>34</v>
      </c>
      <c r="C184" s="153"/>
      <c r="D184" s="142"/>
      <c r="E184" s="147"/>
      <c r="F184" s="66"/>
    </row>
    <row r="185" spans="1:7" ht="45" x14ac:dyDescent="0.25">
      <c r="A185" s="101" t="s">
        <v>287</v>
      </c>
      <c r="B185" s="170" t="s">
        <v>34</v>
      </c>
      <c r="C185" s="154"/>
      <c r="D185" s="142"/>
      <c r="E185" s="102"/>
      <c r="F185" s="102"/>
    </row>
    <row r="186" spans="1:7" x14ac:dyDescent="0.25">
      <c r="A186" s="19" t="s">
        <v>38</v>
      </c>
      <c r="B186" s="19"/>
      <c r="C186" s="19"/>
      <c r="D186" s="19">
        <f>SUM(B167:C184)</f>
        <v>0</v>
      </c>
    </row>
    <row r="187" spans="1:7" x14ac:dyDescent="0.25">
      <c r="A187" s="19" t="s">
        <v>37</v>
      </c>
      <c r="B187" s="20"/>
      <c r="C187" s="21"/>
      <c r="D187" s="63" t="e">
        <f>D186/(COUNT(B167:C184)*2)</f>
        <v>#DIV/0!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t="e">
        <f>D189/(COUNT(B155:C162,B167:C184)*2)</f>
        <v>#DIV/0!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42886</v>
      </c>
      <c r="B193" s="6"/>
      <c r="C193" s="7"/>
      <c r="D193" s="6"/>
    </row>
    <row r="194" spans="1:7" ht="18" x14ac:dyDescent="0.25">
      <c r="A194" s="275" t="s">
        <v>158</v>
      </c>
      <c r="B194" s="276"/>
      <c r="C194" s="276"/>
      <c r="D194" s="276"/>
      <c r="E194" s="276"/>
      <c r="F194" s="276"/>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75" t="s">
        <v>76</v>
      </c>
      <c r="B209" s="276"/>
      <c r="C209" s="276"/>
      <c r="D209" s="276"/>
      <c r="E209" s="276"/>
      <c r="F209" s="276"/>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75" t="s">
        <v>191</v>
      </c>
      <c r="B232" s="276"/>
      <c r="C232" s="276"/>
      <c r="D232" s="276"/>
      <c r="E232" s="276"/>
      <c r="F232" s="276"/>
    </row>
    <row r="233" spans="1:6" x14ac:dyDescent="0.25">
      <c r="A233" s="17" t="s">
        <v>314</v>
      </c>
      <c r="B233" s="145" t="s">
        <v>34</v>
      </c>
      <c r="C233" s="145"/>
      <c r="D233" s="152"/>
      <c r="E233" s="66"/>
      <c r="F233" s="66"/>
    </row>
    <row r="234" spans="1:6" ht="30" x14ac:dyDescent="0.25">
      <c r="A234" s="18" t="s">
        <v>205</v>
      </c>
      <c r="B234" s="171" t="s">
        <v>34</v>
      </c>
      <c r="C234" s="153"/>
      <c r="D234" s="155"/>
      <c r="E234" s="66"/>
      <c r="F234" s="66"/>
    </row>
    <row r="235" spans="1:6" ht="18" x14ac:dyDescent="0.35">
      <c r="A235" s="76" t="s">
        <v>59</v>
      </c>
      <c r="B235" s="171" t="s">
        <v>34</v>
      </c>
      <c r="C235" s="217" t="str">
        <f>IF(B235=0, -5, "0")</f>
        <v>0</v>
      </c>
      <c r="D235" s="157"/>
      <c r="E235" s="66"/>
      <c r="F235" s="66"/>
    </row>
    <row r="236" spans="1:6" ht="36" x14ac:dyDescent="0.35">
      <c r="A236" s="83" t="s">
        <v>439</v>
      </c>
      <c r="B236" s="171" t="s">
        <v>34</v>
      </c>
      <c r="C236" s="217" t="str">
        <f>IF(B236=0, -5, "0")</f>
        <v>0</v>
      </c>
      <c r="D236" s="157"/>
      <c r="E236" s="66"/>
      <c r="F236" s="66"/>
    </row>
    <row r="237" spans="1:6" x14ac:dyDescent="0.25">
      <c r="A237" s="18" t="s">
        <v>252</v>
      </c>
      <c r="B237" s="171" t="s">
        <v>34</v>
      </c>
      <c r="C237" s="153"/>
      <c r="D237" s="157"/>
      <c r="E237" s="66"/>
      <c r="F237" s="66"/>
    </row>
    <row r="238" spans="1:6" x14ac:dyDescent="0.25">
      <c r="A238" s="18" t="s">
        <v>55</v>
      </c>
      <c r="B238" s="171" t="s">
        <v>34</v>
      </c>
      <c r="C238" s="153"/>
      <c r="D238" s="158"/>
      <c r="E238" s="66"/>
      <c r="F238" s="66"/>
    </row>
    <row r="239" spans="1:6" x14ac:dyDescent="0.25">
      <c r="A239" s="17" t="s">
        <v>299</v>
      </c>
      <c r="B239" s="171" t="s">
        <v>34</v>
      </c>
      <c r="C239" s="145"/>
      <c r="D239" s="165"/>
      <c r="E239" s="148"/>
      <c r="F239" s="66"/>
    </row>
    <row r="240" spans="1:6" x14ac:dyDescent="0.25">
      <c r="A240" s="17" t="s">
        <v>156</v>
      </c>
      <c r="B240" s="171" t="s">
        <v>34</v>
      </c>
      <c r="C240" s="153"/>
      <c r="D240" s="156"/>
      <c r="E240" s="66"/>
      <c r="F240" s="66"/>
    </row>
    <row r="241" spans="1:6" ht="45" x14ac:dyDescent="0.25">
      <c r="A241" s="100" t="s">
        <v>287</v>
      </c>
      <c r="B241" s="171" t="s">
        <v>34</v>
      </c>
      <c r="C241" s="154"/>
      <c r="D241" s="156"/>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42886</v>
      </c>
      <c r="B249" s="6"/>
      <c r="C249" s="7"/>
      <c r="D249" s="6"/>
    </row>
    <row r="250" spans="1:6" s="3" customFormat="1" ht="18" x14ac:dyDescent="0.25">
      <c r="A250" s="275" t="s">
        <v>79</v>
      </c>
      <c r="B250" s="276"/>
      <c r="C250" s="276"/>
      <c r="D250" s="276"/>
      <c r="E250" s="276"/>
      <c r="F250" s="276"/>
    </row>
    <row r="251" spans="1:6" s="3" customFormat="1" ht="36" x14ac:dyDescent="0.35">
      <c r="A251" s="83" t="s">
        <v>27</v>
      </c>
      <c r="B251" s="27" t="s">
        <v>34</v>
      </c>
      <c r="C251" s="217" t="str">
        <f>IF(B251=0, -5, "0")</f>
        <v>0</v>
      </c>
      <c r="D251" s="4"/>
      <c r="E251" s="67"/>
      <c r="F251" s="67"/>
    </row>
    <row r="252" spans="1:6" s="3" customFormat="1" ht="22.7" customHeigh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75" t="s">
        <v>81</v>
      </c>
      <c r="B266" s="276"/>
      <c r="C266" s="276"/>
      <c r="D266" s="276"/>
      <c r="E266" s="276"/>
      <c r="F266" s="276"/>
    </row>
    <row r="267" spans="1:6" s="3" customFormat="1" x14ac:dyDescent="0.25">
      <c r="A267" s="152" t="s">
        <v>440</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42886</v>
      </c>
      <c r="B292" s="6"/>
      <c r="C292" s="7"/>
      <c r="D292" s="59"/>
    </row>
    <row r="293" spans="1:7" ht="18" x14ac:dyDescent="0.25">
      <c r="A293" s="275" t="s">
        <v>19</v>
      </c>
      <c r="B293" s="276"/>
      <c r="C293" s="276"/>
      <c r="D293" s="276"/>
      <c r="E293" s="276"/>
      <c r="F293" s="276"/>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t="s">
        <v>34</v>
      </c>
      <c r="C298" s="153"/>
      <c r="D298" s="142" t="s">
        <v>422</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14</v>
      </c>
    </row>
    <row r="303" spans="1:7" x14ac:dyDescent="0.25">
      <c r="A303" s="19" t="s">
        <v>37</v>
      </c>
      <c r="B303" s="20"/>
      <c r="C303" s="21"/>
      <c r="D303" s="63">
        <f>D302/(COUNT(B294:C301)*2)</f>
        <v>1</v>
      </c>
    </row>
    <row r="304" spans="1:7" x14ac:dyDescent="0.25">
      <c r="A304" s="34"/>
      <c r="B304" s="6"/>
      <c r="C304" s="7"/>
      <c r="D304" s="6"/>
    </row>
    <row r="305" spans="1:6" ht="18" x14ac:dyDescent="0.25">
      <c r="A305" s="275" t="s">
        <v>122</v>
      </c>
      <c r="B305" s="276"/>
      <c r="C305" s="276"/>
      <c r="D305" s="276"/>
      <c r="E305" s="276"/>
      <c r="F305" s="276"/>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7"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32</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4" t="s">
        <v>21</v>
      </c>
      <c r="B324" s="274"/>
      <c r="C324" s="274"/>
      <c r="D324" s="274"/>
      <c r="E324" s="274"/>
      <c r="F324" s="274"/>
    </row>
    <row r="325" spans="1:9" x14ac:dyDescent="0.25">
      <c r="A325" s="193">
        <f>B11</f>
        <v>42886</v>
      </c>
      <c r="B325" s="6"/>
      <c r="C325" s="7"/>
      <c r="D325" s="6"/>
    </row>
    <row r="326" spans="1:9" ht="18" x14ac:dyDescent="0.25">
      <c r="A326" s="275" t="s">
        <v>12</v>
      </c>
      <c r="B326" s="276"/>
      <c r="C326" s="276"/>
      <c r="D326" s="276"/>
      <c r="E326" s="276"/>
      <c r="F326" s="276"/>
    </row>
    <row r="327" spans="1:9" ht="16.5" customHeight="1" x14ac:dyDescent="0.25">
      <c r="A327" s="17" t="s">
        <v>109</v>
      </c>
      <c r="B327" s="153">
        <v>2</v>
      </c>
      <c r="C327" s="153"/>
      <c r="D327" s="143"/>
      <c r="E327" s="147"/>
      <c r="F327" s="66"/>
    </row>
    <row r="328" spans="1:9" ht="60" x14ac:dyDescent="0.25">
      <c r="A328" s="17" t="s">
        <v>51</v>
      </c>
      <c r="B328" s="170">
        <v>1</v>
      </c>
      <c r="C328" s="153"/>
      <c r="D328" s="6" t="s">
        <v>449</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t="s">
        <v>34</v>
      </c>
      <c r="C333" s="217" t="str">
        <f>IF(B333=0, -5, "0")</f>
        <v>0</v>
      </c>
      <c r="D333" s="129"/>
      <c r="E333" s="147"/>
      <c r="F333" s="66"/>
    </row>
    <row r="334" spans="1:9" ht="45" x14ac:dyDescent="0.25">
      <c r="A334" s="17" t="s">
        <v>304</v>
      </c>
      <c r="B334" s="170">
        <v>1</v>
      </c>
      <c r="C334" s="145"/>
      <c r="D334" s="162" t="s">
        <v>420</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0.875</v>
      </c>
    </row>
    <row r="338" spans="1:6" x14ac:dyDescent="0.25">
      <c r="A338" s="9"/>
      <c r="B338" s="6"/>
      <c r="C338" s="7"/>
      <c r="D338" s="6"/>
    </row>
    <row r="339" spans="1:6" ht="18" x14ac:dyDescent="0.25">
      <c r="A339" s="275" t="s">
        <v>25</v>
      </c>
      <c r="B339" s="276"/>
      <c r="C339" s="276"/>
      <c r="D339" s="276"/>
      <c r="E339" s="276"/>
      <c r="F339" s="276"/>
    </row>
    <row r="340" spans="1:6" ht="33" customHeight="1" x14ac:dyDescent="0.25">
      <c r="A340" s="17" t="s">
        <v>110</v>
      </c>
      <c r="B340" s="153">
        <v>0</v>
      </c>
      <c r="C340" s="153"/>
      <c r="D340" s="142" t="s">
        <v>427</v>
      </c>
      <c r="E340" s="143" t="s">
        <v>428</v>
      </c>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22</v>
      </c>
    </row>
    <row r="350" spans="1:6" ht="18" x14ac:dyDescent="0.25">
      <c r="A350" s="78" t="s">
        <v>230</v>
      </c>
      <c r="B350" s="84"/>
      <c r="C350" s="85"/>
      <c r="D350" s="212">
        <f>D349/(COUNT(B340:C344,B327:C335)*2)</f>
        <v>0.84615384615384615</v>
      </c>
    </row>
    <row r="351" spans="1:6" x14ac:dyDescent="0.25">
      <c r="A351" s="9"/>
      <c r="B351" s="6"/>
      <c r="C351" s="7"/>
      <c r="D351" s="6"/>
    </row>
    <row r="352" spans="1:6" ht="18" x14ac:dyDescent="0.35">
      <c r="A352" s="274" t="s">
        <v>8</v>
      </c>
      <c r="B352" s="274"/>
      <c r="C352" s="274"/>
      <c r="D352" s="274"/>
      <c r="E352" s="274"/>
      <c r="F352" s="274"/>
    </row>
    <row r="353" spans="1:6" x14ac:dyDescent="0.25">
      <c r="A353" s="183">
        <f>B11</f>
        <v>42886</v>
      </c>
      <c r="B353" s="6"/>
      <c r="C353" s="7"/>
      <c r="D353" s="59"/>
    </row>
    <row r="354" spans="1:6" ht="16.5" x14ac:dyDescent="0.25">
      <c r="A354" s="277" t="s">
        <v>113</v>
      </c>
      <c r="B354" s="278"/>
      <c r="C354" s="278"/>
      <c r="D354" s="278"/>
      <c r="E354" s="278"/>
      <c r="F354" s="278"/>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ht="45" x14ac:dyDescent="0.25">
      <c r="A357" s="33" t="s">
        <v>28</v>
      </c>
      <c r="B357" s="170" t="s">
        <v>34</v>
      </c>
      <c r="C357" s="27"/>
      <c r="D357" s="156" t="s">
        <v>447</v>
      </c>
      <c r="E357" s="168" t="s">
        <v>448</v>
      </c>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75" t="s">
        <v>25</v>
      </c>
      <c r="B366" s="276"/>
      <c r="C366" s="276"/>
      <c r="D366" s="276"/>
      <c r="E366" s="276"/>
      <c r="F366" s="276"/>
    </row>
    <row r="367" spans="1:6" x14ac:dyDescent="0.25">
      <c r="A367" s="17" t="s">
        <v>314</v>
      </c>
      <c r="B367" s="145">
        <v>2</v>
      </c>
      <c r="C367" s="145"/>
      <c r="D367" s="152"/>
      <c r="E367" s="66"/>
      <c r="F367" s="66"/>
    </row>
    <row r="368" spans="1:6" ht="30" x14ac:dyDescent="0.25">
      <c r="A368" s="18" t="s">
        <v>105</v>
      </c>
      <c r="B368" s="171">
        <v>1</v>
      </c>
      <c r="C368" s="153"/>
      <c r="D368" s="143" t="s">
        <v>431</v>
      </c>
      <c r="E368" s="66"/>
      <c r="F368" s="66"/>
    </row>
    <row r="369" spans="1:6" ht="17.4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7" customHeight="1" x14ac:dyDescent="0.35">
      <c r="A374" s="76" t="s">
        <v>115</v>
      </c>
      <c r="B374" s="171">
        <v>2</v>
      </c>
      <c r="C374" s="217" t="str">
        <f>IF(B374=0, -5, "0")</f>
        <v>0</v>
      </c>
      <c r="D374" s="142"/>
      <c r="E374" s="66"/>
      <c r="F374" s="66"/>
    </row>
    <row r="375" spans="1:6" ht="31.7"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19</v>
      </c>
    </row>
    <row r="380" spans="1:6" x14ac:dyDescent="0.25">
      <c r="A380" s="19" t="s">
        <v>37</v>
      </c>
      <c r="B380" s="20"/>
      <c r="C380" s="20"/>
      <c r="D380" s="64">
        <f>D379/(COUNT(B367:C378)*2)</f>
        <v>0.95</v>
      </c>
    </row>
    <row r="381" spans="1:6" ht="13.7" customHeight="1" x14ac:dyDescent="0.25">
      <c r="A381" s="44"/>
      <c r="B381" s="44"/>
      <c r="C381" s="44"/>
      <c r="D381" s="44"/>
    </row>
    <row r="382" spans="1:6" ht="13.7" customHeight="1" x14ac:dyDescent="0.25">
      <c r="A382" s="275" t="s">
        <v>124</v>
      </c>
      <c r="B382" s="276"/>
      <c r="C382" s="276"/>
      <c r="D382" s="276"/>
      <c r="E382" s="276"/>
      <c r="F382" s="276"/>
    </row>
    <row r="383" spans="1:6" ht="13.7"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7" customHeight="1" x14ac:dyDescent="0.35">
      <c r="A387" s="76" t="s">
        <v>115</v>
      </c>
      <c r="B387" s="170">
        <v>2</v>
      </c>
      <c r="C387" s="217" t="str">
        <f>IF(B387=0, -5, "0")</f>
        <v>0</v>
      </c>
      <c r="D387" s="4"/>
      <c r="E387" s="66"/>
      <c r="F387" s="66"/>
    </row>
    <row r="388" spans="1:16384" s="3" customFormat="1" ht="13.7"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75" t="s">
        <v>29</v>
      </c>
      <c r="B391" s="276"/>
      <c r="C391" s="276"/>
      <c r="D391" s="276"/>
      <c r="E391" s="276"/>
      <c r="F391" s="276"/>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0.9821428571428571</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42886</v>
      </c>
      <c r="B406" s="6"/>
      <c r="C406" s="7"/>
      <c r="D406" s="6"/>
    </row>
    <row r="407" spans="1:6" ht="16.5" x14ac:dyDescent="0.25">
      <c r="A407" s="277" t="s">
        <v>19</v>
      </c>
      <c r="B407" s="278"/>
      <c r="C407" s="278"/>
      <c r="D407" s="278"/>
      <c r="E407" s="278"/>
      <c r="F407" s="27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4"/>
      <c r="E419" s="66"/>
      <c r="F419" s="66"/>
    </row>
    <row r="420" spans="1:6" ht="30" x14ac:dyDescent="0.25">
      <c r="A420" s="17" t="s">
        <v>281</v>
      </c>
      <c r="B420" s="170" t="s">
        <v>34</v>
      </c>
      <c r="C420" s="27"/>
      <c r="D420" s="4"/>
      <c r="E420" s="66"/>
      <c r="F420" s="66"/>
    </row>
    <row r="421" spans="1:6" x14ac:dyDescent="0.25">
      <c r="A421" s="17" t="s">
        <v>407</v>
      </c>
      <c r="B421" s="170" t="s">
        <v>34</v>
      </c>
      <c r="C421" s="27"/>
      <c r="D421" s="4"/>
      <c r="E421" s="66"/>
      <c r="F421" s="66"/>
    </row>
    <row r="422" spans="1:6" ht="45" x14ac:dyDescent="0.25">
      <c r="A422" s="17" t="s">
        <v>146</v>
      </c>
      <c r="B422" s="170">
        <v>1</v>
      </c>
      <c r="C422" s="27"/>
      <c r="D422" s="156" t="s">
        <v>430</v>
      </c>
      <c r="E422" s="66"/>
      <c r="F422" s="66"/>
    </row>
    <row r="423" spans="1:6" ht="18" x14ac:dyDescent="0.35">
      <c r="A423" s="76" t="s">
        <v>61</v>
      </c>
      <c r="B423" s="170">
        <v>2</v>
      </c>
      <c r="C423" s="217" t="str">
        <f>IF(B423=0, -5, "0")</f>
        <v>0</v>
      </c>
      <c r="D423" s="4"/>
      <c r="E423" s="66"/>
      <c r="F423" s="66"/>
    </row>
    <row r="424" spans="1:6" ht="30" x14ac:dyDescent="0.25">
      <c r="A424" s="18" t="s">
        <v>199</v>
      </c>
      <c r="B424" s="170" t="s">
        <v>34</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7</v>
      </c>
    </row>
    <row r="430" spans="1:6" x14ac:dyDescent="0.25">
      <c r="A430" s="19" t="s">
        <v>37</v>
      </c>
      <c r="B430" s="20"/>
      <c r="C430" s="21"/>
      <c r="D430" s="63">
        <f>D429/(COUNT(B419:C427)*2)</f>
        <v>0.875</v>
      </c>
    </row>
    <row r="431" spans="1:6" x14ac:dyDescent="0.25">
      <c r="A431" s="8"/>
      <c r="B431" s="7"/>
      <c r="C431" s="7"/>
      <c r="D431" s="7"/>
    </row>
    <row r="432" spans="1:6" ht="18" x14ac:dyDescent="0.25">
      <c r="A432" s="78" t="s">
        <v>128</v>
      </c>
      <c r="B432" s="84"/>
      <c r="C432" s="85"/>
      <c r="D432" s="81">
        <f>SUM(D429,D415)</f>
        <v>21</v>
      </c>
    </row>
    <row r="433" spans="1:7" ht="18" x14ac:dyDescent="0.25">
      <c r="A433" s="78" t="s">
        <v>232</v>
      </c>
      <c r="B433" s="84"/>
      <c r="C433" s="85"/>
      <c r="D433" s="82">
        <f>D432/(COUNT(B419:C427,B408:C414)*2)</f>
        <v>0.95454545454545459</v>
      </c>
    </row>
    <row r="434" spans="1:7" x14ac:dyDescent="0.25">
      <c r="A434" s="5"/>
      <c r="B434" s="6"/>
      <c r="C434" s="7"/>
      <c r="D434" s="6"/>
    </row>
    <row r="435" spans="1:7" s="167" customFormat="1" ht="18" x14ac:dyDescent="0.35">
      <c r="A435" s="274" t="s">
        <v>374</v>
      </c>
      <c r="B435" s="274"/>
      <c r="C435" s="274"/>
      <c r="D435" s="274"/>
      <c r="E435" s="274"/>
      <c r="F435" s="274"/>
    </row>
    <row r="436" spans="1:7" s="167" customFormat="1" x14ac:dyDescent="0.25">
      <c r="A436" s="195">
        <f>+B11</f>
        <v>42886</v>
      </c>
      <c r="B436" s="6"/>
      <c r="C436" s="7"/>
      <c r="D436" s="6"/>
    </row>
    <row r="437" spans="1:7" ht="18" x14ac:dyDescent="0.25">
      <c r="A437" s="275" t="s">
        <v>375</v>
      </c>
      <c r="B437" s="276"/>
      <c r="C437" s="276"/>
      <c r="D437" s="276"/>
      <c r="E437" s="276"/>
      <c r="F437" s="276"/>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441</v>
      </c>
      <c r="B440" s="170">
        <v>2</v>
      </c>
      <c r="C440" s="145"/>
      <c r="D440" s="147"/>
      <c r="E440" s="148"/>
      <c r="F440" s="147"/>
    </row>
    <row r="441" spans="1:7" ht="16.5" x14ac:dyDescent="0.3">
      <c r="A441" s="48" t="s">
        <v>195</v>
      </c>
      <c r="B441" s="170">
        <v>1</v>
      </c>
      <c r="C441" s="145"/>
      <c r="D441" s="146" t="s">
        <v>426</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5" t="s">
        <v>31</v>
      </c>
      <c r="B444" s="276"/>
      <c r="C444" s="276"/>
      <c r="D444" s="276"/>
      <c r="E444" s="276"/>
      <c r="F444" s="276"/>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ht="45" x14ac:dyDescent="0.25">
      <c r="A456" s="22" t="s">
        <v>15</v>
      </c>
      <c r="B456" s="153" t="s">
        <v>34</v>
      </c>
      <c r="C456" s="153"/>
      <c r="D456" s="142" t="s">
        <v>423</v>
      </c>
      <c r="E456" s="66"/>
      <c r="F456" s="66"/>
    </row>
    <row r="457" spans="1:6" x14ac:dyDescent="0.25">
      <c r="A457" s="32" t="s">
        <v>245</v>
      </c>
      <c r="B457" s="170">
        <v>2</v>
      </c>
      <c r="C457" s="153"/>
      <c r="D457" s="149"/>
      <c r="E457" s="66"/>
      <c r="F457" s="66"/>
    </row>
    <row r="458" spans="1:6" ht="17.4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1</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45">
        <v>2</v>
      </c>
      <c r="C466" s="145"/>
      <c r="D466" s="146"/>
      <c r="E466" s="148"/>
      <c r="F466" s="66"/>
    </row>
    <row r="467" spans="1:7" ht="18" customHeight="1" x14ac:dyDescent="0.3">
      <c r="A467" s="181" t="s">
        <v>306</v>
      </c>
      <c r="B467" s="171" t="s">
        <v>34</v>
      </c>
      <c r="C467" s="218" t="str">
        <f>IF(B467=0, -5, "0")</f>
        <v>0</v>
      </c>
      <c r="D467" s="146" t="s">
        <v>433</v>
      </c>
      <c r="E467" s="31"/>
      <c r="F467" s="66"/>
      <c r="G467" s="172"/>
    </row>
    <row r="468" spans="1:7" ht="30" x14ac:dyDescent="0.25">
      <c r="A468" s="32" t="s">
        <v>196</v>
      </c>
      <c r="B468" s="171" t="s">
        <v>34</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2</v>
      </c>
    </row>
    <row r="471" spans="1:7" x14ac:dyDescent="0.25">
      <c r="A471" s="19" t="s">
        <v>37</v>
      </c>
      <c r="B471" s="20"/>
      <c r="C471" s="21"/>
      <c r="D471" s="63">
        <f>D470/(COUNT(B466:C468)*2)</f>
        <v>1</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t="s">
        <v>34</v>
      </c>
      <c r="C480" s="153"/>
      <c r="D480" s="142"/>
      <c r="E480" s="66"/>
      <c r="F480" s="66"/>
    </row>
    <row r="481" spans="1:14" x14ac:dyDescent="0.25">
      <c r="A481" s="18" t="s">
        <v>258</v>
      </c>
      <c r="B481" s="170">
        <v>1</v>
      </c>
      <c r="C481" s="153"/>
      <c r="D481" s="142" t="s">
        <v>432</v>
      </c>
      <c r="E481" s="66"/>
      <c r="F481" s="66"/>
    </row>
    <row r="482" spans="1:14" ht="26.4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4" t="s">
        <v>152</v>
      </c>
      <c r="B494" s="274"/>
      <c r="C494" s="274"/>
      <c r="D494" s="274"/>
      <c r="E494" s="274"/>
      <c r="F494" s="274"/>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ht="30" x14ac:dyDescent="0.25">
      <c r="A497" s="18" t="s">
        <v>58</v>
      </c>
      <c r="B497" s="170">
        <v>1</v>
      </c>
      <c r="C497" s="153"/>
      <c r="D497" s="142" t="s">
        <v>450</v>
      </c>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5</v>
      </c>
    </row>
    <row r="501" spans="1:6" x14ac:dyDescent="0.25">
      <c r="A501" s="19" t="s">
        <v>37</v>
      </c>
      <c r="B501" s="25"/>
      <c r="C501" s="26"/>
      <c r="D501" s="65">
        <f>D500/(COUNT(B496:C498)*2)</f>
        <v>0.83333333333333337</v>
      </c>
    </row>
    <row r="503" spans="1:6" ht="18.75" x14ac:dyDescent="0.3">
      <c r="A503" s="118" t="s">
        <v>283</v>
      </c>
      <c r="B503" s="119"/>
      <c r="C503" s="119"/>
      <c r="D503" s="219">
        <f>AVERAGE(D36,D92,D145,D185,D241,D284,D317,D345,D398,D428,D447,D460,D469,D490,D499)</f>
        <v>0.96</v>
      </c>
    </row>
    <row r="504" spans="1:6" ht="27.75" customHeight="1" x14ac:dyDescent="0.3">
      <c r="A504" s="71" t="s">
        <v>47</v>
      </c>
      <c r="B504" s="72"/>
      <c r="C504" s="73"/>
      <c r="D504" s="74">
        <f>SUM(D500,D491,D461,D451,D402,D349,D321,D40,D470,D288,D245,D149,D432,D189,D96)</f>
        <v>187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0.92574257425742579</v>
      </c>
    </row>
  </sheetData>
  <sheetProtection algorithmName="SHA-512" hashValue="S5FkGIXly+nrXnVTRduyaNonEVjVbPc/alO/u5TwGmmxW+4WVHxS3hXp3rglufm4h5o69ehdviReMgs8zIu3Ng==" saltValue="aeVDGhSS6RyXQ6edvoZegA==" spinCount="100000" sheet="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475:B490 B85:B92 B102:B109 B138:B145 B155:B162 B114:B133 B167:B185 B195:B205 B210:B228 B233:B241 B251:B262 B294:B301 B306:B317 B340:B345 B327:B335 B355:B362 B383:B387 B367:B378 B392:B398 B438:B441 B445:B447 B419:B428 B456:B460 B466:B469 B496:B499 B267:B284">
      <formula1>Liste</formula1>
    </dataValidation>
  </dataValidations>
  <pageMargins left="0.7" right="0.7" top="0.75" bottom="0.75" header="0.3" footer="0.3"/>
  <pageSetup paperSize="9" scale="38" orientation="portrait" horizontalDpi="4294967293" r:id="rId1"/>
  <rowBreaks count="4" manualBreakCount="4">
    <brk id="72" max="16383" man="1"/>
    <brk id="151" max="16383" man="1"/>
    <brk id="351" max="16383" man="1"/>
    <brk id="453"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0" zoomScale="90" zoomScaleSheetLayoutView="90" workbookViewId="0">
      <selection activeCell="A188" sqref="A188:F18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4"/>
      <c r="E1" s="304"/>
      <c r="F1" s="304"/>
      <c r="G1" s="304"/>
      <c r="H1" s="304"/>
      <c r="I1" s="304"/>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8" t="s">
        <v>52</v>
      </c>
      <c r="B6" s="288"/>
      <c r="C6" s="288"/>
      <c r="D6" s="288"/>
      <c r="E6" s="288"/>
      <c r="F6" s="288"/>
      <c r="G6" s="126"/>
      <c r="H6" s="126"/>
      <c r="I6" s="126"/>
    </row>
    <row r="7" spans="1:9" s="36" customFormat="1" ht="21.75" customHeight="1" x14ac:dyDescent="0.45">
      <c r="A7" s="289" t="str">
        <f>'A1 Exploitation'!A8:F8</f>
        <v>Rades</v>
      </c>
      <c r="B7" s="289"/>
      <c r="C7" s="289"/>
      <c r="D7" s="289"/>
      <c r="E7" s="289"/>
      <c r="F7" s="289"/>
      <c r="G7" s="126"/>
      <c r="H7" s="126"/>
      <c r="I7" s="126"/>
    </row>
    <row r="8" spans="1:9" s="36" customFormat="1" ht="24" x14ac:dyDescent="0.45">
      <c r="A8" s="38" t="s">
        <v>44</v>
      </c>
      <c r="B8" s="305" t="str">
        <f>'A1 Exploitation'!B9:F9</f>
        <v>Mme Meriam CHOUCHENE</v>
      </c>
      <c r="C8" s="305"/>
      <c r="D8" s="305"/>
      <c r="E8" s="305"/>
      <c r="F8" s="305"/>
      <c r="G8" s="126"/>
      <c r="H8" s="126"/>
      <c r="I8" s="126"/>
    </row>
    <row r="9" spans="1:9" s="36" customFormat="1" ht="24" x14ac:dyDescent="0.45">
      <c r="A9" s="39" t="s">
        <v>46</v>
      </c>
      <c r="B9" s="306" t="str">
        <f>'A1 Exploitation'!B10:F10</f>
        <v>Directeur magasin &amp; chefs rayons</v>
      </c>
      <c r="C9" s="306"/>
      <c r="D9" s="306"/>
      <c r="E9" s="306"/>
      <c r="F9" s="306"/>
      <c r="G9" s="126"/>
      <c r="H9" s="126"/>
      <c r="I9" s="126"/>
    </row>
    <row r="10" spans="1:9" s="36" customFormat="1" ht="24" x14ac:dyDescent="0.45">
      <c r="A10" s="38" t="s">
        <v>45</v>
      </c>
      <c r="B10" s="303">
        <f>'A1 Exploitation'!B11:F11</f>
        <v>42886</v>
      </c>
      <c r="C10" s="303"/>
      <c r="D10" s="303"/>
      <c r="E10" s="303"/>
      <c r="F10" s="303"/>
      <c r="G10" s="126"/>
      <c r="H10" s="126"/>
      <c r="I10" s="126"/>
    </row>
    <row r="11" spans="1:9" s="36" customFormat="1" ht="24" x14ac:dyDescent="0.45">
      <c r="A11" s="38" t="s">
        <v>341</v>
      </c>
      <c r="B11" s="307">
        <f>D198</f>
        <v>0.8571428571428571</v>
      </c>
      <c r="C11" s="307"/>
      <c r="D11" s="307"/>
      <c r="E11" s="307"/>
      <c r="F11" s="307"/>
      <c r="G11" s="126"/>
      <c r="H11" s="126"/>
      <c r="I11" s="12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308" t="s">
        <v>0</v>
      </c>
      <c r="B16" s="309"/>
      <c r="C16" s="309"/>
      <c r="D16" s="309"/>
      <c r="E16" s="309"/>
      <c r="F16" s="309"/>
    </row>
    <row r="17" spans="1:6" ht="49.5" x14ac:dyDescent="0.3">
      <c r="A17" s="41" t="s">
        <v>316</v>
      </c>
      <c r="B17" s="221">
        <v>1</v>
      </c>
      <c r="C17" s="221"/>
      <c r="D17" s="222" t="s">
        <v>451</v>
      </c>
      <c r="E17" s="221"/>
      <c r="F17" s="221"/>
    </row>
    <row r="18" spans="1:6" x14ac:dyDescent="0.3">
      <c r="A18" s="48" t="s">
        <v>89</v>
      </c>
      <c r="B18" s="221">
        <v>2</v>
      </c>
      <c r="C18" s="221"/>
      <c r="D18" s="222"/>
      <c r="E18" s="221"/>
      <c r="F18" s="221"/>
    </row>
    <row r="19" spans="1:6" x14ac:dyDescent="0.3">
      <c r="A19" s="41" t="s">
        <v>90</v>
      </c>
      <c r="B19" s="221">
        <v>1</v>
      </c>
      <c r="C19" s="221"/>
      <c r="D19" s="222" t="s">
        <v>414</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0" t="s">
        <v>38</v>
      </c>
      <c r="B22" s="297"/>
      <c r="C22" s="298"/>
      <c r="D22" s="127">
        <f>SUM(B17:C21)</f>
        <v>8</v>
      </c>
    </row>
    <row r="23" spans="1:6" x14ac:dyDescent="0.3">
      <c r="A23" s="294" t="s">
        <v>342</v>
      </c>
      <c r="B23" s="295"/>
      <c r="C23" s="296"/>
      <c r="D23" s="65">
        <f>D22/(COUNT(B17:C21)*2)</f>
        <v>0.8</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2</v>
      </c>
      <c r="C28" s="221"/>
      <c r="D28" s="222" t="s">
        <v>429</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4" t="s">
        <v>38</v>
      </c>
      <c r="B32" s="295"/>
      <c r="C32" s="296"/>
      <c r="D32" s="125">
        <f>SUM(B26:C31)</f>
        <v>12</v>
      </c>
    </row>
    <row r="33" spans="1:6" x14ac:dyDescent="0.3">
      <c r="A33" s="294" t="s">
        <v>342</v>
      </c>
      <c r="B33" s="295"/>
      <c r="C33" s="296"/>
      <c r="D33" s="65">
        <f>D32/(COUNT(B26:C31)*2)</f>
        <v>1</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t="s">
        <v>34</v>
      </c>
      <c r="C39" s="221"/>
      <c r="D39" s="225"/>
      <c r="E39" s="221"/>
      <c r="F39" s="221"/>
    </row>
    <row r="40" spans="1:6" s="50" customFormat="1" x14ac:dyDescent="0.3">
      <c r="A40" s="41" t="s">
        <v>340</v>
      </c>
      <c r="B40" s="221" t="s">
        <v>34</v>
      </c>
      <c r="C40" s="221"/>
      <c r="D40" s="225"/>
      <c r="E40" s="221"/>
      <c r="F40" s="221"/>
    </row>
    <row r="41" spans="1:6" s="50" customFormat="1" x14ac:dyDescent="0.3">
      <c r="A41" s="294" t="s">
        <v>38</v>
      </c>
      <c r="B41" s="295"/>
      <c r="C41" s="296"/>
      <c r="D41" s="125">
        <f>SUM(B36:C40)</f>
        <v>6</v>
      </c>
      <c r="E41" s="37"/>
      <c r="F41" s="37"/>
    </row>
    <row r="42" spans="1:6" s="50" customFormat="1" x14ac:dyDescent="0.3">
      <c r="A42" s="294" t="s">
        <v>342</v>
      </c>
      <c r="B42" s="295"/>
      <c r="C42" s="296"/>
      <c r="D42" s="65">
        <f>D41/(COUNT(B36:C40)*2)</f>
        <v>1</v>
      </c>
      <c r="E42" s="37"/>
      <c r="F42" s="37"/>
    </row>
    <row r="43" spans="1:6" s="50" customFormat="1" x14ac:dyDescent="0.3">
      <c r="A43" s="90"/>
      <c r="B43" s="91"/>
      <c r="C43" s="91"/>
      <c r="D43" s="92"/>
    </row>
    <row r="44" spans="1:6" ht="19.5" x14ac:dyDescent="0.4">
      <c r="A44" s="301" t="s">
        <v>21</v>
      </c>
      <c r="B44" s="302"/>
      <c r="C44" s="302"/>
      <c r="D44" s="302"/>
      <c r="E44" s="302"/>
      <c r="F44" s="302"/>
    </row>
    <row r="45" spans="1:6" ht="99" x14ac:dyDescent="0.3">
      <c r="A45" s="41" t="s">
        <v>317</v>
      </c>
      <c r="B45" s="221">
        <v>1</v>
      </c>
      <c r="C45" s="221"/>
      <c r="D45" s="222" t="s">
        <v>452</v>
      </c>
      <c r="E45" s="221"/>
      <c r="F45" s="221"/>
    </row>
    <row r="46" spans="1:6" x14ac:dyDescent="0.3">
      <c r="A46" s="41" t="s">
        <v>92</v>
      </c>
      <c r="B46" s="221">
        <v>2</v>
      </c>
      <c r="C46" s="221"/>
      <c r="D46" s="225"/>
      <c r="E46" s="221"/>
      <c r="F46" s="221"/>
    </row>
    <row r="47" spans="1:6" ht="66" x14ac:dyDescent="0.3">
      <c r="A47" s="41" t="s">
        <v>262</v>
      </c>
      <c r="B47" s="221">
        <v>0</v>
      </c>
      <c r="C47" s="221"/>
      <c r="D47" s="222" t="s">
        <v>453</v>
      </c>
      <c r="E47" s="221" t="s">
        <v>455</v>
      </c>
      <c r="F47" s="221"/>
    </row>
    <row r="48" spans="1:6" x14ac:dyDescent="0.3">
      <c r="A48" s="41" t="s">
        <v>24</v>
      </c>
      <c r="B48" s="221">
        <v>2</v>
      </c>
      <c r="C48" s="221"/>
      <c r="D48" s="222"/>
      <c r="E48" s="221"/>
      <c r="F48" s="221"/>
    </row>
    <row r="49" spans="1:6" x14ac:dyDescent="0.3">
      <c r="A49" s="41" t="s">
        <v>93</v>
      </c>
      <c r="B49" s="221">
        <v>2</v>
      </c>
      <c r="C49" s="221"/>
      <c r="D49" s="222" t="s">
        <v>419</v>
      </c>
      <c r="E49" s="221"/>
      <c r="F49" s="221"/>
    </row>
    <row r="50" spans="1:6" ht="18" x14ac:dyDescent="0.35">
      <c r="A50" s="76" t="s">
        <v>343</v>
      </c>
      <c r="B50" s="221" t="s">
        <v>34</v>
      </c>
      <c r="C50" s="248" t="str">
        <f>IF(B50=0, -5, "0")</f>
        <v>0</v>
      </c>
      <c r="D50" s="225"/>
      <c r="E50" s="221"/>
      <c r="F50" s="221"/>
    </row>
    <row r="51" spans="1:6" x14ac:dyDescent="0.3">
      <c r="A51" s="294" t="s">
        <v>38</v>
      </c>
      <c r="B51" s="295"/>
      <c r="C51" s="296"/>
      <c r="D51" s="125">
        <f>SUM(B45:C50)</f>
        <v>7</v>
      </c>
    </row>
    <row r="52" spans="1:6" x14ac:dyDescent="0.3">
      <c r="A52" s="294" t="s">
        <v>342</v>
      </c>
      <c r="B52" s="295"/>
      <c r="C52" s="296"/>
      <c r="D52" s="65">
        <f>D51/(COUNT(B45:C50)*2)</f>
        <v>0.7</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v>1</v>
      </c>
      <c r="C55" s="248" t="str">
        <f>IF(B55=0, -5, "0")</f>
        <v>0</v>
      </c>
      <c r="D55" s="222" t="s">
        <v>434</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18.7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4" t="s">
        <v>38</v>
      </c>
      <c r="B62" s="295"/>
      <c r="C62" s="296"/>
      <c r="D62" s="125">
        <f>SUM(B55:C61)</f>
        <v>13</v>
      </c>
    </row>
    <row r="63" spans="1:6" x14ac:dyDescent="0.3">
      <c r="A63" s="294" t="s">
        <v>342</v>
      </c>
      <c r="B63" s="295"/>
      <c r="C63" s="296"/>
      <c r="D63" s="65">
        <f>D62/(COUNT(B55:C61)*2)</f>
        <v>0.9285714285714286</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t="s">
        <v>34</v>
      </c>
      <c r="C66" s="228"/>
      <c r="D66" s="229"/>
      <c r="E66" s="229"/>
      <c r="F66" s="221"/>
    </row>
    <row r="67" spans="1:6" ht="19.5" x14ac:dyDescent="0.4">
      <c r="A67" s="41" t="s">
        <v>319</v>
      </c>
      <c r="B67" s="227" t="s">
        <v>34</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t="s">
        <v>34</v>
      </c>
      <c r="C77" s="233"/>
      <c r="D77" s="222"/>
      <c r="E77" s="234"/>
      <c r="F77" s="233"/>
    </row>
    <row r="78" spans="1:6" x14ac:dyDescent="0.3">
      <c r="A78" s="41" t="s">
        <v>198</v>
      </c>
      <c r="B78" s="227" t="s">
        <v>34</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t="s">
        <v>34</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t="s">
        <v>34</v>
      </c>
      <c r="C82" s="221"/>
      <c r="D82" s="234"/>
      <c r="E82" s="235"/>
      <c r="F82" s="221"/>
    </row>
    <row r="83" spans="1:6" x14ac:dyDescent="0.3">
      <c r="A83" s="294" t="s">
        <v>38</v>
      </c>
      <c r="B83" s="295"/>
      <c r="C83" s="296"/>
      <c r="D83" s="125">
        <f>SUM(B66:C82)</f>
        <v>0</v>
      </c>
    </row>
    <row r="84" spans="1:6" x14ac:dyDescent="0.3">
      <c r="A84" s="294" t="s">
        <v>342</v>
      </c>
      <c r="B84" s="295"/>
      <c r="C84" s="296"/>
      <c r="D84" s="65" t="e">
        <f>D83/(COUNT(B66:C82)*2)</f>
        <v>#DIV/0!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t="s">
        <v>34</v>
      </c>
      <c r="C87" s="228"/>
      <c r="D87" s="222"/>
      <c r="E87" s="222"/>
      <c r="F87" s="221"/>
    </row>
    <row r="88" spans="1:6" ht="19.5" x14ac:dyDescent="0.4">
      <c r="A88" s="41" t="s">
        <v>319</v>
      </c>
      <c r="B88" s="237" t="s">
        <v>34</v>
      </c>
      <c r="C88" s="228"/>
      <c r="D88" s="222"/>
      <c r="E88" s="221"/>
      <c r="F88" s="221"/>
    </row>
    <row r="89" spans="1:6" ht="19.5" x14ac:dyDescent="0.4">
      <c r="A89" s="41" t="s">
        <v>347</v>
      </c>
      <c r="B89" s="237" t="s">
        <v>34</v>
      </c>
      <c r="C89" s="228"/>
      <c r="D89" s="234"/>
      <c r="E89" s="221"/>
      <c r="F89" s="221"/>
    </row>
    <row r="90" spans="1:6" ht="34.5" x14ac:dyDescent="0.4">
      <c r="A90" s="51" t="s">
        <v>348</v>
      </c>
      <c r="B90" s="237" t="s">
        <v>34</v>
      </c>
      <c r="C90" s="228"/>
      <c r="D90" s="234"/>
      <c r="E90" s="221"/>
      <c r="F90" s="221"/>
    </row>
    <row r="91" spans="1:6" ht="19.5" x14ac:dyDescent="0.4">
      <c r="A91" s="48" t="s">
        <v>286</v>
      </c>
      <c r="B91" s="237" t="s">
        <v>34</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38" t="str">
        <f>IF(B93=0, -5, "0")</f>
        <v>0</v>
      </c>
      <c r="D93" s="222"/>
      <c r="E93" s="221"/>
      <c r="F93" s="221"/>
    </row>
    <row r="94" spans="1:6" x14ac:dyDescent="0.3">
      <c r="A94" s="48" t="s">
        <v>182</v>
      </c>
      <c r="B94" s="237" t="s">
        <v>34</v>
      </c>
      <c r="C94" s="221"/>
      <c r="D94" s="222"/>
      <c r="E94" s="221"/>
      <c r="F94" s="221"/>
    </row>
    <row r="95" spans="1:6" x14ac:dyDescent="0.3">
      <c r="A95" s="53" t="s">
        <v>329</v>
      </c>
      <c r="B95" s="237" t="s">
        <v>34</v>
      </c>
      <c r="C95" s="221"/>
      <c r="D95" s="222"/>
      <c r="E95" s="221"/>
      <c r="F95" s="221"/>
    </row>
    <row r="96" spans="1:6" x14ac:dyDescent="0.3">
      <c r="A96" s="53" t="s">
        <v>330</v>
      </c>
      <c r="B96" s="237" t="s">
        <v>34</v>
      </c>
      <c r="C96" s="221"/>
      <c r="D96" s="222"/>
      <c r="E96" s="221"/>
      <c r="F96" s="221"/>
    </row>
    <row r="97" spans="1:6" x14ac:dyDescent="0.3">
      <c r="A97" s="41" t="s">
        <v>147</v>
      </c>
      <c r="B97" s="237" t="s">
        <v>34</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t="s">
        <v>34</v>
      </c>
      <c r="C100" s="221"/>
      <c r="D100" s="222"/>
      <c r="E100" s="221"/>
      <c r="F100" s="221"/>
    </row>
    <row r="101" spans="1:6" x14ac:dyDescent="0.3">
      <c r="A101" s="294" t="s">
        <v>38</v>
      </c>
      <c r="B101" s="295"/>
      <c r="C101" s="296"/>
      <c r="D101" s="125">
        <f>SUM(B87:C100)</f>
        <v>0</v>
      </c>
    </row>
    <row r="102" spans="1:6" x14ac:dyDescent="0.3">
      <c r="A102" s="294" t="s">
        <v>342</v>
      </c>
      <c r="B102" s="295"/>
      <c r="C102" s="296"/>
      <c r="D102" s="65" t="e">
        <f>D101/(COUNT(B87:C100)*2)</f>
        <v>#DIV/0!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t="s">
        <v>34</v>
      </c>
      <c r="C106" s="228"/>
      <c r="D106" s="234"/>
      <c r="E106" s="221"/>
      <c r="F106" s="221"/>
    </row>
    <row r="107" spans="1:6" s="50" customFormat="1" ht="19.5" x14ac:dyDescent="0.4">
      <c r="A107" s="41" t="s">
        <v>207</v>
      </c>
      <c r="B107" s="237" t="s">
        <v>34</v>
      </c>
      <c r="C107" s="228"/>
      <c r="D107" s="234"/>
      <c r="E107" s="221"/>
      <c r="F107" s="221"/>
    </row>
    <row r="108" spans="1:6" s="50" customFormat="1" ht="19.5" x14ac:dyDescent="0.4">
      <c r="A108" s="41" t="s">
        <v>337</v>
      </c>
      <c r="B108" s="237" t="s">
        <v>34</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t="s">
        <v>34</v>
      </c>
      <c r="C112" s="221"/>
      <c r="D112" s="222"/>
      <c r="E112" s="221"/>
      <c r="F112" s="221"/>
    </row>
    <row r="113" spans="1:6" s="50" customFormat="1" x14ac:dyDescent="0.3">
      <c r="A113" s="122" t="s">
        <v>329</v>
      </c>
      <c r="B113" s="237" t="s">
        <v>34</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t="s">
        <v>34</v>
      </c>
      <c r="C116" s="221"/>
      <c r="D116" s="234"/>
      <c r="E116" s="221"/>
      <c r="F116" s="221"/>
    </row>
    <row r="117" spans="1:6" s="50" customFormat="1" x14ac:dyDescent="0.3">
      <c r="A117" s="294" t="s">
        <v>38</v>
      </c>
      <c r="B117" s="295"/>
      <c r="C117" s="296"/>
      <c r="D117" s="125">
        <f>SUM(B106:C116)</f>
        <v>0</v>
      </c>
      <c r="E117" s="37"/>
      <c r="F117" s="37"/>
    </row>
    <row r="118" spans="1:6" s="50" customFormat="1" x14ac:dyDescent="0.3">
      <c r="A118" s="294" t="s">
        <v>342</v>
      </c>
      <c r="B118" s="295"/>
      <c r="C118" s="296"/>
      <c r="D118" s="65" t="e">
        <f>D117/(COUNT(B106:C116)*2)</f>
        <v>#DIV/0!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294" t="s">
        <v>38</v>
      </c>
      <c r="B132" s="295"/>
      <c r="C132" s="296"/>
      <c r="D132" s="125">
        <f>SUM(B121:C131)</f>
        <v>0</v>
      </c>
    </row>
    <row r="133" spans="1:6" x14ac:dyDescent="0.3">
      <c r="A133" s="294" t="s">
        <v>342</v>
      </c>
      <c r="B133" s="295"/>
      <c r="C133" s="296"/>
      <c r="D133" s="63" t="e">
        <f>D132/(COUNT(B121:C131)*2)</f>
        <v>#DIV/0!</v>
      </c>
    </row>
    <row r="134" spans="1:6" s="50" customFormat="1" x14ac:dyDescent="0.3">
      <c r="A134" s="54"/>
      <c r="B134" s="55"/>
      <c r="C134" s="55"/>
      <c r="D134" s="61"/>
    </row>
    <row r="135" spans="1:6" ht="24.75" customHeight="1" x14ac:dyDescent="0.4">
      <c r="A135" s="292" t="s">
        <v>78</v>
      </c>
      <c r="B135" s="293"/>
      <c r="C135" s="293"/>
      <c r="D135" s="293"/>
      <c r="E135" s="293"/>
      <c r="F135" s="293"/>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294" t="s">
        <v>38</v>
      </c>
      <c r="B148" s="295"/>
      <c r="C148" s="296"/>
      <c r="D148" s="125">
        <f>SUM(B136:C147)</f>
        <v>0</v>
      </c>
    </row>
    <row r="149" spans="1:6" x14ac:dyDescent="0.3">
      <c r="A149" s="294" t="s">
        <v>342</v>
      </c>
      <c r="B149" s="295"/>
      <c r="C149" s="296"/>
      <c r="D149" s="65" t="e">
        <f>D148/(COUNT(B136:C147)*2)</f>
        <v>#DIV/0!</v>
      </c>
    </row>
    <row r="150" spans="1:6" s="50" customFormat="1" x14ac:dyDescent="0.3">
      <c r="A150" s="54"/>
      <c r="B150" s="55"/>
      <c r="C150" s="55"/>
      <c r="D150" s="56"/>
    </row>
    <row r="151" spans="1:6" ht="19.5" x14ac:dyDescent="0.4">
      <c r="A151" s="292" t="s">
        <v>243</v>
      </c>
      <c r="B151" s="293"/>
      <c r="C151" s="293"/>
      <c r="D151" s="293"/>
      <c r="E151" s="293"/>
      <c r="F151" s="293"/>
    </row>
    <row r="152" spans="1:6" ht="33" x14ac:dyDescent="0.3">
      <c r="A152" s="93" t="s">
        <v>326</v>
      </c>
      <c r="B152" s="221">
        <v>1</v>
      </c>
      <c r="C152" s="221"/>
      <c r="D152" s="222" t="s">
        <v>425</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424</v>
      </c>
      <c r="E155" s="221"/>
      <c r="F155" s="221"/>
    </row>
    <row r="156" spans="1:6" ht="18" x14ac:dyDescent="0.35">
      <c r="A156" s="76" t="s">
        <v>355</v>
      </c>
      <c r="B156" s="221" t="s">
        <v>34</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4" t="s">
        <v>38</v>
      </c>
      <c r="B160" s="297"/>
      <c r="C160" s="298"/>
      <c r="D160" s="188">
        <f>SUM(B152:C159)</f>
        <v>12</v>
      </c>
    </row>
    <row r="161" spans="1:6" x14ac:dyDescent="0.3">
      <c r="A161" s="294" t="s">
        <v>342</v>
      </c>
      <c r="B161" s="295"/>
      <c r="C161" s="296"/>
      <c r="D161" s="65">
        <f>D160/(COUNT(B152:C159)*2)</f>
        <v>0.8571428571428571</v>
      </c>
    </row>
    <row r="162" spans="1:6" s="50" customFormat="1" ht="28.15" customHeigh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v>1</v>
      </c>
      <c r="C164" s="248" t="str">
        <f>IF(B164=0, -5, "0")</f>
        <v>0</v>
      </c>
      <c r="D164" s="221" t="s">
        <v>435</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45" customHeight="1" x14ac:dyDescent="0.3">
      <c r="A168" s="294" t="s">
        <v>38</v>
      </c>
      <c r="B168" s="295"/>
      <c r="C168" s="296"/>
      <c r="D168" s="125">
        <f>SUM(B164:C167)</f>
        <v>7</v>
      </c>
    </row>
    <row r="169" spans="1:6" x14ac:dyDescent="0.3">
      <c r="A169" s="294" t="s">
        <v>342</v>
      </c>
      <c r="B169" s="295"/>
      <c r="C169" s="296"/>
      <c r="D169" s="65">
        <f>D168/(COUNT(B164:C167)*2)</f>
        <v>0.875</v>
      </c>
    </row>
    <row r="170" spans="1:6" s="50" customFormat="1" x14ac:dyDescent="0.3">
      <c r="A170" s="54"/>
      <c r="B170" s="55"/>
      <c r="C170" s="55"/>
      <c r="D170" s="56"/>
    </row>
    <row r="171" spans="1:6" ht="19.5" x14ac:dyDescent="0.4">
      <c r="A171" s="299" t="s">
        <v>17</v>
      </c>
      <c r="B171" s="300"/>
      <c r="C171" s="300"/>
      <c r="D171" s="300"/>
      <c r="E171" s="300"/>
      <c r="F171" s="300"/>
    </row>
    <row r="172" spans="1:6" ht="69.75" customHeight="1" x14ac:dyDescent="0.3">
      <c r="A172" s="48" t="s">
        <v>202</v>
      </c>
      <c r="B172" s="221">
        <v>1</v>
      </c>
      <c r="C172" s="221"/>
      <c r="D172" s="240" t="s">
        <v>454</v>
      </c>
      <c r="E172" s="221"/>
      <c r="F172" s="221"/>
    </row>
    <row r="173" spans="1:6" x14ac:dyDescent="0.3">
      <c r="A173" s="41" t="s">
        <v>96</v>
      </c>
      <c r="B173" s="221">
        <v>2</v>
      </c>
      <c r="C173" s="221"/>
      <c r="D173" s="247"/>
      <c r="E173" s="221"/>
      <c r="F173" s="221"/>
    </row>
    <row r="174" spans="1:6" ht="33" x14ac:dyDescent="0.3">
      <c r="A174" s="87" t="s">
        <v>220</v>
      </c>
      <c r="B174" s="221">
        <v>1</v>
      </c>
      <c r="C174" s="221"/>
      <c r="D174" s="222" t="s">
        <v>417</v>
      </c>
      <c r="E174" s="221"/>
      <c r="F174" s="221"/>
    </row>
    <row r="175" spans="1:6" ht="33" customHeight="1" x14ac:dyDescent="0.3">
      <c r="A175" s="41" t="s">
        <v>163</v>
      </c>
      <c r="B175" s="221">
        <v>1</v>
      </c>
      <c r="C175" s="221"/>
      <c r="D175" s="240" t="s">
        <v>418</v>
      </c>
      <c r="E175" s="222"/>
      <c r="F175" s="221"/>
    </row>
    <row r="176" spans="1:6" x14ac:dyDescent="0.3">
      <c r="A176" s="294" t="s">
        <v>38</v>
      </c>
      <c r="B176" s="295"/>
      <c r="C176" s="296"/>
      <c r="D176" s="125">
        <f>SUM(B172:C175)</f>
        <v>5</v>
      </c>
    </row>
    <row r="177" spans="1:6" x14ac:dyDescent="0.3">
      <c r="A177" s="294" t="s">
        <v>342</v>
      </c>
      <c r="B177" s="295"/>
      <c r="C177" s="296"/>
      <c r="D177" s="65">
        <f>D176/(COUNT(B172:C175)*2)</f>
        <v>0.625</v>
      </c>
    </row>
    <row r="178" spans="1:6" s="50" customFormat="1" x14ac:dyDescent="0.3">
      <c r="A178" s="54"/>
      <c r="B178" s="55"/>
      <c r="C178" s="55"/>
      <c r="D178" s="56"/>
    </row>
    <row r="179" spans="1:6" ht="19.5" x14ac:dyDescent="0.4">
      <c r="A179" s="292" t="s">
        <v>87</v>
      </c>
      <c r="B179" s="293"/>
      <c r="C179" s="293"/>
      <c r="D179" s="293"/>
      <c r="E179" s="293"/>
      <c r="F179" s="293"/>
    </row>
    <row r="180" spans="1:6" ht="33" x14ac:dyDescent="0.3">
      <c r="A180" s="87" t="s">
        <v>364</v>
      </c>
      <c r="B180" s="221">
        <v>0</v>
      </c>
      <c r="C180" s="221"/>
      <c r="D180" s="222" t="s">
        <v>436</v>
      </c>
      <c r="E180" s="222" t="s">
        <v>437</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4" t="s">
        <v>38</v>
      </c>
      <c r="B185" s="295"/>
      <c r="C185" s="296"/>
      <c r="D185" s="125">
        <f>SUM(B180:C184)</f>
        <v>8</v>
      </c>
    </row>
    <row r="186" spans="1:6" x14ac:dyDescent="0.3">
      <c r="A186" s="294" t="s">
        <v>342</v>
      </c>
      <c r="B186" s="295"/>
      <c r="C186" s="296"/>
      <c r="D186" s="65">
        <f>D185/(COUNT(B180:C184)*2)</f>
        <v>0.8</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4" t="s">
        <v>38</v>
      </c>
      <c r="B193" s="295"/>
      <c r="C193" s="296"/>
      <c r="D193" s="97">
        <f>SUM(B189:C192)</f>
        <v>6</v>
      </c>
    </row>
    <row r="194" spans="1:4" x14ac:dyDescent="0.3">
      <c r="A194" s="294" t="s">
        <v>342</v>
      </c>
      <c r="B194" s="295"/>
      <c r="C194" s="296"/>
      <c r="D194" s="65">
        <f>D193/(COUNT(B189:C192)*2)</f>
        <v>1</v>
      </c>
    </row>
    <row r="196" spans="1:4" ht="18" x14ac:dyDescent="0.35">
      <c r="A196" s="121" t="s">
        <v>456</v>
      </c>
      <c r="B196" s="120"/>
      <c r="C196" s="120"/>
      <c r="D196" s="220">
        <v>0.4</v>
      </c>
    </row>
    <row r="197" spans="1:4" ht="22.5" x14ac:dyDescent="0.3">
      <c r="A197" s="71" t="s">
        <v>47</v>
      </c>
      <c r="B197" s="72"/>
      <c r="C197" s="73"/>
      <c r="D197" s="74">
        <f>SUM(D193,D185,D176,D168,D160,D62,D51,D32,D22,D117,D148,D132,D101,D83,D41)</f>
        <v>84</v>
      </c>
    </row>
    <row r="198" spans="1:4" ht="22.5" x14ac:dyDescent="0.3">
      <c r="A198" s="71" t="s">
        <v>378</v>
      </c>
      <c r="B198" s="72"/>
      <c r="C198" s="73"/>
      <c r="D198" s="75">
        <f>D197/(COUNT(B189:C192,B180:C184,B172:C175,B164:C167,B152:C159,B55:C61,B45:C50,B26:C31,B17:C21,B106:C116,B136:C147,B121:C131,B87:C100,B66:C82,B36:C40)*2)</f>
        <v>0.8571428571428571</v>
      </c>
    </row>
  </sheetData>
  <sheetProtection algorithmName="SHA-512" hashValue="PqVv+KR+uHemjGIHYIi7sDi0LxcQsQxhHjP74riPF2cM7Sg06k34thZRFegAMo2SiIeTdOTVuqx8TW+sGxvouQ==" saltValue="OM/73KpMwjPtBoczWeEf8A==" spinCount="100000" sheet="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66:B82 B87:B100 B106:B116 B152:B159 B121:B131 B164:B167 B172:B175 B180:B184 B136:B147">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zoomScale="80" zoomScaleNormal="80" zoomScaleSheetLayoutView="55" workbookViewId="0">
      <selection activeCell="B10" sqref="B10:F1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45">
      <c r="A8" s="289" t="str">
        <f>'Page de garde'!D18</f>
        <v>Rades</v>
      </c>
      <c r="B8" s="289"/>
      <c r="C8" s="289"/>
      <c r="D8" s="289"/>
      <c r="E8" s="289"/>
      <c r="F8" s="289"/>
      <c r="G8" s="216"/>
      <c r="H8" s="216"/>
      <c r="I8" s="213"/>
    </row>
    <row r="9" spans="1:9" ht="24" x14ac:dyDescent="0.45">
      <c r="A9" s="38" t="s">
        <v>44</v>
      </c>
      <c r="B9" s="290" t="s">
        <v>457</v>
      </c>
      <c r="C9" s="290"/>
      <c r="D9" s="290"/>
      <c r="E9" s="290"/>
      <c r="F9" s="290"/>
      <c r="G9" s="216"/>
      <c r="H9" s="216"/>
      <c r="I9" s="213"/>
    </row>
    <row r="10" spans="1:9" ht="24" x14ac:dyDescent="0.45">
      <c r="A10" s="39" t="s">
        <v>46</v>
      </c>
      <c r="B10" s="291" t="s">
        <v>413</v>
      </c>
      <c r="C10" s="291"/>
      <c r="D10" s="291"/>
      <c r="E10" s="291"/>
      <c r="F10" s="291"/>
      <c r="G10" s="216"/>
      <c r="H10" s="216"/>
      <c r="I10" s="213"/>
    </row>
    <row r="11" spans="1:9" ht="24" x14ac:dyDescent="0.45">
      <c r="A11" s="38" t="s">
        <v>45</v>
      </c>
      <c r="B11" s="286">
        <v>43060</v>
      </c>
      <c r="C11" s="286"/>
      <c r="D11" s="286"/>
      <c r="E11" s="286"/>
      <c r="F11" s="286"/>
      <c r="G11" s="216"/>
      <c r="H11" s="216"/>
      <c r="I11" s="213"/>
    </row>
    <row r="12" spans="1:9" ht="24" x14ac:dyDescent="0.45">
      <c r="A12" s="38" t="s">
        <v>276</v>
      </c>
      <c r="B12" s="279">
        <f>D505</f>
        <v>0.93627450980392157</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4" t="s">
        <v>0</v>
      </c>
      <c r="B16" s="274"/>
      <c r="C16" s="274"/>
      <c r="D16" s="274"/>
      <c r="E16" s="274"/>
      <c r="F16" s="274"/>
      <c r="G16" s="36"/>
      <c r="H16" s="36"/>
    </row>
    <row r="17" spans="1:8" ht="18" x14ac:dyDescent="0.3">
      <c r="A17" s="182">
        <f>B11</f>
        <v>43060</v>
      </c>
      <c r="B17" s="36"/>
      <c r="C17" s="36"/>
      <c r="D17" s="36"/>
      <c r="E17" s="36"/>
      <c r="F17" s="36"/>
      <c r="G17" s="36"/>
      <c r="H17" s="36"/>
    </row>
    <row r="18" spans="1:8" ht="18" x14ac:dyDescent="0.25">
      <c r="A18" s="284" t="s">
        <v>1</v>
      </c>
      <c r="B18" s="285"/>
      <c r="C18" s="285"/>
      <c r="D18" s="285"/>
      <c r="E18" s="285"/>
      <c r="F18" s="285"/>
    </row>
    <row r="19" spans="1:8" x14ac:dyDescent="0.25">
      <c r="A19" s="169" t="s">
        <v>10</v>
      </c>
      <c r="B19" s="170">
        <v>2</v>
      </c>
      <c r="C19" s="170"/>
      <c r="D19" s="168"/>
      <c r="E19" s="147"/>
      <c r="F19" s="147"/>
    </row>
    <row r="20" spans="1:8" x14ac:dyDescent="0.25">
      <c r="A20" s="169" t="s">
        <v>211</v>
      </c>
      <c r="B20" s="170">
        <v>2</v>
      </c>
      <c r="C20" s="170"/>
      <c r="D20" s="168"/>
      <c r="E20" s="147"/>
      <c r="F20" s="147"/>
    </row>
    <row r="21" spans="1:8" ht="30" x14ac:dyDescent="0.25">
      <c r="A21" s="169" t="s">
        <v>98</v>
      </c>
      <c r="B21" s="170">
        <v>1</v>
      </c>
      <c r="C21" s="170"/>
      <c r="D21" s="168" t="s">
        <v>481</v>
      </c>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5" t="s">
        <v>18</v>
      </c>
      <c r="B26" s="276"/>
      <c r="C26" s="276"/>
      <c r="D26" s="276"/>
      <c r="E26" s="276"/>
      <c r="F26" s="27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t="s">
        <v>460</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58">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74" t="s">
        <v>137</v>
      </c>
      <c r="B43" s="274"/>
      <c r="C43" s="274"/>
      <c r="D43" s="274"/>
      <c r="E43" s="274"/>
      <c r="F43" s="274"/>
    </row>
    <row r="44" spans="1:7" x14ac:dyDescent="0.25">
      <c r="A44" s="183">
        <f>B11</f>
        <v>43060</v>
      </c>
      <c r="B44" s="6"/>
      <c r="C44" s="7"/>
      <c r="D44" s="6"/>
    </row>
    <row r="45" spans="1:7" ht="16.5" x14ac:dyDescent="0.25">
      <c r="A45" s="277" t="s">
        <v>63</v>
      </c>
      <c r="B45" s="278"/>
      <c r="C45" s="278"/>
      <c r="D45" s="278"/>
      <c r="E45" s="278"/>
      <c r="F45" s="278"/>
    </row>
    <row r="46" spans="1:7" x14ac:dyDescent="0.25">
      <c r="A46" s="33" t="s">
        <v>109</v>
      </c>
      <c r="B46" s="170" t="s">
        <v>34</v>
      </c>
      <c r="C46" s="170"/>
      <c r="D46" s="156"/>
      <c r="E46" s="147"/>
      <c r="F46" s="147"/>
    </row>
    <row r="47" spans="1:7" ht="30" x14ac:dyDescent="0.25">
      <c r="A47" s="43" t="s">
        <v>259</v>
      </c>
      <c r="B47" s="170" t="s">
        <v>34</v>
      </c>
      <c r="C47" s="170"/>
      <c r="D47" s="156"/>
      <c r="E47" s="147"/>
      <c r="F47" s="147"/>
    </row>
    <row r="48" spans="1:7" x14ac:dyDescent="0.25">
      <c r="A48" s="33" t="s">
        <v>297</v>
      </c>
      <c r="B48" s="170" t="s">
        <v>34</v>
      </c>
      <c r="C48" s="171"/>
      <c r="D48" s="163"/>
      <c r="E48" s="173"/>
      <c r="F48" s="147"/>
    </row>
    <row r="49" spans="1:6" x14ac:dyDescent="0.25">
      <c r="A49" s="33" t="s">
        <v>28</v>
      </c>
      <c r="B49" s="170" t="s">
        <v>34</v>
      </c>
      <c r="C49" s="170"/>
      <c r="D49" s="156"/>
      <c r="E49" s="147"/>
      <c r="F49" s="147"/>
    </row>
    <row r="50" spans="1:6" x14ac:dyDescent="0.25">
      <c r="A50" s="43" t="s">
        <v>141</v>
      </c>
      <c r="B50" s="170" t="s">
        <v>34</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t="s">
        <v>34</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t="e">
        <f>D54/(COUNT(B46:C53)*2)</f>
        <v>#DIV/0!</v>
      </c>
    </row>
    <row r="56" spans="1:6" x14ac:dyDescent="0.25">
      <c r="A56" s="9"/>
      <c r="B56" s="6"/>
      <c r="C56" s="7"/>
      <c r="D56" s="6"/>
    </row>
    <row r="57" spans="1:6" ht="18" x14ac:dyDescent="0.25">
      <c r="A57" s="275" t="s">
        <v>65</v>
      </c>
      <c r="B57" s="276"/>
      <c r="C57" s="276"/>
      <c r="D57" s="276"/>
      <c r="E57" s="276"/>
      <c r="F57" s="276"/>
    </row>
    <row r="58" spans="1:6" x14ac:dyDescent="0.25">
      <c r="A58" s="169" t="s">
        <v>314</v>
      </c>
      <c r="B58" s="170" t="s">
        <v>34</v>
      </c>
      <c r="C58" s="170"/>
      <c r="D58" s="168"/>
      <c r="E58" s="147"/>
      <c r="F58" s="147"/>
    </row>
    <row r="59" spans="1:6" x14ac:dyDescent="0.25">
      <c r="A59" s="169" t="s">
        <v>204</v>
      </c>
      <c r="B59" s="170" t="s">
        <v>34</v>
      </c>
      <c r="C59" s="171"/>
      <c r="D59" s="162"/>
      <c r="E59" s="146"/>
      <c r="F59" s="173"/>
    </row>
    <row r="60" spans="1:6" x14ac:dyDescent="0.25">
      <c r="A60" s="24" t="s">
        <v>142</v>
      </c>
      <c r="B60" s="170" t="s">
        <v>34</v>
      </c>
      <c r="C60" s="170"/>
      <c r="D60" s="143"/>
      <c r="E60" s="147"/>
      <c r="F60" s="147"/>
    </row>
    <row r="61" spans="1:6" x14ac:dyDescent="0.25">
      <c r="A61" s="24" t="s">
        <v>123</v>
      </c>
      <c r="B61" s="170" t="s">
        <v>34</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t="s">
        <v>34</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t="s">
        <v>34</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t="s">
        <v>34</v>
      </c>
      <c r="C73" s="171"/>
      <c r="D73" s="156"/>
      <c r="E73" s="173"/>
      <c r="F73" s="173"/>
    </row>
    <row r="74" spans="1:6" s="172" customFormat="1" x14ac:dyDescent="0.25">
      <c r="A74" s="169" t="s">
        <v>188</v>
      </c>
      <c r="B74" s="170" t="s">
        <v>34</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t="s">
        <v>34</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t="s">
        <v>34</v>
      </c>
      <c r="C79" s="171"/>
      <c r="D79" s="152"/>
      <c r="E79" s="146"/>
      <c r="F79" s="173"/>
    </row>
    <row r="80" spans="1:6" s="172" customFormat="1" ht="30" x14ac:dyDescent="0.25">
      <c r="A80" s="169" t="s">
        <v>199</v>
      </c>
      <c r="B80" s="170" t="s">
        <v>34</v>
      </c>
      <c r="C80" s="171"/>
      <c r="D80" s="152"/>
      <c r="E80" s="173"/>
      <c r="F80" s="173"/>
    </row>
    <row r="81" spans="1:6" x14ac:dyDescent="0.25">
      <c r="A81" s="19" t="s">
        <v>38</v>
      </c>
      <c r="B81" s="19"/>
      <c r="C81" s="19"/>
      <c r="D81" s="19">
        <f>SUM(B58:C80)</f>
        <v>0</v>
      </c>
    </row>
    <row r="82" spans="1:6" x14ac:dyDescent="0.25">
      <c r="A82" s="19" t="s">
        <v>37</v>
      </c>
      <c r="B82" s="20"/>
      <c r="C82" s="21"/>
      <c r="D82" s="63" t="e">
        <f>D81/(COUNT(B58:C80)*2)</f>
        <v>#DIV/0!</v>
      </c>
    </row>
    <row r="83" spans="1:6" x14ac:dyDescent="0.25">
      <c r="A83" s="9"/>
      <c r="B83" s="6"/>
      <c r="C83" s="7"/>
      <c r="D83" s="6"/>
    </row>
    <row r="84" spans="1:6" ht="18" x14ac:dyDescent="0.25">
      <c r="A84" s="275" t="s">
        <v>25</v>
      </c>
      <c r="B84" s="276"/>
      <c r="C84" s="276"/>
      <c r="D84" s="276"/>
      <c r="E84" s="276"/>
      <c r="F84" s="276"/>
    </row>
    <row r="85" spans="1:6" x14ac:dyDescent="0.25">
      <c r="A85" s="169" t="s">
        <v>314</v>
      </c>
      <c r="B85" s="170" t="s">
        <v>34</v>
      </c>
      <c r="C85" s="170"/>
      <c r="D85" s="157"/>
      <c r="E85" s="147"/>
      <c r="F85" s="147"/>
    </row>
    <row r="86" spans="1:6" x14ac:dyDescent="0.25">
      <c r="A86" s="18" t="s">
        <v>105</v>
      </c>
      <c r="B86" s="170" t="s">
        <v>34</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t="s">
        <v>34</v>
      </c>
      <c r="C88" s="170"/>
      <c r="D88" s="157"/>
      <c r="E88" s="147"/>
      <c r="F88" s="147"/>
    </row>
    <row r="89" spans="1:6" x14ac:dyDescent="0.25">
      <c r="A89" s="18" t="s">
        <v>55</v>
      </c>
      <c r="B89" s="170" t="s">
        <v>34</v>
      </c>
      <c r="C89" s="170"/>
      <c r="D89" s="158"/>
      <c r="E89" s="147"/>
      <c r="F89" s="147"/>
    </row>
    <row r="90" spans="1:6" x14ac:dyDescent="0.25">
      <c r="A90" s="169" t="s">
        <v>293</v>
      </c>
      <c r="B90" s="170" t="s">
        <v>34</v>
      </c>
      <c r="C90" s="170"/>
      <c r="D90" s="156"/>
      <c r="E90" s="173"/>
      <c r="F90" s="147"/>
    </row>
    <row r="91" spans="1:6" ht="30" x14ac:dyDescent="0.25">
      <c r="A91" s="18" t="s">
        <v>260</v>
      </c>
      <c r="B91" s="170" t="s">
        <v>34</v>
      </c>
      <c r="C91" s="170"/>
      <c r="D91" s="157"/>
      <c r="E91" s="147"/>
      <c r="F91" s="147"/>
    </row>
    <row r="92" spans="1:6" ht="45" x14ac:dyDescent="0.25">
      <c r="A92" s="109" t="s">
        <v>287</v>
      </c>
      <c r="B92" s="170" t="s">
        <v>34</v>
      </c>
      <c r="C92" s="154"/>
      <c r="D92" s="254"/>
      <c r="E92" s="102"/>
      <c r="F92" s="102"/>
    </row>
    <row r="93" spans="1:6" x14ac:dyDescent="0.25">
      <c r="A93" s="19" t="s">
        <v>38</v>
      </c>
      <c r="B93" s="19"/>
      <c r="C93" s="19"/>
      <c r="D93" s="19">
        <f>SUM(B85:C91)</f>
        <v>0</v>
      </c>
    </row>
    <row r="94" spans="1:6" x14ac:dyDescent="0.25">
      <c r="A94" s="19" t="s">
        <v>37</v>
      </c>
      <c r="B94" s="20"/>
      <c r="C94" s="21"/>
      <c r="D94" s="63" t="e">
        <f>D93/(COUNT(B85:C91)*2)</f>
        <v>#DIV/0!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t="e">
        <f>D96/(COUNT(B85:C91,B46:C53,B58:C80)*2)</f>
        <v>#DIV/0!</v>
      </c>
    </row>
    <row r="98" spans="1:6" x14ac:dyDescent="0.25">
      <c r="A98" s="5"/>
      <c r="B98" s="6"/>
      <c r="C98" s="7"/>
      <c r="D98" s="6"/>
    </row>
    <row r="99" spans="1:6" ht="18" x14ac:dyDescent="0.35">
      <c r="A99" s="274" t="s">
        <v>129</v>
      </c>
      <c r="B99" s="274"/>
      <c r="C99" s="274"/>
      <c r="D99" s="274"/>
      <c r="E99" s="274"/>
      <c r="F99" s="274"/>
    </row>
    <row r="100" spans="1:6" x14ac:dyDescent="0.25">
      <c r="A100" s="183">
        <f>B11</f>
        <v>43060</v>
      </c>
      <c r="B100" s="6"/>
      <c r="C100" s="7"/>
      <c r="D100" s="6"/>
    </row>
    <row r="101" spans="1:6" ht="16.5" x14ac:dyDescent="0.25">
      <c r="A101" s="277" t="s">
        <v>63</v>
      </c>
      <c r="B101" s="278"/>
      <c r="C101" s="278"/>
      <c r="D101" s="278"/>
      <c r="E101" s="278"/>
      <c r="F101" s="278"/>
    </row>
    <row r="102" spans="1:6" x14ac:dyDescent="0.25">
      <c r="A102" s="23" t="s">
        <v>57</v>
      </c>
      <c r="B102" s="170" t="s">
        <v>34</v>
      </c>
      <c r="C102" s="170"/>
      <c r="D102" s="168"/>
      <c r="E102" s="168"/>
      <c r="F102" s="147"/>
    </row>
    <row r="103" spans="1:6" x14ac:dyDescent="0.25">
      <c r="A103" s="23" t="s">
        <v>297</v>
      </c>
      <c r="B103" s="170" t="s">
        <v>34</v>
      </c>
      <c r="C103" s="170"/>
      <c r="D103" s="168"/>
      <c r="E103" s="147"/>
      <c r="F103" s="147"/>
    </row>
    <row r="104" spans="1:6" x14ac:dyDescent="0.25">
      <c r="A104" s="33" t="s">
        <v>100</v>
      </c>
      <c r="B104" s="170" t="s">
        <v>34</v>
      </c>
      <c r="C104" s="171"/>
      <c r="D104" s="146"/>
      <c r="E104" s="173"/>
      <c r="F104" s="147"/>
    </row>
    <row r="105" spans="1:6" x14ac:dyDescent="0.25">
      <c r="A105" s="33" t="s">
        <v>28</v>
      </c>
      <c r="B105" s="170" t="s">
        <v>34</v>
      </c>
      <c r="C105" s="170"/>
      <c r="D105" s="149"/>
      <c r="E105" s="147"/>
      <c r="F105" s="147"/>
    </row>
    <row r="106" spans="1:6" ht="30" x14ac:dyDescent="0.25">
      <c r="A106" s="33" t="s">
        <v>174</v>
      </c>
      <c r="B106" s="170" t="s">
        <v>34</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t="s">
        <v>34</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t="e">
        <f>D110/(COUNT(B102:C109)*2)</f>
        <v>#DIV/0!</v>
      </c>
    </row>
    <row r="112" spans="1:6" x14ac:dyDescent="0.25">
      <c r="A112" s="9"/>
      <c r="B112" s="6"/>
      <c r="C112" s="7"/>
      <c r="D112" s="6"/>
    </row>
    <row r="113" spans="1:6" ht="18" x14ac:dyDescent="0.25">
      <c r="A113" s="275" t="s">
        <v>133</v>
      </c>
      <c r="B113" s="276"/>
      <c r="C113" s="276"/>
      <c r="D113" s="276"/>
      <c r="E113" s="276"/>
      <c r="F113" s="276"/>
    </row>
    <row r="114" spans="1:6" x14ac:dyDescent="0.25">
      <c r="A114" s="169" t="s">
        <v>314</v>
      </c>
      <c r="B114" s="170" t="s">
        <v>34</v>
      </c>
      <c r="C114" s="170"/>
      <c r="D114" s="168"/>
      <c r="E114" s="168"/>
      <c r="F114" s="147"/>
    </row>
    <row r="115" spans="1:6" x14ac:dyDescent="0.25">
      <c r="A115" s="18" t="s">
        <v>294</v>
      </c>
      <c r="B115" s="170" t="s">
        <v>34</v>
      </c>
      <c r="C115" s="170"/>
      <c r="D115" s="143"/>
      <c r="E115" s="143"/>
      <c r="F115" s="147"/>
    </row>
    <row r="116" spans="1:6" x14ac:dyDescent="0.25">
      <c r="A116" s="18" t="s">
        <v>71</v>
      </c>
      <c r="B116" s="170" t="s">
        <v>34</v>
      </c>
      <c r="C116" s="170"/>
      <c r="D116" s="143"/>
      <c r="E116" s="173"/>
      <c r="F116" s="147"/>
    </row>
    <row r="117" spans="1:6" x14ac:dyDescent="0.25">
      <c r="A117" s="169" t="s">
        <v>295</v>
      </c>
      <c r="B117" s="170" t="s">
        <v>34</v>
      </c>
      <c r="C117" s="170"/>
      <c r="D117" s="11"/>
      <c r="E117" s="173"/>
      <c r="F117" s="147"/>
    </row>
    <row r="118" spans="1:6" x14ac:dyDescent="0.25">
      <c r="A118" s="18" t="s">
        <v>64</v>
      </c>
      <c r="B118" s="170" t="s">
        <v>34</v>
      </c>
      <c r="C118" s="170"/>
      <c r="D118" s="12"/>
      <c r="E118" s="168"/>
      <c r="F118" s="147"/>
    </row>
    <row r="119" spans="1:6" ht="30" x14ac:dyDescent="0.25">
      <c r="A119" s="169" t="s">
        <v>175</v>
      </c>
      <c r="B119" s="170" t="s">
        <v>34</v>
      </c>
      <c r="C119" s="170"/>
      <c r="D119" s="12"/>
      <c r="E119" s="147"/>
      <c r="F119" s="147"/>
    </row>
    <row r="120" spans="1:6" x14ac:dyDescent="0.25">
      <c r="A120" s="169" t="s">
        <v>291</v>
      </c>
      <c r="B120" s="170" t="s">
        <v>34</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t="s">
        <v>34</v>
      </c>
      <c r="C122" s="170"/>
      <c r="D122" s="168"/>
      <c r="E122" s="147"/>
      <c r="F122" s="147"/>
    </row>
    <row r="123" spans="1:6" ht="16.5" x14ac:dyDescent="0.3">
      <c r="A123" s="48" t="s">
        <v>189</v>
      </c>
      <c r="B123" s="177" t="s">
        <v>34</v>
      </c>
      <c r="C123" s="177"/>
      <c r="D123" s="184"/>
      <c r="E123" s="168"/>
      <c r="F123" s="147"/>
    </row>
    <row r="124" spans="1:6" x14ac:dyDescent="0.25">
      <c r="A124" s="169" t="s">
        <v>278</v>
      </c>
      <c r="B124" s="170" t="s">
        <v>34</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t="s">
        <v>34</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t="s">
        <v>34</v>
      </c>
      <c r="C130" s="170"/>
      <c r="D130" s="168"/>
      <c r="E130" s="147"/>
      <c r="F130" s="147"/>
    </row>
    <row r="131" spans="1:6" ht="33" x14ac:dyDescent="0.3">
      <c r="A131" s="49" t="s">
        <v>222</v>
      </c>
      <c r="B131" s="171" t="s">
        <v>34</v>
      </c>
      <c r="C131" s="170"/>
      <c r="D131" s="168"/>
      <c r="E131" s="147"/>
      <c r="F131" s="147"/>
    </row>
    <row r="132" spans="1:6" x14ac:dyDescent="0.25">
      <c r="A132" s="24" t="s">
        <v>248</v>
      </c>
      <c r="B132" s="171" t="s">
        <v>34</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0</v>
      </c>
    </row>
    <row r="135" spans="1:6" x14ac:dyDescent="0.25">
      <c r="A135" s="19" t="s">
        <v>37</v>
      </c>
      <c r="B135" s="20"/>
      <c r="C135" s="21"/>
      <c r="D135" s="63" t="e">
        <f>D134/(COUNT(B114:C133)*2)</f>
        <v>#DIV/0!</v>
      </c>
    </row>
    <row r="136" spans="1:6" x14ac:dyDescent="0.25">
      <c r="A136" s="9"/>
      <c r="B136" s="6"/>
      <c r="C136" s="7"/>
      <c r="D136" s="6"/>
    </row>
    <row r="137" spans="1:6" ht="18" x14ac:dyDescent="0.25">
      <c r="A137" s="275" t="s">
        <v>73</v>
      </c>
      <c r="B137" s="276"/>
      <c r="C137" s="276"/>
      <c r="D137" s="276"/>
      <c r="E137" s="276"/>
      <c r="F137" s="276"/>
    </row>
    <row r="138" spans="1:6" ht="30" x14ac:dyDescent="0.25">
      <c r="A138" s="169" t="s">
        <v>372</v>
      </c>
      <c r="B138" s="170" t="s">
        <v>34</v>
      </c>
      <c r="C138" s="170"/>
      <c r="D138" s="168"/>
      <c r="E138" s="146"/>
      <c r="F138" s="147"/>
    </row>
    <row r="139" spans="1:6" x14ac:dyDescent="0.25">
      <c r="A139" s="18" t="s">
        <v>144</v>
      </c>
      <c r="B139" s="170" t="s">
        <v>34</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t="s">
        <v>34</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t="s">
        <v>34</v>
      </c>
      <c r="C144" s="177"/>
      <c r="D144" s="187"/>
      <c r="E144" s="168"/>
      <c r="F144" s="147"/>
    </row>
    <row r="145" spans="1:6" ht="66" x14ac:dyDescent="0.25">
      <c r="A145" s="110" t="s">
        <v>287</v>
      </c>
      <c r="B145" s="170" t="s">
        <v>34</v>
      </c>
      <c r="C145" s="154"/>
      <c r="D145" s="134"/>
      <c r="E145" s="7"/>
      <c r="F145" s="102"/>
    </row>
    <row r="146" spans="1:6" x14ac:dyDescent="0.25">
      <c r="A146" s="19" t="s">
        <v>38</v>
      </c>
      <c r="B146" s="19"/>
      <c r="C146" s="19"/>
      <c r="D146" s="19">
        <f>SUM(B138:C144)</f>
        <v>0</v>
      </c>
    </row>
    <row r="147" spans="1:6" x14ac:dyDescent="0.25">
      <c r="A147" s="19" t="s">
        <v>37</v>
      </c>
      <c r="B147" s="20"/>
      <c r="C147" s="21"/>
      <c r="D147" s="63" t="e">
        <f>D146/(COUNT(B138:C144)*2)</f>
        <v>#DIV/0!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t="e">
        <f>D149/(COUNT(B138:C144,B102:C109,B114:C133)*2)</f>
        <v>#DIV/0!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43060</v>
      </c>
      <c r="B153" s="6"/>
      <c r="C153" s="7"/>
      <c r="D153" s="59"/>
    </row>
    <row r="154" spans="1:6" ht="16.5" x14ac:dyDescent="0.25">
      <c r="A154" s="277" t="s">
        <v>63</v>
      </c>
      <c r="B154" s="278"/>
      <c r="C154" s="278"/>
      <c r="D154" s="278"/>
      <c r="E154" s="278"/>
      <c r="F154" s="278"/>
    </row>
    <row r="155" spans="1:6" x14ac:dyDescent="0.25">
      <c r="A155" s="23" t="s">
        <v>132</v>
      </c>
      <c r="B155" s="170" t="s">
        <v>34</v>
      </c>
      <c r="C155" s="170"/>
      <c r="D155" s="168"/>
      <c r="E155" s="147"/>
      <c r="F155" s="147"/>
    </row>
    <row r="156" spans="1:6" x14ac:dyDescent="0.25">
      <c r="A156" s="23" t="s">
        <v>297</v>
      </c>
      <c r="B156" s="170" t="s">
        <v>34</v>
      </c>
      <c r="C156" s="170"/>
      <c r="D156" s="168"/>
      <c r="E156" s="147"/>
      <c r="F156" s="147"/>
    </row>
    <row r="157" spans="1:6" x14ac:dyDescent="0.25">
      <c r="A157" s="23" t="s">
        <v>69</v>
      </c>
      <c r="B157" s="170" t="s">
        <v>34</v>
      </c>
      <c r="C157" s="168"/>
      <c r="D157" s="168"/>
      <c r="E157" s="147"/>
      <c r="F157" s="147"/>
    </row>
    <row r="158" spans="1:6" x14ac:dyDescent="0.25">
      <c r="A158" s="33" t="s">
        <v>136</v>
      </c>
      <c r="B158" s="170" t="s">
        <v>34</v>
      </c>
      <c r="C158" s="170"/>
      <c r="D158" s="149"/>
      <c r="E158" s="147"/>
      <c r="F158" s="147"/>
    </row>
    <row r="159" spans="1:6" ht="30" x14ac:dyDescent="0.25">
      <c r="A159" s="23" t="s">
        <v>190</v>
      </c>
      <c r="B159" s="170" t="s">
        <v>34</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t="s">
        <v>34</v>
      </c>
      <c r="C161" s="138"/>
      <c r="D161" s="168"/>
      <c r="E161" s="147"/>
      <c r="F161" s="147"/>
    </row>
    <row r="162" spans="1:6" x14ac:dyDescent="0.25">
      <c r="A162" s="23" t="s">
        <v>27</v>
      </c>
      <c r="B162" s="170" t="s">
        <v>34</v>
      </c>
      <c r="C162" s="170"/>
      <c r="D162" s="10"/>
      <c r="E162" s="147"/>
      <c r="F162" s="147"/>
    </row>
    <row r="163" spans="1:6" x14ac:dyDescent="0.25">
      <c r="A163" s="19" t="s">
        <v>38</v>
      </c>
      <c r="B163" s="19"/>
      <c r="C163" s="19"/>
      <c r="D163" s="19">
        <f>SUM(B155:C162)</f>
        <v>0</v>
      </c>
    </row>
    <row r="164" spans="1:6" x14ac:dyDescent="0.25">
      <c r="A164" s="19" t="s">
        <v>37</v>
      </c>
      <c r="B164" s="20"/>
      <c r="C164" s="21"/>
      <c r="D164" s="63" t="e">
        <f>D163/(COUNT(B155:C162)*2)</f>
        <v>#DIV/0!</v>
      </c>
    </row>
    <row r="165" spans="1:6" x14ac:dyDescent="0.25">
      <c r="A165" s="9"/>
      <c r="B165" s="6"/>
      <c r="C165" s="7"/>
      <c r="D165" s="6"/>
    </row>
    <row r="166" spans="1:6" ht="18" x14ac:dyDescent="0.25">
      <c r="A166" s="275" t="s">
        <v>134</v>
      </c>
      <c r="B166" s="276"/>
      <c r="C166" s="276"/>
      <c r="D166" s="276"/>
      <c r="E166" s="276"/>
      <c r="F166" s="276"/>
    </row>
    <row r="167" spans="1:6" x14ac:dyDescent="0.25">
      <c r="A167" s="169" t="s">
        <v>314</v>
      </c>
      <c r="B167" s="170" t="s">
        <v>34</v>
      </c>
      <c r="C167" s="170"/>
      <c r="D167" s="143"/>
      <c r="E167" s="147"/>
      <c r="F167" s="147"/>
    </row>
    <row r="168" spans="1:6" x14ac:dyDescent="0.25">
      <c r="A168" s="18" t="s">
        <v>102</v>
      </c>
      <c r="B168" s="170" t="s">
        <v>34</v>
      </c>
      <c r="C168" s="170"/>
      <c r="D168" s="143"/>
      <c r="E168" s="147"/>
      <c r="F168" s="147"/>
    </row>
    <row r="169" spans="1:6" x14ac:dyDescent="0.25">
      <c r="A169" s="18" t="s">
        <v>135</v>
      </c>
      <c r="B169" s="170" t="s">
        <v>34</v>
      </c>
      <c r="C169" s="170"/>
      <c r="D169" s="143"/>
      <c r="E169" s="147"/>
      <c r="F169" s="147"/>
    </row>
    <row r="170" spans="1:6" x14ac:dyDescent="0.25">
      <c r="A170" s="18" t="s">
        <v>64</v>
      </c>
      <c r="B170" s="170" t="s">
        <v>34</v>
      </c>
      <c r="C170" s="170"/>
      <c r="D170" s="12"/>
      <c r="E170" s="147"/>
      <c r="F170" s="147"/>
    </row>
    <row r="171" spans="1:6" x14ac:dyDescent="0.25">
      <c r="A171" s="18" t="s">
        <v>279</v>
      </c>
      <c r="B171" s="170" t="s">
        <v>34</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t="s">
        <v>34</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t="s">
        <v>34</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t="s">
        <v>34</v>
      </c>
      <c r="C177" s="170"/>
      <c r="D177" s="168"/>
      <c r="E177" s="147"/>
      <c r="F177" s="147"/>
    </row>
    <row r="178" spans="1:7" x14ac:dyDescent="0.25">
      <c r="A178" s="169" t="s">
        <v>188</v>
      </c>
      <c r="B178" s="170" t="s">
        <v>34</v>
      </c>
      <c r="C178" s="170"/>
      <c r="D178" s="168"/>
      <c r="E178" s="168"/>
      <c r="F178" s="147"/>
    </row>
    <row r="179" spans="1:7" ht="18" x14ac:dyDescent="0.35">
      <c r="A179" s="160" t="s">
        <v>289</v>
      </c>
      <c r="B179" s="170" t="s">
        <v>34</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t="s">
        <v>34</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t="s">
        <v>34</v>
      </c>
      <c r="C183" s="170"/>
      <c r="D183" s="168"/>
      <c r="E183" s="168"/>
      <c r="F183" s="147"/>
    </row>
    <row r="184" spans="1:7" ht="30" x14ac:dyDescent="0.25">
      <c r="A184" s="24" t="s">
        <v>200</v>
      </c>
      <c r="B184" s="170" t="s">
        <v>34</v>
      </c>
      <c r="C184" s="170"/>
      <c r="D184" s="168"/>
      <c r="E184" s="147"/>
      <c r="F184" s="147"/>
    </row>
    <row r="185" spans="1:7" ht="45" x14ac:dyDescent="0.25">
      <c r="A185" s="101" t="s">
        <v>287</v>
      </c>
      <c r="B185" s="170" t="s">
        <v>34</v>
      </c>
      <c r="C185" s="154"/>
      <c r="D185" s="134"/>
      <c r="E185" s="102"/>
      <c r="F185" s="102"/>
    </row>
    <row r="186" spans="1:7" x14ac:dyDescent="0.25">
      <c r="A186" s="19" t="s">
        <v>38</v>
      </c>
      <c r="B186" s="19"/>
      <c r="C186" s="19"/>
      <c r="D186" s="19">
        <f>SUM(B167:C184)</f>
        <v>0</v>
      </c>
    </row>
    <row r="187" spans="1:7" x14ac:dyDescent="0.25">
      <c r="A187" s="19" t="s">
        <v>37</v>
      </c>
      <c r="B187" s="20"/>
      <c r="C187" s="21"/>
      <c r="D187" s="63" t="e">
        <f>D186/(COUNT(B167:C184)*2)</f>
        <v>#DIV/0!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t="e">
        <f>D189/(COUNT(B155:C162,B167:C184)*2)</f>
        <v>#DIV/0!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43060</v>
      </c>
      <c r="B193" s="6"/>
      <c r="C193" s="7"/>
      <c r="D193" s="6"/>
    </row>
    <row r="194" spans="1:7" ht="18" x14ac:dyDescent="0.25">
      <c r="A194" s="275" t="s">
        <v>158</v>
      </c>
      <c r="B194" s="276"/>
      <c r="C194" s="276"/>
      <c r="D194" s="276"/>
      <c r="E194" s="276"/>
      <c r="F194" s="276"/>
    </row>
    <row r="195" spans="1:7" ht="36" x14ac:dyDescent="0.35">
      <c r="A195" s="83" t="s">
        <v>27</v>
      </c>
      <c r="B195" s="170" t="s">
        <v>34</v>
      </c>
      <c r="C195" s="217" t="str">
        <f>IF(B195=0, -5, "0")</f>
        <v>0</v>
      </c>
      <c r="D195" s="168"/>
      <c r="E195" s="147"/>
      <c r="F195" s="147"/>
    </row>
    <row r="196" spans="1:7" x14ac:dyDescent="0.25">
      <c r="A196" s="23" t="s">
        <v>57</v>
      </c>
      <c r="B196" s="170" t="s">
        <v>34</v>
      </c>
      <c r="C196" s="170"/>
      <c r="D196" s="168"/>
      <c r="E196" s="147"/>
      <c r="F196" s="147"/>
    </row>
    <row r="197" spans="1:7" x14ac:dyDescent="0.25">
      <c r="A197" s="33" t="s">
        <v>297</v>
      </c>
      <c r="B197" s="170" t="s">
        <v>34</v>
      </c>
      <c r="C197" s="170"/>
      <c r="D197" s="168"/>
      <c r="E197" s="173"/>
      <c r="F197" s="147"/>
    </row>
    <row r="198" spans="1:7" x14ac:dyDescent="0.25">
      <c r="A198" s="23" t="s">
        <v>100</v>
      </c>
      <c r="B198" s="170" t="s">
        <v>34</v>
      </c>
      <c r="C198" s="170"/>
      <c r="D198" s="168"/>
      <c r="E198" s="147"/>
      <c r="F198" s="147"/>
    </row>
    <row r="199" spans="1:7" x14ac:dyDescent="0.25">
      <c r="A199" s="23" t="s">
        <v>154</v>
      </c>
      <c r="B199" s="170" t="s">
        <v>34</v>
      </c>
      <c r="C199" s="170"/>
      <c r="D199" s="168"/>
      <c r="E199" s="147"/>
      <c r="F199" s="147"/>
    </row>
    <row r="200" spans="1:7" x14ac:dyDescent="0.25">
      <c r="A200" s="33" t="s">
        <v>153</v>
      </c>
      <c r="B200" s="170" t="s">
        <v>34</v>
      </c>
      <c r="C200" s="170"/>
      <c r="D200" s="168"/>
      <c r="E200" s="147"/>
      <c r="F200" s="147"/>
    </row>
    <row r="201" spans="1:7" x14ac:dyDescent="0.25">
      <c r="A201" s="33" t="s">
        <v>28</v>
      </c>
      <c r="B201" s="170" t="s">
        <v>34</v>
      </c>
      <c r="C201" s="170"/>
      <c r="D201" s="168"/>
      <c r="E201" s="147"/>
      <c r="F201" s="147"/>
    </row>
    <row r="202" spans="1:7" x14ac:dyDescent="0.25">
      <c r="A202" s="33" t="s">
        <v>155</v>
      </c>
      <c r="B202" s="170" t="s">
        <v>34</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t="s">
        <v>34</v>
      </c>
      <c r="C205" s="170"/>
      <c r="D205" s="168"/>
      <c r="E205" s="147"/>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75" t="s">
        <v>76</v>
      </c>
      <c r="B209" s="276"/>
      <c r="C209" s="276"/>
      <c r="D209" s="276"/>
      <c r="E209" s="276"/>
      <c r="F209" s="276"/>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75" t="s">
        <v>191</v>
      </c>
      <c r="B232" s="276"/>
      <c r="C232" s="276"/>
      <c r="D232" s="276"/>
      <c r="E232" s="276"/>
      <c r="F232" s="276"/>
    </row>
    <row r="233" spans="1:6" x14ac:dyDescent="0.25">
      <c r="A233" s="169" t="s">
        <v>314</v>
      </c>
      <c r="B233" s="171" t="s">
        <v>34</v>
      </c>
      <c r="C233" s="171"/>
      <c r="D233" s="152"/>
      <c r="E233" s="147"/>
      <c r="F233" s="147"/>
    </row>
    <row r="234" spans="1:6" ht="30" x14ac:dyDescent="0.25">
      <c r="A234" s="18" t="s">
        <v>205</v>
      </c>
      <c r="B234" s="171" t="s">
        <v>34</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t="s">
        <v>34</v>
      </c>
      <c r="C237" s="170"/>
      <c r="D237" s="157"/>
      <c r="E237" s="147"/>
      <c r="F237" s="147"/>
    </row>
    <row r="238" spans="1:6" x14ac:dyDescent="0.25">
      <c r="A238" s="18" t="s">
        <v>55</v>
      </c>
      <c r="B238" s="171" t="s">
        <v>34</v>
      </c>
      <c r="C238" s="170"/>
      <c r="D238" s="158"/>
      <c r="E238" s="147"/>
      <c r="F238" s="147"/>
    </row>
    <row r="239" spans="1:6" x14ac:dyDescent="0.25">
      <c r="A239" s="169" t="s">
        <v>299</v>
      </c>
      <c r="B239" s="171" t="s">
        <v>34</v>
      </c>
      <c r="C239" s="171"/>
      <c r="D239" s="165"/>
      <c r="E239" s="173"/>
      <c r="F239" s="147"/>
    </row>
    <row r="240" spans="1:6" x14ac:dyDescent="0.25">
      <c r="A240" s="169" t="s">
        <v>156</v>
      </c>
      <c r="B240" s="171" t="s">
        <v>34</v>
      </c>
      <c r="C240" s="170"/>
      <c r="D240" s="156"/>
      <c r="E240" s="147"/>
      <c r="F240" s="147"/>
    </row>
    <row r="241" spans="1:6" ht="45" x14ac:dyDescent="0.25">
      <c r="A241" s="100" t="s">
        <v>287</v>
      </c>
      <c r="B241" s="171" t="s">
        <v>34</v>
      </c>
      <c r="C241" s="154"/>
      <c r="D241" s="255"/>
      <c r="E241" s="102"/>
      <c r="F241" s="102"/>
    </row>
    <row r="242" spans="1:6" x14ac:dyDescent="0.25">
      <c r="A242" s="19" t="s">
        <v>38</v>
      </c>
      <c r="B242" s="19"/>
      <c r="C242" s="19"/>
      <c r="D242" s="19">
        <f>SUM(B233:C240)</f>
        <v>0</v>
      </c>
    </row>
    <row r="243" spans="1:6" x14ac:dyDescent="0.25">
      <c r="A243" s="19" t="s">
        <v>37</v>
      </c>
      <c r="B243" s="20"/>
      <c r="C243" s="21"/>
      <c r="D243" s="63" t="e">
        <f>D242/(COUNT(B233:C240)*2)</f>
        <v>#DIV/0!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t="e">
        <f>D245/(COUNT(B210:C228,B233:C240,B195:C205)*2)</f>
        <v>#DIV/0!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43060</v>
      </c>
      <c r="B249" s="6"/>
      <c r="C249" s="7"/>
      <c r="D249" s="6"/>
    </row>
    <row r="250" spans="1:6" s="3" customFormat="1" ht="18" x14ac:dyDescent="0.25">
      <c r="A250" s="275" t="s">
        <v>79</v>
      </c>
      <c r="B250" s="276"/>
      <c r="C250" s="276"/>
      <c r="D250" s="276"/>
      <c r="E250" s="276"/>
      <c r="F250" s="276"/>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75" t="s">
        <v>81</v>
      </c>
      <c r="B266" s="276"/>
      <c r="C266" s="276"/>
      <c r="D266" s="276"/>
      <c r="E266" s="276"/>
      <c r="F266" s="276"/>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256"/>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43060</v>
      </c>
      <c r="B292" s="6"/>
      <c r="C292" s="7"/>
      <c r="D292" s="59"/>
    </row>
    <row r="293" spans="1:7" ht="18" x14ac:dyDescent="0.25">
      <c r="A293" s="275" t="s">
        <v>19</v>
      </c>
      <c r="B293" s="276"/>
      <c r="C293" s="276"/>
      <c r="D293" s="276"/>
      <c r="E293" s="276"/>
      <c r="F293" s="276"/>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5" t="s">
        <v>122</v>
      </c>
      <c r="B305" s="276"/>
      <c r="C305" s="276"/>
      <c r="D305" s="276"/>
      <c r="E305" s="276"/>
      <c r="F305" s="276"/>
    </row>
    <row r="306" spans="1:6" x14ac:dyDescent="0.25">
      <c r="A306" s="169" t="s">
        <v>303</v>
      </c>
      <c r="B306" s="171">
        <v>2</v>
      </c>
      <c r="C306" s="171"/>
      <c r="D306" s="146"/>
      <c r="E306" s="173"/>
      <c r="F306" s="173"/>
    </row>
    <row r="307" spans="1:6" x14ac:dyDescent="0.25">
      <c r="A307" s="169" t="s">
        <v>373</v>
      </c>
      <c r="B307" s="171">
        <v>1</v>
      </c>
      <c r="C307" s="170"/>
      <c r="D307" s="261" t="s">
        <v>461</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0</v>
      </c>
      <c r="C310" s="170"/>
      <c r="D310" s="156" t="s">
        <v>478</v>
      </c>
      <c r="E310" s="168" t="s">
        <v>466</v>
      </c>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58">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74" t="s">
        <v>21</v>
      </c>
      <c r="B324" s="274"/>
      <c r="C324" s="274"/>
      <c r="D324" s="274"/>
      <c r="E324" s="274"/>
      <c r="F324" s="274"/>
    </row>
    <row r="325" spans="1:9" x14ac:dyDescent="0.25">
      <c r="A325" s="193">
        <f>B11</f>
        <v>43060</v>
      </c>
      <c r="B325" s="6"/>
      <c r="C325" s="7"/>
      <c r="D325" s="6"/>
    </row>
    <row r="326" spans="1:9" ht="18" x14ac:dyDescent="0.25">
      <c r="A326" s="275" t="s">
        <v>12</v>
      </c>
      <c r="B326" s="276"/>
      <c r="C326" s="276"/>
      <c r="D326" s="276"/>
      <c r="E326" s="276"/>
      <c r="F326" s="276"/>
    </row>
    <row r="327" spans="1:9" x14ac:dyDescent="0.25">
      <c r="A327" s="169" t="s">
        <v>109</v>
      </c>
      <c r="B327" s="170">
        <v>2</v>
      </c>
      <c r="C327" s="170"/>
      <c r="D327" s="143"/>
      <c r="E327" s="147"/>
      <c r="F327" s="147"/>
    </row>
    <row r="328" spans="1:9" ht="59.25" customHeight="1" x14ac:dyDescent="0.25">
      <c r="A328" s="169" t="s">
        <v>51</v>
      </c>
      <c r="B328" s="170">
        <v>0</v>
      </c>
      <c r="C328" s="170"/>
      <c r="D328" s="9" t="s">
        <v>479</v>
      </c>
      <c r="E328" s="129" t="s">
        <v>480</v>
      </c>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5" t="s">
        <v>25</v>
      </c>
      <c r="B339" s="276"/>
      <c r="C339" s="276"/>
      <c r="D339" s="276"/>
      <c r="E339" s="276"/>
      <c r="F339" s="276"/>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58">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4" t="s">
        <v>8</v>
      </c>
      <c r="B352" s="274"/>
      <c r="C352" s="274"/>
      <c r="D352" s="274"/>
      <c r="E352" s="274"/>
      <c r="F352" s="274"/>
    </row>
    <row r="353" spans="1:6" x14ac:dyDescent="0.25">
      <c r="A353" s="183">
        <f>B11</f>
        <v>43060</v>
      </c>
      <c r="B353" s="6"/>
      <c r="C353" s="7"/>
      <c r="D353" s="59"/>
    </row>
    <row r="354" spans="1:6" ht="16.5" x14ac:dyDescent="0.25">
      <c r="A354" s="277" t="s">
        <v>113</v>
      </c>
      <c r="B354" s="278"/>
      <c r="C354" s="278"/>
      <c r="D354" s="278"/>
      <c r="E354" s="278"/>
      <c r="F354" s="27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5" t="s">
        <v>25</v>
      </c>
      <c r="B366" s="276"/>
      <c r="C366" s="276"/>
      <c r="D366" s="276"/>
      <c r="E366" s="276"/>
      <c r="F366" s="276"/>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customHeight="1" x14ac:dyDescent="0.35">
      <c r="A374" s="76" t="s">
        <v>115</v>
      </c>
      <c r="B374" s="171">
        <v>0</v>
      </c>
      <c r="C374" s="217">
        <f>IF(B374=0, -5, "0")</f>
        <v>-5</v>
      </c>
      <c r="D374" s="264" t="s">
        <v>465</v>
      </c>
      <c r="E374" s="129" t="s">
        <v>466</v>
      </c>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x14ac:dyDescent="0.25">
      <c r="A381" s="44"/>
      <c r="B381" s="44"/>
      <c r="C381" s="44"/>
      <c r="D381" s="44"/>
    </row>
    <row r="382" spans="1:6" ht="18" x14ac:dyDescent="0.25">
      <c r="A382" s="275" t="s">
        <v>124</v>
      </c>
      <c r="B382" s="276"/>
      <c r="C382" s="276"/>
      <c r="D382" s="276"/>
      <c r="E382" s="276"/>
      <c r="F382" s="27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7" customHeight="1" x14ac:dyDescent="0.35">
      <c r="A387" s="76" t="s">
        <v>115</v>
      </c>
      <c r="B387" s="170">
        <v>2</v>
      </c>
      <c r="C387" s="217" t="str">
        <f>IF(B387=0, -5, "0")</f>
        <v>0</v>
      </c>
      <c r="D387" s="168"/>
      <c r="E387" s="147"/>
      <c r="F387" s="147"/>
    </row>
    <row r="388" spans="1:16384" s="3" customFormat="1" ht="13.7"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1</v>
      </c>
    </row>
    <row r="390" spans="1:16384" ht="13.7" customHeight="1" x14ac:dyDescent="0.25">
      <c r="A390" s="44"/>
      <c r="B390" s="44"/>
      <c r="C390" s="44"/>
      <c r="D390" s="44"/>
    </row>
    <row r="391" spans="1:16384" ht="18" x14ac:dyDescent="0.25">
      <c r="A391" s="275" t="s">
        <v>29</v>
      </c>
      <c r="B391" s="276"/>
      <c r="C391" s="276"/>
      <c r="D391" s="276"/>
      <c r="E391" s="276"/>
      <c r="F391" s="27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9">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43060</v>
      </c>
      <c r="B406" s="6"/>
      <c r="C406" s="7"/>
      <c r="D406" s="6"/>
    </row>
    <row r="407" spans="1:6" ht="16.5" x14ac:dyDescent="0.25">
      <c r="A407" s="277" t="s">
        <v>19</v>
      </c>
      <c r="B407" s="278"/>
      <c r="C407" s="278"/>
      <c r="D407" s="278"/>
      <c r="E407" s="278"/>
      <c r="F407" s="278"/>
    </row>
    <row r="408" spans="1:6" x14ac:dyDescent="0.25">
      <c r="A408" s="32" t="s">
        <v>62</v>
      </c>
      <c r="B408" s="170" t="s">
        <v>34</v>
      </c>
      <c r="C408" s="170"/>
      <c r="D408" s="168"/>
      <c r="E408" s="147"/>
      <c r="F408" s="147"/>
    </row>
    <row r="409" spans="1:6" x14ac:dyDescent="0.25">
      <c r="A409" s="22" t="s">
        <v>6</v>
      </c>
      <c r="B409" s="170" t="s">
        <v>34</v>
      </c>
      <c r="C409" s="170"/>
      <c r="D409" s="168"/>
      <c r="E409" s="147"/>
      <c r="F409" s="147"/>
    </row>
    <row r="410" spans="1:6" x14ac:dyDescent="0.25">
      <c r="A410" s="32" t="s">
        <v>20</v>
      </c>
      <c r="B410" s="170" t="s">
        <v>34</v>
      </c>
      <c r="C410" s="170"/>
      <c r="D410" s="149"/>
      <c r="E410" s="147"/>
      <c r="F410" s="147"/>
    </row>
    <row r="411" spans="1:6" x14ac:dyDescent="0.25">
      <c r="A411" s="22" t="s">
        <v>126</v>
      </c>
      <c r="B411" s="170" t="s">
        <v>34</v>
      </c>
      <c r="C411" s="170"/>
      <c r="D411" s="168"/>
      <c r="E411" s="147"/>
      <c r="F411" s="147"/>
    </row>
    <row r="412" spans="1:6" x14ac:dyDescent="0.25">
      <c r="A412" s="32" t="s">
        <v>194</v>
      </c>
      <c r="B412" s="170" t="s">
        <v>34</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t="s">
        <v>34</v>
      </c>
      <c r="C414" s="170"/>
      <c r="D414" s="168"/>
      <c r="E414" s="147"/>
      <c r="F414" s="147"/>
    </row>
    <row r="415" spans="1:6" x14ac:dyDescent="0.25">
      <c r="A415" s="19" t="s">
        <v>38</v>
      </c>
      <c r="B415" s="19"/>
      <c r="C415" s="19"/>
      <c r="D415" s="19">
        <f>SUM(B408:C414)</f>
        <v>0</v>
      </c>
    </row>
    <row r="416" spans="1:6" x14ac:dyDescent="0.25">
      <c r="A416" s="19" t="s">
        <v>37</v>
      </c>
      <c r="B416" s="20"/>
      <c r="C416" s="21"/>
      <c r="D416" s="63" t="e">
        <f>D415/(COUNT(B408:C414)*2)</f>
        <v>#DIV/0!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t="s">
        <v>34</v>
      </c>
      <c r="C420" s="170"/>
      <c r="D420" s="168"/>
      <c r="E420" s="147"/>
      <c r="F420" s="147"/>
    </row>
    <row r="421" spans="1:6" x14ac:dyDescent="0.25">
      <c r="A421" s="169" t="s">
        <v>407</v>
      </c>
      <c r="B421" s="170" t="s">
        <v>34</v>
      </c>
      <c r="C421" s="170"/>
      <c r="D421" s="168"/>
      <c r="E421" s="147"/>
      <c r="F421" s="147"/>
    </row>
    <row r="422" spans="1:6" x14ac:dyDescent="0.25">
      <c r="A422" s="169" t="s">
        <v>146</v>
      </c>
      <c r="B422" s="170" t="s">
        <v>34</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t="s">
        <v>34</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t="s">
        <v>34</v>
      </c>
      <c r="C428" s="154"/>
      <c r="D428" s="134"/>
      <c r="E428" s="102"/>
      <c r="F428" s="102"/>
    </row>
    <row r="429" spans="1:6" x14ac:dyDescent="0.25">
      <c r="A429" s="19" t="s">
        <v>38</v>
      </c>
      <c r="B429" s="19"/>
      <c r="C429" s="19"/>
      <c r="D429" s="97">
        <f>SUM(B419:C427)</f>
        <v>0</v>
      </c>
    </row>
    <row r="430" spans="1:6" x14ac:dyDescent="0.25">
      <c r="A430" s="19" t="s">
        <v>37</v>
      </c>
      <c r="B430" s="20"/>
      <c r="C430" s="21"/>
      <c r="D430" s="63" t="e">
        <f>D429/(COUNT(B419:C427)*2)</f>
        <v>#DIV/0!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t="e">
        <f>D432/(COUNT(B419:C427,B408:C414)*2)</f>
        <v>#DIV/0!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43060</v>
      </c>
      <c r="B436" s="6"/>
      <c r="C436" s="7"/>
      <c r="D436" s="6"/>
    </row>
    <row r="437" spans="1:7" ht="18" x14ac:dyDescent="0.25">
      <c r="A437" s="275" t="s">
        <v>375</v>
      </c>
      <c r="B437" s="276"/>
      <c r="C437" s="276"/>
      <c r="D437" s="276"/>
      <c r="E437" s="276"/>
      <c r="F437" s="27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5" t="s">
        <v>31</v>
      </c>
      <c r="B444" s="276"/>
      <c r="C444" s="276"/>
      <c r="D444" s="276"/>
      <c r="E444" s="276"/>
      <c r="F444" s="27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58">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9">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8">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60">
        <v>1</v>
      </c>
      <c r="E490" s="102"/>
      <c r="F490" s="102"/>
    </row>
    <row r="491" spans="1:7" x14ac:dyDescent="0.25">
      <c r="A491" s="19" t="s">
        <v>38</v>
      </c>
      <c r="B491" s="19"/>
      <c r="C491" s="19"/>
      <c r="D491" s="19">
        <f>SUM(B475:C489)</f>
        <v>20</v>
      </c>
    </row>
    <row r="492" spans="1:7" x14ac:dyDescent="0.25">
      <c r="A492" s="19" t="s">
        <v>37</v>
      </c>
      <c r="B492" s="20"/>
      <c r="C492" s="21"/>
      <c r="D492" s="63">
        <f>D491/(COUNT(B475:C489)*2)</f>
        <v>1</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9">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191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0.93627450980392157</v>
      </c>
    </row>
  </sheetData>
  <sheetProtection algorithmName="SHA-512" hashValue="vkg2PMygjWpV+KWwcpqyDa6fwUW6mSnU5cMilwkj0+1nLhwcrWWpSNYso0ZEXkMVlGNS2pfIowSnp29tduvnXA==" saltValue="93a17KkqKsJM7TGPaDXNAQ=="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200" verticalDpi="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A22" sqref="A22:C2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4"/>
      <c r="E1" s="304"/>
      <c r="F1" s="304"/>
      <c r="G1" s="304"/>
      <c r="H1" s="304"/>
      <c r="I1" s="30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8" t="s">
        <v>52</v>
      </c>
      <c r="B6" s="288"/>
      <c r="C6" s="288"/>
      <c r="D6" s="288"/>
      <c r="E6" s="288"/>
      <c r="F6" s="288"/>
      <c r="G6" s="216"/>
      <c r="H6" s="216"/>
      <c r="I6" s="216"/>
    </row>
    <row r="7" spans="1:9" s="36" customFormat="1" ht="21.75" customHeight="1" x14ac:dyDescent="0.45">
      <c r="A7" s="289" t="str">
        <f>'A1 Exploitation'!A8:F8</f>
        <v>Rades</v>
      </c>
      <c r="B7" s="289"/>
      <c r="C7" s="289"/>
      <c r="D7" s="289"/>
      <c r="E7" s="289"/>
      <c r="F7" s="289"/>
      <c r="G7" s="216"/>
      <c r="H7" s="216"/>
      <c r="I7" s="216"/>
    </row>
    <row r="8" spans="1:9" s="36" customFormat="1" ht="24" x14ac:dyDescent="0.45">
      <c r="A8" s="38" t="s">
        <v>44</v>
      </c>
      <c r="B8" s="305" t="str">
        <f>'A2 Exploitation'!B9:F9</f>
        <v xml:space="preserve">Mme Samah SLAIMI </v>
      </c>
      <c r="C8" s="305"/>
      <c r="D8" s="305"/>
      <c r="E8" s="305"/>
      <c r="F8" s="305"/>
      <c r="G8" s="216"/>
      <c r="H8" s="216"/>
      <c r="I8" s="216"/>
    </row>
    <row r="9" spans="1:9" s="36" customFormat="1" ht="24" x14ac:dyDescent="0.45">
      <c r="A9" s="39" t="s">
        <v>46</v>
      </c>
      <c r="B9" s="306" t="str">
        <f>'A2 Exploitation'!B10:F10</f>
        <v>Directeur magasin &amp; chefs rayons</v>
      </c>
      <c r="C9" s="306"/>
      <c r="D9" s="306"/>
      <c r="E9" s="306"/>
      <c r="F9" s="306"/>
      <c r="G9" s="216"/>
      <c r="H9" s="216"/>
      <c r="I9" s="216"/>
    </row>
    <row r="10" spans="1:9" s="36" customFormat="1" ht="24" x14ac:dyDescent="0.45">
      <c r="A10" s="38" t="s">
        <v>45</v>
      </c>
      <c r="B10" s="303">
        <f>'A2 Exploitation'!B11:F11</f>
        <v>43060</v>
      </c>
      <c r="C10" s="303"/>
      <c r="D10" s="303"/>
      <c r="E10" s="303"/>
      <c r="F10" s="303"/>
      <c r="G10" s="216"/>
      <c r="H10" s="216"/>
      <c r="I10" s="216"/>
    </row>
    <row r="11" spans="1:9" s="36" customFormat="1" ht="24" x14ac:dyDescent="0.45">
      <c r="A11" s="38" t="s">
        <v>341</v>
      </c>
      <c r="B11" s="307">
        <f>D198</f>
        <v>0.68367346938775508</v>
      </c>
      <c r="C11" s="307"/>
      <c r="D11" s="307"/>
      <c r="E11" s="307"/>
      <c r="F11" s="307"/>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308" t="s">
        <v>0</v>
      </c>
      <c r="B16" s="309"/>
      <c r="C16" s="309"/>
      <c r="D16" s="309"/>
      <c r="E16" s="309"/>
      <c r="F16" s="309"/>
    </row>
    <row r="17" spans="1:6" x14ac:dyDescent="0.3">
      <c r="A17" s="41" t="s">
        <v>316</v>
      </c>
      <c r="B17" s="221">
        <v>1</v>
      </c>
      <c r="C17" s="221"/>
      <c r="D17" s="41" t="s">
        <v>471</v>
      </c>
      <c r="E17" s="221"/>
      <c r="F17" s="221"/>
    </row>
    <row r="18" spans="1:6" x14ac:dyDescent="0.3">
      <c r="A18" s="48" t="s">
        <v>89</v>
      </c>
      <c r="B18" s="221">
        <v>2</v>
      </c>
      <c r="C18" s="221"/>
      <c r="D18" s="222"/>
      <c r="E18" s="221"/>
      <c r="F18" s="221"/>
    </row>
    <row r="19" spans="1:6" x14ac:dyDescent="0.3">
      <c r="A19" s="41" t="s">
        <v>90</v>
      </c>
      <c r="B19" s="221">
        <v>1</v>
      </c>
      <c r="C19" s="221"/>
      <c r="D19" s="263" t="s">
        <v>462</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0" t="s">
        <v>38</v>
      </c>
      <c r="B22" s="297"/>
      <c r="C22" s="298"/>
      <c r="D22" s="215">
        <f>SUM(B17:C21)</f>
        <v>8</v>
      </c>
    </row>
    <row r="23" spans="1:6" x14ac:dyDescent="0.3">
      <c r="A23" s="294" t="s">
        <v>342</v>
      </c>
      <c r="B23" s="295"/>
      <c r="C23" s="296"/>
      <c r="D23" s="65">
        <f>D22/(COUNT(B17:C21)*2)</f>
        <v>0.8</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v>1</v>
      </c>
      <c r="C26" s="248" t="str">
        <f>IF(B26=0, -5, "0")</f>
        <v>0</v>
      </c>
      <c r="D26" s="263" t="s">
        <v>463</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4" t="s">
        <v>38</v>
      </c>
      <c r="B32" s="295"/>
      <c r="C32" s="296"/>
      <c r="D32" s="214">
        <f>SUM(B26:C31)</f>
        <v>11</v>
      </c>
    </row>
    <row r="33" spans="1:6" x14ac:dyDescent="0.3">
      <c r="A33" s="294" t="s">
        <v>342</v>
      </c>
      <c r="B33" s="295"/>
      <c r="C33" s="296"/>
      <c r="D33" s="65">
        <f>D32/(COUNT(B26:C31)*2)</f>
        <v>0.91666666666666663</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t="s">
        <v>34</v>
      </c>
      <c r="C37" s="221"/>
      <c r="D37" s="222"/>
      <c r="E37" s="221"/>
      <c r="F37" s="221"/>
    </row>
    <row r="38" spans="1:6" s="50" customFormat="1" x14ac:dyDescent="0.3">
      <c r="A38" s="41" t="s">
        <v>328</v>
      </c>
      <c r="B38" s="221" t="s">
        <v>34</v>
      </c>
      <c r="C38" s="221"/>
      <c r="D38" s="222"/>
      <c r="E38" s="221"/>
      <c r="F38" s="221"/>
    </row>
    <row r="39" spans="1:6" s="50" customFormat="1" x14ac:dyDescent="0.3">
      <c r="A39" s="41" t="s">
        <v>91</v>
      </c>
      <c r="B39" s="221" t="s">
        <v>34</v>
      </c>
      <c r="C39" s="221"/>
      <c r="D39" s="225"/>
      <c r="E39" s="221"/>
      <c r="F39" s="221"/>
    </row>
    <row r="40" spans="1:6" s="50" customFormat="1" x14ac:dyDescent="0.3">
      <c r="A40" s="41" t="s">
        <v>340</v>
      </c>
      <c r="B40" s="221" t="s">
        <v>34</v>
      </c>
      <c r="C40" s="221"/>
      <c r="D40" s="225"/>
      <c r="E40" s="221"/>
      <c r="F40" s="221"/>
    </row>
    <row r="41" spans="1:6" s="50" customFormat="1" x14ac:dyDescent="0.3">
      <c r="A41" s="294" t="s">
        <v>38</v>
      </c>
      <c r="B41" s="295"/>
      <c r="C41" s="296"/>
      <c r="D41" s="214">
        <f>SUM(B36:C40)</f>
        <v>0</v>
      </c>
      <c r="E41" s="37"/>
      <c r="F41" s="37"/>
    </row>
    <row r="42" spans="1:6" s="50" customFormat="1" x14ac:dyDescent="0.3">
      <c r="A42" s="294" t="s">
        <v>342</v>
      </c>
      <c r="B42" s="295"/>
      <c r="C42" s="296"/>
      <c r="D42" s="65" t="e">
        <f>D41/(COUNT(B36:C40)*2)</f>
        <v>#DIV/0!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1</v>
      </c>
      <c r="C45" s="221"/>
      <c r="D45" s="263" t="s">
        <v>464</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49.5" x14ac:dyDescent="0.3">
      <c r="A49" s="41" t="s">
        <v>93</v>
      </c>
      <c r="B49" s="221">
        <v>1</v>
      </c>
      <c r="C49" s="221"/>
      <c r="D49" s="222" t="s">
        <v>458</v>
      </c>
      <c r="E49" s="221"/>
      <c r="F49" s="221"/>
    </row>
    <row r="50" spans="1:6" ht="18" x14ac:dyDescent="0.35">
      <c r="A50" s="76" t="s">
        <v>343</v>
      </c>
      <c r="B50" s="221">
        <v>2</v>
      </c>
      <c r="C50" s="248" t="str">
        <f>IF(B50=0, -5, "0")</f>
        <v>0</v>
      </c>
      <c r="D50" s="225"/>
      <c r="E50" s="221"/>
      <c r="F50" s="221"/>
    </row>
    <row r="51" spans="1:6" x14ac:dyDescent="0.3">
      <c r="A51" s="294" t="s">
        <v>38</v>
      </c>
      <c r="B51" s="295"/>
      <c r="C51" s="296"/>
      <c r="D51" s="214">
        <f>SUM(B45:C50)</f>
        <v>10</v>
      </c>
    </row>
    <row r="52" spans="1:6" x14ac:dyDescent="0.3">
      <c r="A52" s="294" t="s">
        <v>342</v>
      </c>
      <c r="B52" s="295"/>
      <c r="C52" s="296"/>
      <c r="D52" s="65">
        <f>D51/(COUNT(B45:C50)*2)</f>
        <v>0.83333333333333337</v>
      </c>
    </row>
    <row r="53" spans="1:6" s="50" customFormat="1" x14ac:dyDescent="0.3">
      <c r="A53" s="54"/>
      <c r="B53" s="55"/>
      <c r="C53" s="55"/>
      <c r="D53" s="56"/>
    </row>
    <row r="54" spans="1:6" ht="19.5" x14ac:dyDescent="0.4">
      <c r="A54" s="292" t="s">
        <v>8</v>
      </c>
      <c r="B54" s="293"/>
      <c r="C54" s="293"/>
      <c r="D54" s="293"/>
      <c r="E54" s="293"/>
      <c r="F54" s="293"/>
    </row>
    <row r="55" spans="1:6" ht="115.5" x14ac:dyDescent="0.35">
      <c r="A55" s="83" t="s">
        <v>197</v>
      </c>
      <c r="B55" s="221">
        <v>0</v>
      </c>
      <c r="C55" s="248">
        <f>IF(B55=0, -5, "0")</f>
        <v>-5</v>
      </c>
      <c r="D55" s="262" t="s">
        <v>473</v>
      </c>
      <c r="E55" s="263" t="s">
        <v>472</v>
      </c>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459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4" t="s">
        <v>38</v>
      </c>
      <c r="B62" s="295"/>
      <c r="C62" s="296"/>
      <c r="D62" s="214">
        <f>SUM(B55:C61)</f>
        <v>7</v>
      </c>
    </row>
    <row r="63" spans="1:6" x14ac:dyDescent="0.3">
      <c r="A63" s="294" t="s">
        <v>342</v>
      </c>
      <c r="B63" s="295"/>
      <c r="C63" s="296"/>
      <c r="D63" s="65">
        <f>D62/(COUNT(B55:C61)*2)</f>
        <v>0.4375</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t="s">
        <v>34</v>
      </c>
      <c r="C66" s="228"/>
      <c r="D66" s="229"/>
      <c r="E66" s="229"/>
      <c r="F66" s="221"/>
    </row>
    <row r="67" spans="1:6" ht="19.5" x14ac:dyDescent="0.4">
      <c r="A67" s="41" t="s">
        <v>319</v>
      </c>
      <c r="B67" s="227" t="s">
        <v>34</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t="s">
        <v>34</v>
      </c>
      <c r="C77" s="233"/>
      <c r="D77" s="222"/>
      <c r="E77" s="234"/>
      <c r="F77" s="233"/>
    </row>
    <row r="78" spans="1:6" x14ac:dyDescent="0.3">
      <c r="A78" s="41" t="s">
        <v>198</v>
      </c>
      <c r="B78" s="227" t="s">
        <v>34</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t="s">
        <v>34</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t="s">
        <v>34</v>
      </c>
      <c r="C82" s="221"/>
      <c r="D82" s="234"/>
      <c r="E82" s="235"/>
      <c r="F82" s="221"/>
    </row>
    <row r="83" spans="1:6" x14ac:dyDescent="0.3">
      <c r="A83" s="294" t="s">
        <v>38</v>
      </c>
      <c r="B83" s="295"/>
      <c r="C83" s="296"/>
      <c r="D83" s="214">
        <f>SUM(B66:C82)</f>
        <v>0</v>
      </c>
    </row>
    <row r="84" spans="1:6" x14ac:dyDescent="0.3">
      <c r="A84" s="294" t="s">
        <v>342</v>
      </c>
      <c r="B84" s="295"/>
      <c r="C84" s="296"/>
      <c r="D84" s="65" t="e">
        <f>D83/(COUNT(B66:C82)*2)</f>
        <v>#DIV/0!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t="s">
        <v>34</v>
      </c>
      <c r="C87" s="228"/>
      <c r="D87" s="222"/>
      <c r="E87" s="222"/>
      <c r="F87" s="221"/>
    </row>
    <row r="88" spans="1:6" ht="19.5" x14ac:dyDescent="0.4">
      <c r="A88" s="41" t="s">
        <v>319</v>
      </c>
      <c r="B88" s="237" t="s">
        <v>34</v>
      </c>
      <c r="C88" s="228"/>
      <c r="D88" s="222"/>
      <c r="E88" s="221"/>
      <c r="F88" s="221"/>
    </row>
    <row r="89" spans="1:6" ht="19.5" x14ac:dyDescent="0.4">
      <c r="A89" s="41" t="s">
        <v>347</v>
      </c>
      <c r="B89" s="237" t="s">
        <v>34</v>
      </c>
      <c r="C89" s="228"/>
      <c r="D89" s="234"/>
      <c r="E89" s="221"/>
      <c r="F89" s="221"/>
    </row>
    <row r="90" spans="1:6" ht="34.5" x14ac:dyDescent="0.4">
      <c r="A90" s="51" t="s">
        <v>348</v>
      </c>
      <c r="B90" s="237" t="s">
        <v>34</v>
      </c>
      <c r="C90" s="228"/>
      <c r="D90" s="234"/>
      <c r="E90" s="221"/>
      <c r="F90" s="221"/>
    </row>
    <row r="91" spans="1:6" ht="19.5" x14ac:dyDescent="0.4">
      <c r="A91" s="48" t="s">
        <v>286</v>
      </c>
      <c r="B91" s="237" t="s">
        <v>34</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t="s">
        <v>34</v>
      </c>
      <c r="C94" s="221"/>
      <c r="D94" s="222"/>
      <c r="E94" s="221"/>
      <c r="F94" s="221"/>
    </row>
    <row r="95" spans="1:6" x14ac:dyDescent="0.3">
      <c r="A95" s="53" t="s">
        <v>329</v>
      </c>
      <c r="B95" s="237" t="s">
        <v>34</v>
      </c>
      <c r="C95" s="221"/>
      <c r="D95" s="222"/>
      <c r="E95" s="221"/>
      <c r="F95" s="221"/>
    </row>
    <row r="96" spans="1:6" x14ac:dyDescent="0.3">
      <c r="A96" s="53" t="s">
        <v>330</v>
      </c>
      <c r="B96" s="237" t="s">
        <v>34</v>
      </c>
      <c r="C96" s="221"/>
      <c r="D96" s="222"/>
      <c r="E96" s="221"/>
      <c r="F96" s="221"/>
    </row>
    <row r="97" spans="1:6" x14ac:dyDescent="0.3">
      <c r="A97" s="41" t="s">
        <v>147</v>
      </c>
      <c r="B97" s="237" t="s">
        <v>34</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t="s">
        <v>34</v>
      </c>
      <c r="C100" s="221"/>
      <c r="D100" s="222"/>
      <c r="E100" s="221"/>
      <c r="F100" s="221"/>
    </row>
    <row r="101" spans="1:6" x14ac:dyDescent="0.3">
      <c r="A101" s="294" t="s">
        <v>38</v>
      </c>
      <c r="B101" s="295"/>
      <c r="C101" s="296"/>
      <c r="D101" s="214">
        <f>SUM(B87:C100)</f>
        <v>0</v>
      </c>
    </row>
    <row r="102" spans="1:6" x14ac:dyDescent="0.3">
      <c r="A102" s="294" t="s">
        <v>342</v>
      </c>
      <c r="B102" s="295"/>
      <c r="C102" s="296"/>
      <c r="D102" s="65" t="e">
        <f>D101/(COUNT(B87:C100)*2)</f>
        <v>#DIV/0!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t="s">
        <v>34</v>
      </c>
      <c r="C106" s="228"/>
      <c r="D106" s="234"/>
      <c r="E106" s="221"/>
      <c r="F106" s="221"/>
    </row>
    <row r="107" spans="1:6" s="50" customFormat="1" ht="19.5" x14ac:dyDescent="0.4">
      <c r="A107" s="41" t="s">
        <v>207</v>
      </c>
      <c r="B107" s="237" t="s">
        <v>34</v>
      </c>
      <c r="C107" s="228"/>
      <c r="D107" s="234"/>
      <c r="E107" s="221"/>
      <c r="F107" s="221"/>
    </row>
    <row r="108" spans="1:6" s="50" customFormat="1" ht="19.5" x14ac:dyDescent="0.4">
      <c r="A108" s="41" t="s">
        <v>337</v>
      </c>
      <c r="B108" s="237" t="s">
        <v>34</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t="s">
        <v>34</v>
      </c>
      <c r="C112" s="221"/>
      <c r="D112" s="222"/>
      <c r="E112" s="221"/>
      <c r="F112" s="221"/>
    </row>
    <row r="113" spans="1:6" s="50" customFormat="1" x14ac:dyDescent="0.3">
      <c r="A113" s="122" t="s">
        <v>329</v>
      </c>
      <c r="B113" s="237" t="s">
        <v>34</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t="s">
        <v>34</v>
      </c>
      <c r="C116" s="221"/>
      <c r="D116" s="234"/>
      <c r="E116" s="221"/>
      <c r="F116" s="221"/>
    </row>
    <row r="117" spans="1:6" s="50" customFormat="1" x14ac:dyDescent="0.3">
      <c r="A117" s="294" t="s">
        <v>38</v>
      </c>
      <c r="B117" s="295"/>
      <c r="C117" s="296"/>
      <c r="D117" s="214">
        <f>SUM(B106:C116)</f>
        <v>0</v>
      </c>
      <c r="E117" s="37"/>
      <c r="F117" s="37"/>
    </row>
    <row r="118" spans="1:6" s="50" customFormat="1" x14ac:dyDescent="0.3">
      <c r="A118" s="294" t="s">
        <v>342</v>
      </c>
      <c r="B118" s="295"/>
      <c r="C118" s="296"/>
      <c r="D118" s="65" t="e">
        <f>D117/(COUNT(B106:C116)*2)</f>
        <v>#DIV/0!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t="s">
        <v>34</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19.5" x14ac:dyDescent="0.4">
      <c r="A125" s="41" t="s">
        <v>339</v>
      </c>
      <c r="B125" s="238" t="s">
        <v>34</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t="s">
        <v>34</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t="s">
        <v>34</v>
      </c>
      <c r="C130" s="241"/>
      <c r="D130" s="222"/>
      <c r="E130" s="222"/>
      <c r="F130" s="221"/>
    </row>
    <row r="131" spans="1:6" ht="18" x14ac:dyDescent="0.35">
      <c r="A131" s="88" t="s">
        <v>366</v>
      </c>
      <c r="B131" s="238" t="s">
        <v>34</v>
      </c>
      <c r="C131" s="249" t="str">
        <f>IF(B131=0, -5, "0")</f>
        <v>0</v>
      </c>
      <c r="D131" s="234"/>
      <c r="E131" s="229"/>
      <c r="F131" s="233"/>
    </row>
    <row r="132" spans="1:6" x14ac:dyDescent="0.3">
      <c r="A132" s="294" t="s">
        <v>38</v>
      </c>
      <c r="B132" s="295"/>
      <c r="C132" s="296"/>
      <c r="D132" s="214">
        <f>SUM(B121:C131)</f>
        <v>0</v>
      </c>
    </row>
    <row r="133" spans="1:6" x14ac:dyDescent="0.3">
      <c r="A133" s="294" t="s">
        <v>342</v>
      </c>
      <c r="B133" s="295"/>
      <c r="C133" s="296"/>
      <c r="D133" s="63" t="e">
        <f>D132/(COUNT(B121:C131)*2)</f>
        <v>#DIV/0!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294" t="s">
        <v>38</v>
      </c>
      <c r="B148" s="295"/>
      <c r="C148" s="296"/>
      <c r="D148" s="214">
        <f>SUM(B136:C147)</f>
        <v>0</v>
      </c>
    </row>
    <row r="149" spans="1:6" x14ac:dyDescent="0.3">
      <c r="A149" s="294" t="s">
        <v>342</v>
      </c>
      <c r="B149" s="295"/>
      <c r="C149" s="296"/>
      <c r="D149" s="65" t="e">
        <f>D148/(COUNT(B136:C147)*2)</f>
        <v>#DIV/0!</v>
      </c>
    </row>
    <row r="150" spans="1:6" s="50" customFormat="1" x14ac:dyDescent="0.3">
      <c r="A150" s="54"/>
      <c r="B150" s="55"/>
      <c r="C150" s="55"/>
      <c r="D150" s="56"/>
    </row>
    <row r="151" spans="1:6" ht="19.5" x14ac:dyDescent="0.4">
      <c r="A151" s="292" t="s">
        <v>243</v>
      </c>
      <c r="B151" s="293"/>
      <c r="C151" s="293"/>
      <c r="D151" s="293"/>
      <c r="E151" s="293"/>
      <c r="F151" s="293"/>
    </row>
    <row r="152" spans="1:6" ht="33" x14ac:dyDescent="0.3">
      <c r="A152" s="93" t="s">
        <v>326</v>
      </c>
      <c r="B152" s="221">
        <v>1</v>
      </c>
      <c r="C152" s="221"/>
      <c r="D152" s="222" t="s">
        <v>482</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49.5" x14ac:dyDescent="0.3">
      <c r="A157" s="197" t="s">
        <v>219</v>
      </c>
      <c r="B157" s="221">
        <v>1</v>
      </c>
      <c r="C157" s="221"/>
      <c r="D157" s="265" t="s">
        <v>483</v>
      </c>
      <c r="E157" s="263"/>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4" t="s">
        <v>38</v>
      </c>
      <c r="B160" s="297"/>
      <c r="C160" s="298"/>
      <c r="D160" s="215">
        <f>SUM(B152:C159)</f>
        <v>14</v>
      </c>
    </row>
    <row r="161" spans="1:6" x14ac:dyDescent="0.3">
      <c r="A161" s="294" t="s">
        <v>342</v>
      </c>
      <c r="B161" s="295"/>
      <c r="C161" s="296"/>
      <c r="D161" s="65">
        <f>D160/(COUNT(B152:C159)*2)</f>
        <v>0.875</v>
      </c>
    </row>
    <row r="162" spans="1:6" s="50" customFormat="1" x14ac:dyDescent="0.3">
      <c r="A162" s="54"/>
      <c r="B162" s="55"/>
      <c r="C162" s="57"/>
      <c r="D162" s="58"/>
    </row>
    <row r="163" spans="1:6" ht="19.5" x14ac:dyDescent="0.4">
      <c r="A163" s="292" t="s">
        <v>85</v>
      </c>
      <c r="B163" s="293"/>
      <c r="C163" s="293"/>
      <c r="D163" s="293"/>
      <c r="E163" s="293"/>
      <c r="F163" s="293"/>
    </row>
    <row r="164" spans="1:6" ht="49.5" x14ac:dyDescent="0.35">
      <c r="A164" s="76" t="s">
        <v>333</v>
      </c>
      <c r="B164" s="221">
        <v>0</v>
      </c>
      <c r="C164" s="248">
        <f>IF(B164=0, -5, "0")</f>
        <v>-5</v>
      </c>
      <c r="D164" s="263" t="s">
        <v>469</v>
      </c>
      <c r="E164" s="263" t="s">
        <v>470</v>
      </c>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t="s">
        <v>34</v>
      </c>
      <c r="C167" s="221"/>
      <c r="D167" s="221"/>
      <c r="E167" s="222"/>
      <c r="F167" s="221"/>
    </row>
    <row r="168" spans="1:6" x14ac:dyDescent="0.3">
      <c r="A168" s="294" t="s">
        <v>38</v>
      </c>
      <c r="B168" s="295"/>
      <c r="C168" s="296"/>
      <c r="D168" s="214">
        <f>SUM(B164:C167)</f>
        <v>-1</v>
      </c>
    </row>
    <row r="169" spans="1:6" x14ac:dyDescent="0.3">
      <c r="A169" s="294" t="s">
        <v>342</v>
      </c>
      <c r="B169" s="295"/>
      <c r="C169" s="296"/>
      <c r="D169" s="65">
        <f>D168/(COUNT(B164:C167)*2)</f>
        <v>-0.125</v>
      </c>
    </row>
    <row r="170" spans="1:6" s="50" customFormat="1" x14ac:dyDescent="0.3">
      <c r="A170" s="54"/>
      <c r="B170" s="55"/>
      <c r="C170" s="55"/>
      <c r="D170" s="56"/>
    </row>
    <row r="171" spans="1:6" ht="19.5" x14ac:dyDescent="0.4">
      <c r="A171" s="299" t="s">
        <v>17</v>
      </c>
      <c r="B171" s="300"/>
      <c r="C171" s="300"/>
      <c r="D171" s="300"/>
      <c r="E171" s="300"/>
      <c r="F171" s="300"/>
    </row>
    <row r="172" spans="1:6" ht="66" x14ac:dyDescent="0.3">
      <c r="A172" s="48" t="s">
        <v>202</v>
      </c>
      <c r="B172" s="221">
        <v>0</v>
      </c>
      <c r="C172" s="221"/>
      <c r="D172" s="263" t="s">
        <v>468</v>
      </c>
      <c r="E172" s="263" t="s">
        <v>467</v>
      </c>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4" t="s">
        <v>38</v>
      </c>
      <c r="B176" s="295"/>
      <c r="C176" s="296"/>
      <c r="D176" s="214">
        <f>SUM(B172:C175)</f>
        <v>6</v>
      </c>
    </row>
    <row r="177" spans="1:6" x14ac:dyDescent="0.3">
      <c r="A177" s="294" t="s">
        <v>342</v>
      </c>
      <c r="B177" s="295"/>
      <c r="C177" s="296"/>
      <c r="D177" s="65">
        <f>D176/(COUNT(B172:C175)*2)</f>
        <v>0.75</v>
      </c>
    </row>
    <row r="178" spans="1:6" s="50" customFormat="1" x14ac:dyDescent="0.3">
      <c r="A178" s="54"/>
      <c r="B178" s="55"/>
      <c r="C178" s="55"/>
      <c r="D178" s="56"/>
    </row>
    <row r="179" spans="1:6" ht="19.5" x14ac:dyDescent="0.4">
      <c r="A179" s="292" t="s">
        <v>87</v>
      </c>
      <c r="B179" s="293"/>
      <c r="C179" s="293"/>
      <c r="D179" s="293"/>
      <c r="E179" s="293"/>
      <c r="F179" s="293"/>
    </row>
    <row r="180" spans="1:6" ht="33" x14ac:dyDescent="0.3">
      <c r="A180" s="87" t="s">
        <v>364</v>
      </c>
      <c r="B180" s="221">
        <v>0</v>
      </c>
      <c r="C180" s="221"/>
      <c r="D180" s="263" t="s">
        <v>474</v>
      </c>
      <c r="E180" s="222" t="s">
        <v>475</v>
      </c>
      <c r="F180" s="221"/>
    </row>
    <row r="181" spans="1:6" ht="49.5" x14ac:dyDescent="0.3">
      <c r="A181" s="95" t="s">
        <v>247</v>
      </c>
      <c r="B181" s="221">
        <v>0</v>
      </c>
      <c r="C181" s="221"/>
      <c r="D181" s="222" t="s">
        <v>476</v>
      </c>
      <c r="E181" s="263" t="s">
        <v>477</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4" t="s">
        <v>38</v>
      </c>
      <c r="B185" s="295"/>
      <c r="C185" s="296"/>
      <c r="D185" s="214">
        <f>SUM(B180:C184)</f>
        <v>6</v>
      </c>
    </row>
    <row r="186" spans="1:6" x14ac:dyDescent="0.3">
      <c r="A186" s="294" t="s">
        <v>342</v>
      </c>
      <c r="B186" s="295"/>
      <c r="C186" s="296"/>
      <c r="D186" s="65">
        <f>D185/(COUNT(B180:C184)*2)</f>
        <v>0.6</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4" t="s">
        <v>38</v>
      </c>
      <c r="B193" s="295"/>
      <c r="C193" s="296"/>
      <c r="D193" s="97">
        <f>SUM(B189:C192)</f>
        <v>6</v>
      </c>
    </row>
    <row r="194" spans="1:4" x14ac:dyDescent="0.3">
      <c r="A194" s="294" t="s">
        <v>342</v>
      </c>
      <c r="B194" s="295"/>
      <c r="C194" s="296"/>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67</v>
      </c>
    </row>
    <row r="198" spans="1:4" ht="22.5" x14ac:dyDescent="0.3">
      <c r="A198" s="71" t="s">
        <v>378</v>
      </c>
      <c r="B198" s="72"/>
      <c r="C198" s="73"/>
      <c r="D198" s="75">
        <f>D197/(COUNT(B189:C192,B180:C184,B172:C175,B164:C167,B152:C159,B55:C61,B45:C50,B26:C31,B17:C21,B106:C116,B136:C147,B121:C131,B87:C100,B66:C82,B36:C40)*2)</f>
        <v>0.68367346938775508</v>
      </c>
    </row>
  </sheetData>
  <sheetProtection algorithmName="SHA-512" hashValue="FQGL0DCBqYqAjmMpE1/9g2OhDDQ4Qy+G/zYwwQRXFDEmL//tUttZivPYH52KOqcFBlEBNUltOYAD+O731nTrhg==" saltValue="sGSirrHhYW+o6VCCWBKC8Q==" spinCount="100000" sheet="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1"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45">
      <c r="A8" s="289" t="str">
        <f>'Page de garde'!D18</f>
        <v>Rades</v>
      </c>
      <c r="B8" s="289"/>
      <c r="C8" s="289"/>
      <c r="D8" s="289"/>
      <c r="E8" s="289"/>
      <c r="F8" s="289"/>
      <c r="G8" s="216"/>
      <c r="H8" s="216"/>
      <c r="I8" s="213"/>
    </row>
    <row r="9" spans="1:9" ht="24" x14ac:dyDescent="0.45">
      <c r="A9" s="38" t="s">
        <v>44</v>
      </c>
      <c r="B9" s="290"/>
      <c r="C9" s="290"/>
      <c r="D9" s="290"/>
      <c r="E9" s="290"/>
      <c r="F9" s="290"/>
      <c r="G9" s="216"/>
      <c r="H9" s="216"/>
      <c r="I9" s="213"/>
    </row>
    <row r="10" spans="1:9" ht="24" x14ac:dyDescent="0.45">
      <c r="A10" s="39" t="s">
        <v>46</v>
      </c>
      <c r="B10" s="291"/>
      <c r="C10" s="291"/>
      <c r="D10" s="291"/>
      <c r="E10" s="291"/>
      <c r="F10" s="291"/>
      <c r="G10" s="216"/>
      <c r="H10" s="216"/>
      <c r="I10" s="213"/>
    </row>
    <row r="11" spans="1:9" ht="24" x14ac:dyDescent="0.45">
      <c r="A11" s="38" t="s">
        <v>45</v>
      </c>
      <c r="B11" s="286"/>
      <c r="C11" s="286"/>
      <c r="D11" s="286"/>
      <c r="E11" s="286"/>
      <c r="F11" s="286"/>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5" t="s">
        <v>18</v>
      </c>
      <c r="B26" s="276"/>
      <c r="C26" s="276"/>
      <c r="D26" s="276"/>
      <c r="E26" s="276"/>
      <c r="F26" s="27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5" t="s">
        <v>65</v>
      </c>
      <c r="B57" s="276"/>
      <c r="C57" s="276"/>
      <c r="D57" s="276"/>
      <c r="E57" s="276"/>
      <c r="F57" s="27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5" t="s">
        <v>25</v>
      </c>
      <c r="B84" s="276"/>
      <c r="C84" s="276"/>
      <c r="D84" s="276"/>
      <c r="E84" s="276"/>
      <c r="F84" s="27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5" t="s">
        <v>133</v>
      </c>
      <c r="B113" s="276"/>
      <c r="C113" s="276"/>
      <c r="D113" s="276"/>
      <c r="E113" s="276"/>
      <c r="F113" s="27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5" t="s">
        <v>73</v>
      </c>
      <c r="B137" s="276"/>
      <c r="C137" s="276"/>
      <c r="D137" s="276"/>
      <c r="E137" s="276"/>
      <c r="F137" s="27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5" t="s">
        <v>134</v>
      </c>
      <c r="B166" s="276"/>
      <c r="C166" s="276"/>
      <c r="D166" s="276"/>
      <c r="E166" s="276"/>
      <c r="F166" s="27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5" t="s">
        <v>158</v>
      </c>
      <c r="B194" s="276"/>
      <c r="C194" s="276"/>
      <c r="D194" s="276"/>
      <c r="E194" s="276"/>
      <c r="F194" s="27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5" t="s">
        <v>76</v>
      </c>
      <c r="B209" s="276"/>
      <c r="C209" s="276"/>
      <c r="D209" s="276"/>
      <c r="E209" s="276"/>
      <c r="F209" s="27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5" t="s">
        <v>191</v>
      </c>
      <c r="B232" s="276"/>
      <c r="C232" s="276"/>
      <c r="D232" s="276"/>
      <c r="E232" s="276"/>
      <c r="F232" s="27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5" t="s">
        <v>79</v>
      </c>
      <c r="B250" s="276"/>
      <c r="C250" s="276"/>
      <c r="D250" s="276"/>
      <c r="E250" s="276"/>
      <c r="F250" s="27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5" t="s">
        <v>81</v>
      </c>
      <c r="B266" s="276"/>
      <c r="C266" s="276"/>
      <c r="D266" s="276"/>
      <c r="E266" s="276"/>
      <c r="F266" s="27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5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5" t="s">
        <v>19</v>
      </c>
      <c r="B293" s="276"/>
      <c r="C293" s="276"/>
      <c r="D293" s="276"/>
      <c r="E293" s="276"/>
      <c r="F293" s="27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5" t="s">
        <v>122</v>
      </c>
      <c r="B305" s="276"/>
      <c r="C305" s="276"/>
      <c r="D305" s="276"/>
      <c r="E305" s="276"/>
      <c r="F305" s="27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5" t="s">
        <v>12</v>
      </c>
      <c r="B326" s="276"/>
      <c r="C326" s="276"/>
      <c r="D326" s="276"/>
      <c r="E326" s="276"/>
      <c r="F326" s="27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5" t="s">
        <v>25</v>
      </c>
      <c r="B339" s="276"/>
      <c r="C339" s="276"/>
      <c r="D339" s="276"/>
      <c r="E339" s="276"/>
      <c r="F339" s="27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5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5" t="s">
        <v>25</v>
      </c>
      <c r="B366" s="276"/>
      <c r="C366" s="276"/>
      <c r="D366" s="276"/>
      <c r="E366" s="276"/>
      <c r="F366" s="27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5" t="s">
        <v>124</v>
      </c>
      <c r="B382" s="276"/>
      <c r="C382" s="276"/>
      <c r="D382" s="276"/>
      <c r="E382" s="276"/>
      <c r="F382" s="27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75" t="s">
        <v>29</v>
      </c>
      <c r="B391" s="276"/>
      <c r="C391" s="276"/>
      <c r="D391" s="276"/>
      <c r="E391" s="276"/>
      <c r="F391" s="27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5" t="s">
        <v>375</v>
      </c>
      <c r="B437" s="276"/>
      <c r="C437" s="276"/>
      <c r="D437" s="276"/>
      <c r="E437" s="276"/>
      <c r="F437" s="27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5" t="s">
        <v>31</v>
      </c>
      <c r="B444" s="276"/>
      <c r="C444" s="276"/>
      <c r="D444" s="276"/>
      <c r="E444" s="276"/>
      <c r="F444" s="27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5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nEOdu9zJ+lWZUXLFKyMgHV4mT1YCQ0AkZ7NzUKU/ozZnaG88ZuTVskhjqq5oa7fgNtrvbuWQCmVxY4ztgQsSQ==" saltValue="4sbap+XyhU5SFzn195HlU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200" verticalDpi="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4"/>
      <c r="E1" s="304"/>
      <c r="F1" s="304"/>
      <c r="G1" s="304"/>
      <c r="H1" s="304"/>
      <c r="I1" s="30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8" t="s">
        <v>52</v>
      </c>
      <c r="B6" s="288"/>
      <c r="C6" s="288"/>
      <c r="D6" s="288"/>
      <c r="E6" s="288"/>
      <c r="F6" s="288"/>
      <c r="G6" s="216"/>
      <c r="H6" s="216"/>
      <c r="I6" s="216"/>
    </row>
    <row r="7" spans="1:9" s="36" customFormat="1" ht="21.75" customHeight="1" x14ac:dyDescent="0.45">
      <c r="A7" s="289" t="str">
        <f>'A1 Exploitation'!A8:F8</f>
        <v>Rades</v>
      </c>
      <c r="B7" s="289"/>
      <c r="C7" s="289"/>
      <c r="D7" s="289"/>
      <c r="E7" s="289"/>
      <c r="F7" s="289"/>
      <c r="G7" s="216"/>
      <c r="H7" s="216"/>
      <c r="I7" s="216"/>
    </row>
    <row r="8" spans="1:9" s="36" customFormat="1" ht="24" x14ac:dyDescent="0.45">
      <c r="A8" s="38" t="s">
        <v>44</v>
      </c>
      <c r="B8" s="305">
        <f>'A3 Exploitation'!B9:F9</f>
        <v>0</v>
      </c>
      <c r="C8" s="305"/>
      <c r="D8" s="305"/>
      <c r="E8" s="305"/>
      <c r="F8" s="305"/>
      <c r="G8" s="216"/>
      <c r="H8" s="216"/>
      <c r="I8" s="216"/>
    </row>
    <row r="9" spans="1:9" s="36" customFormat="1" ht="24" x14ac:dyDescent="0.45">
      <c r="A9" s="39" t="s">
        <v>46</v>
      </c>
      <c r="B9" s="306">
        <f>'A3 Exploitation'!B10:F10</f>
        <v>0</v>
      </c>
      <c r="C9" s="306"/>
      <c r="D9" s="306"/>
      <c r="E9" s="306"/>
      <c r="F9" s="306"/>
      <c r="G9" s="216"/>
      <c r="H9" s="216"/>
      <c r="I9" s="216"/>
    </row>
    <row r="10" spans="1:9" s="36" customFormat="1" ht="24" x14ac:dyDescent="0.45">
      <c r="A10" s="38" t="s">
        <v>45</v>
      </c>
      <c r="B10" s="303">
        <f>'A3 Exploitation'!B11:F11</f>
        <v>0</v>
      </c>
      <c r="C10" s="303"/>
      <c r="D10" s="303"/>
      <c r="E10" s="303"/>
      <c r="F10" s="303"/>
      <c r="G10" s="216"/>
      <c r="H10" s="216"/>
      <c r="I10" s="216"/>
    </row>
    <row r="11" spans="1:9" s="36" customFormat="1" ht="24" x14ac:dyDescent="0.45">
      <c r="A11" s="38" t="s">
        <v>341</v>
      </c>
      <c r="B11" s="307">
        <f>D198</f>
        <v>0</v>
      </c>
      <c r="C11" s="307"/>
      <c r="D11" s="307"/>
      <c r="E11" s="307"/>
      <c r="F11" s="307"/>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297"/>
      <c r="C22" s="298"/>
      <c r="D22" s="215">
        <f>SUM(B17:C21)</f>
        <v>0</v>
      </c>
    </row>
    <row r="23" spans="1:6" x14ac:dyDescent="0.3">
      <c r="A23" s="294" t="s">
        <v>342</v>
      </c>
      <c r="B23" s="295"/>
      <c r="C23" s="296"/>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4" t="s">
        <v>38</v>
      </c>
      <c r="B32" s="295"/>
      <c r="C32" s="296"/>
      <c r="D32" s="214">
        <f>SUM(B26:C31)</f>
        <v>0</v>
      </c>
    </row>
    <row r="33" spans="1:7" x14ac:dyDescent="0.3">
      <c r="A33" s="294" t="s">
        <v>342</v>
      </c>
      <c r="B33" s="295"/>
      <c r="C33" s="296"/>
      <c r="D33" s="65">
        <f>D32/(COUNT(B26:C31)*2)</f>
        <v>0</v>
      </c>
    </row>
    <row r="34" spans="1:7" s="50" customFormat="1" x14ac:dyDescent="0.3">
      <c r="A34" s="54"/>
      <c r="B34" s="55"/>
      <c r="C34" s="55"/>
      <c r="D34" s="56"/>
    </row>
    <row r="35" spans="1:7" s="50" customFormat="1" ht="19.5" x14ac:dyDescent="0.4">
      <c r="A35" s="292" t="s">
        <v>246</v>
      </c>
      <c r="B35" s="293"/>
      <c r="C35" s="293"/>
      <c r="D35" s="293"/>
      <c r="E35" s="293"/>
      <c r="F35" s="293"/>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4" t="s">
        <v>38</v>
      </c>
      <c r="B41" s="295"/>
      <c r="C41" s="296"/>
      <c r="D41" s="214">
        <f>SUM(B36:C40)</f>
        <v>0</v>
      </c>
      <c r="E41" s="37"/>
      <c r="F41" s="37"/>
    </row>
    <row r="42" spans="1:7" s="50" customFormat="1" x14ac:dyDescent="0.3">
      <c r="A42" s="294" t="s">
        <v>342</v>
      </c>
      <c r="B42" s="295"/>
      <c r="C42" s="296"/>
      <c r="D42" s="65">
        <f>D41/(COUNT(B36:C40)*2)</f>
        <v>0</v>
      </c>
      <c r="E42" s="37"/>
      <c r="F42" s="37"/>
    </row>
    <row r="43" spans="1:7" s="50" customFormat="1" x14ac:dyDescent="0.3">
      <c r="A43" s="90"/>
      <c r="B43" s="91"/>
      <c r="C43" s="91"/>
      <c r="D43" s="92"/>
    </row>
    <row r="44" spans="1:7" ht="19.5" x14ac:dyDescent="0.4">
      <c r="A44" s="301" t="s">
        <v>21</v>
      </c>
      <c r="B44" s="302"/>
      <c r="C44" s="302"/>
      <c r="D44" s="302"/>
      <c r="E44" s="302"/>
      <c r="F44" s="302"/>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4" t="s">
        <v>38</v>
      </c>
      <c r="B51" s="295"/>
      <c r="C51" s="296"/>
      <c r="D51" s="214">
        <f>SUM(B45:C50)</f>
        <v>0</v>
      </c>
    </row>
    <row r="52" spans="1:6" x14ac:dyDescent="0.3">
      <c r="A52" s="294" t="s">
        <v>342</v>
      </c>
      <c r="B52" s="295"/>
      <c r="C52" s="296"/>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4" t="s">
        <v>38</v>
      </c>
      <c r="B62" s="295"/>
      <c r="C62" s="296"/>
      <c r="D62" s="214">
        <f>SUM(B55:C61)</f>
        <v>0</v>
      </c>
    </row>
    <row r="63" spans="1:6" x14ac:dyDescent="0.3">
      <c r="A63" s="294" t="s">
        <v>342</v>
      </c>
      <c r="B63" s="295"/>
      <c r="C63" s="296"/>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4" t="s">
        <v>38</v>
      </c>
      <c r="B83" s="295"/>
      <c r="C83" s="296"/>
      <c r="D83" s="214">
        <f>SUM(B66:C82)</f>
        <v>0</v>
      </c>
    </row>
    <row r="84" spans="1:6" x14ac:dyDescent="0.3">
      <c r="A84" s="294" t="s">
        <v>342</v>
      </c>
      <c r="B84" s="295"/>
      <c r="C84" s="296"/>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4" t="s">
        <v>38</v>
      </c>
      <c r="B101" s="295"/>
      <c r="C101" s="296"/>
      <c r="D101" s="214">
        <f>SUM(B87:C100)</f>
        <v>0</v>
      </c>
    </row>
    <row r="102" spans="1:6" x14ac:dyDescent="0.3">
      <c r="A102" s="294" t="s">
        <v>342</v>
      </c>
      <c r="B102" s="295"/>
      <c r="C102" s="29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4" t="s">
        <v>38</v>
      </c>
      <c r="B117" s="295"/>
      <c r="C117" s="296"/>
      <c r="D117" s="214">
        <f>SUM(B106:C116)</f>
        <v>0</v>
      </c>
      <c r="E117" s="37"/>
      <c r="F117" s="37"/>
    </row>
    <row r="118" spans="1:6" s="50" customFormat="1" x14ac:dyDescent="0.3">
      <c r="A118" s="294" t="s">
        <v>342</v>
      </c>
      <c r="B118" s="295"/>
      <c r="C118" s="296"/>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4" t="s">
        <v>38</v>
      </c>
      <c r="B132" s="295"/>
      <c r="C132" s="296"/>
      <c r="D132" s="214">
        <f>SUM(B121:C131)</f>
        <v>0</v>
      </c>
    </row>
    <row r="133" spans="1:6" x14ac:dyDescent="0.3">
      <c r="A133" s="294" t="s">
        <v>342</v>
      </c>
      <c r="B133" s="295"/>
      <c r="C133" s="296"/>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4" t="s">
        <v>38</v>
      </c>
      <c r="B148" s="295"/>
      <c r="C148" s="296"/>
      <c r="D148" s="214">
        <f>SUM(B136:C147)</f>
        <v>0</v>
      </c>
    </row>
    <row r="149" spans="1:6" x14ac:dyDescent="0.3">
      <c r="A149" s="294" t="s">
        <v>342</v>
      </c>
      <c r="B149" s="295"/>
      <c r="C149" s="296"/>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4" t="s">
        <v>38</v>
      </c>
      <c r="B160" s="297"/>
      <c r="C160" s="298"/>
      <c r="D160" s="215">
        <f>SUM(B152:C159)</f>
        <v>0</v>
      </c>
    </row>
    <row r="161" spans="1:6" x14ac:dyDescent="0.3">
      <c r="A161" s="294" t="s">
        <v>342</v>
      </c>
      <c r="B161" s="295"/>
      <c r="C161" s="296"/>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4" t="s">
        <v>38</v>
      </c>
      <c r="B168" s="295"/>
      <c r="C168" s="296"/>
      <c r="D168" s="214">
        <f>SUM(B164:C167)</f>
        <v>0</v>
      </c>
    </row>
    <row r="169" spans="1:6" x14ac:dyDescent="0.3">
      <c r="A169" s="294" t="s">
        <v>342</v>
      </c>
      <c r="B169" s="295"/>
      <c r="C169" s="296"/>
      <c r="D169" s="65">
        <f>D168/(COUNT(B164:C167)*2)</f>
        <v>0</v>
      </c>
    </row>
    <row r="170" spans="1:6" s="50" customFormat="1" x14ac:dyDescent="0.3">
      <c r="A170" s="54"/>
      <c r="B170" s="55"/>
      <c r="C170" s="55"/>
      <c r="D170" s="56"/>
    </row>
    <row r="171" spans="1:6" ht="19.5" x14ac:dyDescent="0.4">
      <c r="A171" s="299" t="s">
        <v>17</v>
      </c>
      <c r="B171" s="300"/>
      <c r="C171" s="300"/>
      <c r="D171" s="300"/>
      <c r="E171" s="300"/>
      <c r="F171" s="30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4" t="s">
        <v>38</v>
      </c>
      <c r="B176" s="295"/>
      <c r="C176" s="296"/>
      <c r="D176" s="214">
        <f>SUM(B172:C175)</f>
        <v>0</v>
      </c>
    </row>
    <row r="177" spans="1:6" x14ac:dyDescent="0.3">
      <c r="A177" s="294" t="s">
        <v>342</v>
      </c>
      <c r="B177" s="295"/>
      <c r="C177" s="296"/>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4" t="s">
        <v>38</v>
      </c>
      <c r="B185" s="295"/>
      <c r="C185" s="296"/>
      <c r="D185" s="214">
        <f>SUM(B180:C184)</f>
        <v>0</v>
      </c>
    </row>
    <row r="186" spans="1:6" x14ac:dyDescent="0.3">
      <c r="A186" s="294" t="s">
        <v>342</v>
      </c>
      <c r="B186" s="295"/>
      <c r="C186" s="296"/>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4" t="s">
        <v>38</v>
      </c>
      <c r="B193" s="295"/>
      <c r="C193" s="296"/>
      <c r="D193" s="97">
        <f>SUM(B189:C192)</f>
        <v>0</v>
      </c>
    </row>
    <row r="194" spans="1:4" x14ac:dyDescent="0.3">
      <c r="A194" s="294" t="s">
        <v>342</v>
      </c>
      <c r="B194" s="295"/>
      <c r="C194" s="29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45">
      <c r="A8" s="289" t="str">
        <f>'Page de garde'!D18</f>
        <v>Rades</v>
      </c>
      <c r="B8" s="289"/>
      <c r="C8" s="289"/>
      <c r="D8" s="289"/>
      <c r="E8" s="289"/>
      <c r="F8" s="289"/>
      <c r="G8" s="216"/>
      <c r="H8" s="216"/>
      <c r="I8" s="213"/>
    </row>
    <row r="9" spans="1:9" ht="24" x14ac:dyDescent="0.45">
      <c r="A9" s="38" t="s">
        <v>44</v>
      </c>
      <c r="B9" s="290"/>
      <c r="C9" s="290"/>
      <c r="D9" s="290"/>
      <c r="E9" s="290"/>
      <c r="F9" s="290"/>
      <c r="G9" s="216"/>
      <c r="H9" s="216"/>
      <c r="I9" s="213"/>
    </row>
    <row r="10" spans="1:9" ht="24" x14ac:dyDescent="0.45">
      <c r="A10" s="39" t="s">
        <v>46</v>
      </c>
      <c r="B10" s="291"/>
      <c r="C10" s="291"/>
      <c r="D10" s="291"/>
      <c r="E10" s="291"/>
      <c r="F10" s="291"/>
      <c r="G10" s="216"/>
      <c r="H10" s="216"/>
      <c r="I10" s="213"/>
    </row>
    <row r="11" spans="1:9" ht="24" x14ac:dyDescent="0.45">
      <c r="A11" s="38" t="s">
        <v>45</v>
      </c>
      <c r="B11" s="286"/>
      <c r="C11" s="286"/>
      <c r="D11" s="286"/>
      <c r="E11" s="286"/>
      <c r="F11" s="286"/>
      <c r="G11" s="216"/>
      <c r="H11" s="216"/>
      <c r="I11" s="213"/>
    </row>
    <row r="12" spans="1:9" ht="24" x14ac:dyDescent="0.45">
      <c r="A12" s="38" t="s">
        <v>276</v>
      </c>
      <c r="B12" s="279">
        <f>D505</f>
        <v>0</v>
      </c>
      <c r="C12" s="279"/>
      <c r="D12" s="279"/>
      <c r="E12" s="279"/>
      <c r="F12" s="279"/>
      <c r="G12" s="216"/>
      <c r="H12" s="216"/>
      <c r="I12" s="213"/>
    </row>
    <row r="13" spans="1:9" ht="22.5" x14ac:dyDescent="0.45">
      <c r="A13" s="35"/>
      <c r="B13" s="36"/>
      <c r="C13" s="36"/>
      <c r="D13" s="280"/>
      <c r="E13" s="280"/>
      <c r="F13" s="280"/>
      <c r="G13" s="280"/>
      <c r="H13" s="280"/>
      <c r="I13" s="3"/>
    </row>
    <row r="14" spans="1:9" ht="16.5" customHeight="1" x14ac:dyDescent="0.3">
      <c r="A14" s="281" t="s">
        <v>32</v>
      </c>
      <c r="B14" s="282" t="s">
        <v>33</v>
      </c>
      <c r="C14" s="282"/>
      <c r="D14" s="282" t="s">
        <v>48</v>
      </c>
      <c r="E14" s="283" t="s">
        <v>358</v>
      </c>
      <c r="F14" s="282" t="s">
        <v>214</v>
      </c>
      <c r="G14" s="36"/>
      <c r="H14" s="36"/>
    </row>
    <row r="15" spans="1:9" ht="16.5" customHeight="1" x14ac:dyDescent="0.3">
      <c r="A15" s="281"/>
      <c r="B15" s="77" t="s">
        <v>36</v>
      </c>
      <c r="C15" s="77" t="s">
        <v>35</v>
      </c>
      <c r="D15" s="282"/>
      <c r="E15" s="283"/>
      <c r="F15" s="282"/>
      <c r="G15" s="36"/>
      <c r="H15" s="36"/>
    </row>
    <row r="16" spans="1:9" ht="18" x14ac:dyDescent="0.35">
      <c r="A16" s="274" t="s">
        <v>0</v>
      </c>
      <c r="B16" s="274"/>
      <c r="C16" s="274"/>
      <c r="D16" s="274"/>
      <c r="E16" s="274"/>
      <c r="F16" s="274"/>
      <c r="G16" s="36"/>
      <c r="H16" s="36"/>
    </row>
    <row r="17" spans="1:8" ht="18" x14ac:dyDescent="0.3">
      <c r="A17" s="182">
        <f>B11</f>
        <v>0</v>
      </c>
      <c r="B17" s="36"/>
      <c r="C17" s="36"/>
      <c r="D17" s="36"/>
      <c r="E17" s="36"/>
      <c r="F17" s="36"/>
      <c r="G17" s="36"/>
      <c r="H17" s="36"/>
    </row>
    <row r="18" spans="1:8" ht="18" x14ac:dyDescent="0.25">
      <c r="A18" s="284" t="s">
        <v>1</v>
      </c>
      <c r="B18" s="285"/>
      <c r="C18" s="285"/>
      <c r="D18" s="285"/>
      <c r="E18" s="285"/>
      <c r="F18" s="28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5" t="s">
        <v>18</v>
      </c>
      <c r="B26" s="276"/>
      <c r="C26" s="276"/>
      <c r="D26" s="276"/>
      <c r="E26" s="276"/>
      <c r="F26" s="27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4" t="s">
        <v>137</v>
      </c>
      <c r="B43" s="274"/>
      <c r="C43" s="274"/>
      <c r="D43" s="274"/>
      <c r="E43" s="274"/>
      <c r="F43" s="274"/>
    </row>
    <row r="44" spans="1:7" x14ac:dyDescent="0.25">
      <c r="A44" s="183">
        <f>B11</f>
        <v>0</v>
      </c>
      <c r="B44" s="6"/>
      <c r="C44" s="7"/>
      <c r="D44" s="6"/>
    </row>
    <row r="45" spans="1:7" ht="16.5" x14ac:dyDescent="0.25">
      <c r="A45" s="277" t="s">
        <v>63</v>
      </c>
      <c r="B45" s="278"/>
      <c r="C45" s="278"/>
      <c r="D45" s="278"/>
      <c r="E45" s="278"/>
      <c r="F45" s="27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5" t="s">
        <v>65</v>
      </c>
      <c r="B57" s="276"/>
      <c r="C57" s="276"/>
      <c r="D57" s="276"/>
      <c r="E57" s="276"/>
      <c r="F57" s="27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5" t="s">
        <v>25</v>
      </c>
      <c r="B84" s="276"/>
      <c r="C84" s="276"/>
      <c r="D84" s="276"/>
      <c r="E84" s="276"/>
      <c r="F84" s="27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4" t="s">
        <v>129</v>
      </c>
      <c r="B99" s="274"/>
      <c r="C99" s="274"/>
      <c r="D99" s="274"/>
      <c r="E99" s="274"/>
      <c r="F99" s="274"/>
    </row>
    <row r="100" spans="1:6" x14ac:dyDescent="0.25">
      <c r="A100" s="183">
        <f>B11</f>
        <v>0</v>
      </c>
      <c r="B100" s="6"/>
      <c r="C100" s="7"/>
      <c r="D100" s="6"/>
    </row>
    <row r="101" spans="1:6" ht="16.5" x14ac:dyDescent="0.25">
      <c r="A101" s="277" t="s">
        <v>63</v>
      </c>
      <c r="B101" s="278"/>
      <c r="C101" s="278"/>
      <c r="D101" s="278"/>
      <c r="E101" s="278"/>
      <c r="F101" s="27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5" t="s">
        <v>133</v>
      </c>
      <c r="B113" s="276"/>
      <c r="C113" s="276"/>
      <c r="D113" s="276"/>
      <c r="E113" s="276"/>
      <c r="F113" s="27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5" t="s">
        <v>73</v>
      </c>
      <c r="B137" s="276"/>
      <c r="C137" s="276"/>
      <c r="D137" s="276"/>
      <c r="E137" s="276"/>
      <c r="F137" s="27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4" t="s">
        <v>130</v>
      </c>
      <c r="B152" s="274"/>
      <c r="C152" s="274"/>
      <c r="D152" s="274"/>
      <c r="E152" s="274"/>
      <c r="F152" s="274"/>
    </row>
    <row r="153" spans="1:6" x14ac:dyDescent="0.25">
      <c r="A153" s="183">
        <f>B11</f>
        <v>0</v>
      </c>
      <c r="B153" s="6"/>
      <c r="C153" s="7"/>
      <c r="D153" s="59"/>
    </row>
    <row r="154" spans="1:6" ht="16.5" x14ac:dyDescent="0.25">
      <c r="A154" s="277" t="s">
        <v>63</v>
      </c>
      <c r="B154" s="278"/>
      <c r="C154" s="278"/>
      <c r="D154" s="278"/>
      <c r="E154" s="278"/>
      <c r="F154" s="27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5" t="s">
        <v>134</v>
      </c>
      <c r="B166" s="276"/>
      <c r="C166" s="276"/>
      <c r="D166" s="276"/>
      <c r="E166" s="276"/>
      <c r="F166" s="27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4" t="s">
        <v>167</v>
      </c>
      <c r="B192" s="274"/>
      <c r="C192" s="274"/>
      <c r="D192" s="274"/>
      <c r="E192" s="274"/>
      <c r="F192" s="274"/>
    </row>
    <row r="193" spans="1:7" x14ac:dyDescent="0.25">
      <c r="A193" s="189">
        <f>B11</f>
        <v>0</v>
      </c>
      <c r="B193" s="6"/>
      <c r="C193" s="7"/>
      <c r="D193" s="6"/>
    </row>
    <row r="194" spans="1:7" ht="18" x14ac:dyDescent="0.25">
      <c r="A194" s="275" t="s">
        <v>158</v>
      </c>
      <c r="B194" s="276"/>
      <c r="C194" s="276"/>
      <c r="D194" s="276"/>
      <c r="E194" s="276"/>
      <c r="F194" s="27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5" t="s">
        <v>76</v>
      </c>
      <c r="B209" s="276"/>
      <c r="C209" s="276"/>
      <c r="D209" s="276"/>
      <c r="E209" s="276"/>
      <c r="F209" s="27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5" t="s">
        <v>191</v>
      </c>
      <c r="B232" s="276"/>
      <c r="C232" s="276"/>
      <c r="D232" s="276"/>
      <c r="E232" s="276"/>
      <c r="F232" s="27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4" t="s">
        <v>78</v>
      </c>
      <c r="B248" s="274"/>
      <c r="C248" s="274"/>
      <c r="D248" s="274"/>
      <c r="E248" s="274"/>
      <c r="F248" s="274"/>
    </row>
    <row r="249" spans="1:6" s="3" customFormat="1" x14ac:dyDescent="0.25">
      <c r="A249" s="183">
        <f>B11</f>
        <v>0</v>
      </c>
      <c r="B249" s="6"/>
      <c r="C249" s="7"/>
      <c r="D249" s="6"/>
    </row>
    <row r="250" spans="1:6" s="3" customFormat="1" ht="18" x14ac:dyDescent="0.25">
      <c r="A250" s="275" t="s">
        <v>79</v>
      </c>
      <c r="B250" s="276"/>
      <c r="C250" s="276"/>
      <c r="D250" s="276"/>
      <c r="E250" s="276"/>
      <c r="F250" s="27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5" t="s">
        <v>81</v>
      </c>
      <c r="B266" s="276"/>
      <c r="C266" s="276"/>
      <c r="D266" s="276"/>
      <c r="E266" s="276"/>
      <c r="F266" s="27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5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4" t="s">
        <v>4</v>
      </c>
      <c r="B291" s="274"/>
      <c r="C291" s="274"/>
      <c r="D291" s="274"/>
      <c r="E291" s="274"/>
      <c r="F291" s="274"/>
    </row>
    <row r="292" spans="1:7" x14ac:dyDescent="0.25">
      <c r="A292" s="192">
        <f>B11</f>
        <v>0</v>
      </c>
      <c r="B292" s="6"/>
      <c r="C292" s="7"/>
      <c r="D292" s="59"/>
    </row>
    <row r="293" spans="1:7" ht="18" x14ac:dyDescent="0.25">
      <c r="A293" s="275" t="s">
        <v>19</v>
      </c>
      <c r="B293" s="276"/>
      <c r="C293" s="276"/>
      <c r="D293" s="276"/>
      <c r="E293" s="276"/>
      <c r="F293" s="27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5" t="s">
        <v>122</v>
      </c>
      <c r="B305" s="276"/>
      <c r="C305" s="276"/>
      <c r="D305" s="276"/>
      <c r="E305" s="276"/>
      <c r="F305" s="27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4" t="s">
        <v>21</v>
      </c>
      <c r="B324" s="274"/>
      <c r="C324" s="274"/>
      <c r="D324" s="274"/>
      <c r="E324" s="274"/>
      <c r="F324" s="274"/>
    </row>
    <row r="325" spans="1:9" x14ac:dyDescent="0.25">
      <c r="A325" s="193">
        <f>B11</f>
        <v>0</v>
      </c>
      <c r="B325" s="6"/>
      <c r="C325" s="7"/>
      <c r="D325" s="6"/>
    </row>
    <row r="326" spans="1:9" ht="18" x14ac:dyDescent="0.25">
      <c r="A326" s="275" t="s">
        <v>12</v>
      </c>
      <c r="B326" s="276"/>
      <c r="C326" s="276"/>
      <c r="D326" s="276"/>
      <c r="E326" s="276"/>
      <c r="F326" s="27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5" t="s">
        <v>25</v>
      </c>
      <c r="B339" s="276"/>
      <c r="C339" s="276"/>
      <c r="D339" s="276"/>
      <c r="E339" s="276"/>
      <c r="F339" s="27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5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4" t="s">
        <v>8</v>
      </c>
      <c r="B352" s="274"/>
      <c r="C352" s="274"/>
      <c r="D352" s="274"/>
      <c r="E352" s="274"/>
      <c r="F352" s="274"/>
    </row>
    <row r="353" spans="1:6" x14ac:dyDescent="0.25">
      <c r="A353" s="183">
        <f>B11</f>
        <v>0</v>
      </c>
      <c r="B353" s="6"/>
      <c r="C353" s="7"/>
      <c r="D353" s="59"/>
    </row>
    <row r="354" spans="1:6" ht="16.5" x14ac:dyDescent="0.25">
      <c r="A354" s="277" t="s">
        <v>113</v>
      </c>
      <c r="B354" s="278"/>
      <c r="C354" s="278"/>
      <c r="D354" s="278"/>
      <c r="E354" s="278"/>
      <c r="F354" s="27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5" t="s">
        <v>25</v>
      </c>
      <c r="B366" s="276"/>
      <c r="C366" s="276"/>
      <c r="D366" s="276"/>
      <c r="E366" s="276"/>
      <c r="F366" s="27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5" t="s">
        <v>124</v>
      </c>
      <c r="B382" s="276"/>
      <c r="C382" s="276"/>
      <c r="D382" s="276"/>
      <c r="E382" s="276"/>
      <c r="F382" s="27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7" customHeight="1" x14ac:dyDescent="0.35">
      <c r="A387" s="76" t="s">
        <v>115</v>
      </c>
      <c r="B387" s="170" t="s">
        <v>34</v>
      </c>
      <c r="C387" s="217" t="str">
        <f>IF(B387=0, -5, "0")</f>
        <v>0</v>
      </c>
      <c r="D387" s="168"/>
      <c r="E387" s="147"/>
      <c r="F387" s="147"/>
    </row>
    <row r="388" spans="1:16384" s="3" customFormat="1" ht="13.7"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7" customHeight="1" x14ac:dyDescent="0.25">
      <c r="A389" s="111" t="s">
        <v>37</v>
      </c>
      <c r="B389" s="112"/>
      <c r="C389" s="112"/>
      <c r="D389" s="113">
        <f>D388/(COUNT(B383:C387)*2)</f>
        <v>0</v>
      </c>
    </row>
    <row r="390" spans="1:16384" ht="13.7" customHeight="1" x14ac:dyDescent="0.25">
      <c r="A390" s="44"/>
      <c r="B390" s="44"/>
      <c r="C390" s="44"/>
      <c r="D390" s="44"/>
    </row>
    <row r="391" spans="1:16384" ht="18" x14ac:dyDescent="0.25">
      <c r="A391" s="275" t="s">
        <v>29</v>
      </c>
      <c r="B391" s="276"/>
      <c r="C391" s="276"/>
      <c r="D391" s="276"/>
      <c r="E391" s="276"/>
      <c r="F391" s="27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4" t="s">
        <v>125</v>
      </c>
      <c r="B405" s="274"/>
      <c r="C405" s="274"/>
      <c r="D405" s="274"/>
      <c r="E405" s="274"/>
      <c r="F405" s="274"/>
    </row>
    <row r="406" spans="1:6" x14ac:dyDescent="0.25">
      <c r="A406" s="192">
        <f>B11</f>
        <v>0</v>
      </c>
      <c r="B406" s="6"/>
      <c r="C406" s="7"/>
      <c r="D406" s="6"/>
    </row>
    <row r="407" spans="1:6" ht="16.5" x14ac:dyDescent="0.25">
      <c r="A407" s="277" t="s">
        <v>19</v>
      </c>
      <c r="B407" s="278"/>
      <c r="C407" s="278"/>
      <c r="D407" s="278"/>
      <c r="E407" s="278"/>
      <c r="F407" s="27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7" t="s">
        <v>122</v>
      </c>
      <c r="B418" s="278"/>
      <c r="C418" s="278"/>
      <c r="D418" s="278"/>
      <c r="E418" s="278"/>
      <c r="F418" s="27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4" t="s">
        <v>374</v>
      </c>
      <c r="B435" s="274"/>
      <c r="C435" s="274"/>
      <c r="D435" s="274"/>
      <c r="E435" s="274"/>
      <c r="F435" s="274"/>
    </row>
    <row r="436" spans="1:7" x14ac:dyDescent="0.25">
      <c r="A436" s="195">
        <f>+B11</f>
        <v>0</v>
      </c>
      <c r="B436" s="6"/>
      <c r="C436" s="7"/>
      <c r="D436" s="6"/>
    </row>
    <row r="437" spans="1:7" ht="18" x14ac:dyDescent="0.25">
      <c r="A437" s="275" t="s">
        <v>375</v>
      </c>
      <c r="B437" s="276"/>
      <c r="C437" s="276"/>
      <c r="D437" s="276"/>
      <c r="E437" s="276"/>
      <c r="F437" s="27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5" t="s">
        <v>31</v>
      </c>
      <c r="B444" s="276"/>
      <c r="C444" s="276"/>
      <c r="D444" s="276"/>
      <c r="E444" s="276"/>
      <c r="F444" s="27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4" t="s">
        <v>180</v>
      </c>
      <c r="B454" s="274"/>
      <c r="C454" s="274"/>
      <c r="D454" s="274"/>
      <c r="E454" s="274"/>
      <c r="F454" s="27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4" t="s">
        <v>87</v>
      </c>
      <c r="B464" s="274"/>
      <c r="C464" s="274"/>
      <c r="D464" s="274"/>
      <c r="E464" s="274"/>
      <c r="F464" s="27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5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4" t="s">
        <v>151</v>
      </c>
      <c r="B473" s="274"/>
      <c r="C473" s="274"/>
      <c r="D473" s="274"/>
      <c r="E473" s="274"/>
      <c r="F473" s="27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4" t="s">
        <v>152</v>
      </c>
      <c r="B494" s="274"/>
      <c r="C494" s="274"/>
      <c r="D494" s="274"/>
      <c r="E494" s="274"/>
      <c r="F494" s="27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zLi7X98oJChW0JpOEQES+GSx/koSn13Bq9h8xsQbVQe3cbR+1fO0d5hu0TwK6G+dMtXibrLXVcsVz46MfBYdA==" saltValue="HEZn9X+8NsRDflFWXcdw4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4"/>
      <c r="E1" s="304"/>
      <c r="F1" s="304"/>
      <c r="G1" s="304"/>
      <c r="H1" s="304"/>
      <c r="I1" s="304"/>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8" t="s">
        <v>52</v>
      </c>
      <c r="B6" s="288"/>
      <c r="C6" s="288"/>
      <c r="D6" s="288"/>
      <c r="E6" s="288"/>
      <c r="F6" s="288"/>
      <c r="G6" s="216"/>
      <c r="H6" s="216"/>
      <c r="I6" s="216"/>
    </row>
    <row r="7" spans="1:9" s="36" customFormat="1" ht="21.75" customHeight="1" x14ac:dyDescent="0.45">
      <c r="A7" s="289" t="str">
        <f>'A1 Exploitation'!A8:F8</f>
        <v>Rades</v>
      </c>
      <c r="B7" s="289"/>
      <c r="C7" s="289"/>
      <c r="D7" s="289"/>
      <c r="E7" s="289"/>
      <c r="F7" s="289"/>
      <c r="G7" s="216"/>
      <c r="H7" s="216"/>
      <c r="I7" s="216"/>
    </row>
    <row r="8" spans="1:9" s="36" customFormat="1" ht="24" x14ac:dyDescent="0.45">
      <c r="A8" s="38" t="s">
        <v>44</v>
      </c>
      <c r="B8" s="305">
        <f>'A4 Exploitation'!B9:F9</f>
        <v>0</v>
      </c>
      <c r="C8" s="305"/>
      <c r="D8" s="305"/>
      <c r="E8" s="305"/>
      <c r="F8" s="305"/>
      <c r="G8" s="216"/>
      <c r="H8" s="216"/>
      <c r="I8" s="216"/>
    </row>
    <row r="9" spans="1:9" s="36" customFormat="1" ht="24" x14ac:dyDescent="0.45">
      <c r="A9" s="39" t="s">
        <v>46</v>
      </c>
      <c r="B9" s="306">
        <f>'A4 Exploitation'!B10:F10</f>
        <v>0</v>
      </c>
      <c r="C9" s="306"/>
      <c r="D9" s="306"/>
      <c r="E9" s="306"/>
      <c r="F9" s="306"/>
      <c r="G9" s="216"/>
      <c r="H9" s="216"/>
      <c r="I9" s="216"/>
    </row>
    <row r="10" spans="1:9" s="36" customFormat="1" ht="24" x14ac:dyDescent="0.45">
      <c r="A10" s="38" t="s">
        <v>45</v>
      </c>
      <c r="B10" s="303">
        <f>'A4 Exploitation'!B11:F11</f>
        <v>0</v>
      </c>
      <c r="C10" s="303"/>
      <c r="D10" s="303"/>
      <c r="E10" s="303"/>
      <c r="F10" s="303"/>
      <c r="G10" s="216"/>
      <c r="H10" s="216"/>
      <c r="I10" s="216"/>
    </row>
    <row r="11" spans="1:9" s="36" customFormat="1" ht="24" x14ac:dyDescent="0.45">
      <c r="A11" s="38" t="s">
        <v>341</v>
      </c>
      <c r="B11" s="311">
        <f>D198</f>
        <v>0</v>
      </c>
      <c r="C11" s="311"/>
      <c r="D11" s="311"/>
      <c r="E11" s="311"/>
      <c r="F11" s="311"/>
      <c r="G11" s="216"/>
      <c r="H11" s="216"/>
      <c r="I11" s="216"/>
    </row>
    <row r="12" spans="1:9" s="36" customFormat="1" ht="22.5" x14ac:dyDescent="0.45">
      <c r="A12" s="35"/>
      <c r="D12" s="280"/>
      <c r="E12" s="280"/>
      <c r="F12" s="280"/>
      <c r="G12" s="280"/>
      <c r="H12" s="280"/>
      <c r="I12" s="40"/>
    </row>
    <row r="13" spans="1:9" s="36" customFormat="1" ht="11.25" customHeight="1" x14ac:dyDescent="0.3">
      <c r="A13" s="281" t="s">
        <v>32</v>
      </c>
      <c r="B13" s="282" t="s">
        <v>33</v>
      </c>
      <c r="C13" s="282"/>
      <c r="D13" s="282" t="s">
        <v>48</v>
      </c>
      <c r="E13" s="282" t="s">
        <v>213</v>
      </c>
      <c r="F13" s="282" t="s">
        <v>214</v>
      </c>
    </row>
    <row r="14" spans="1:9" s="36" customFormat="1" ht="12.75" customHeight="1" x14ac:dyDescent="0.3">
      <c r="A14" s="281"/>
      <c r="B14" s="70" t="s">
        <v>36</v>
      </c>
      <c r="C14" s="70" t="s">
        <v>35</v>
      </c>
      <c r="D14" s="282"/>
      <c r="E14" s="282"/>
      <c r="F14" s="282"/>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297"/>
      <c r="C22" s="298"/>
      <c r="D22" s="215">
        <f>SUM(B17:C21)</f>
        <v>0</v>
      </c>
    </row>
    <row r="23" spans="1:6" x14ac:dyDescent="0.3">
      <c r="A23" s="294" t="s">
        <v>342</v>
      </c>
      <c r="B23" s="295"/>
      <c r="C23" s="296"/>
      <c r="D23" s="65">
        <f>D22/(COUNT(B17:C21)*2)</f>
        <v>0</v>
      </c>
    </row>
    <row r="24" spans="1:6" s="50" customFormat="1" x14ac:dyDescent="0.3">
      <c r="A24" s="54"/>
      <c r="B24" s="55"/>
      <c r="C24" s="55"/>
      <c r="D24" s="56"/>
    </row>
    <row r="25" spans="1:6" ht="19.5" x14ac:dyDescent="0.4">
      <c r="A25" s="292" t="s">
        <v>4</v>
      </c>
      <c r="B25" s="293"/>
      <c r="C25" s="293"/>
      <c r="D25" s="293"/>
      <c r="E25" s="293"/>
      <c r="F25" s="29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4" t="s">
        <v>38</v>
      </c>
      <c r="B32" s="295"/>
      <c r="C32" s="296"/>
      <c r="D32" s="214">
        <f>SUM(B26:C31)</f>
        <v>0</v>
      </c>
    </row>
    <row r="33" spans="1:6" x14ac:dyDescent="0.3">
      <c r="A33" s="294" t="s">
        <v>342</v>
      </c>
      <c r="B33" s="295"/>
      <c r="C33" s="296"/>
      <c r="D33" s="65">
        <f>D32/(COUNT(B26:C31)*2)</f>
        <v>0</v>
      </c>
    </row>
    <row r="34" spans="1:6" s="50" customFormat="1" x14ac:dyDescent="0.3">
      <c r="A34" s="54"/>
      <c r="B34" s="55"/>
      <c r="C34" s="55"/>
      <c r="D34" s="56"/>
    </row>
    <row r="35" spans="1:6" s="50" customFormat="1" ht="19.5" x14ac:dyDescent="0.4">
      <c r="A35" s="292" t="s">
        <v>246</v>
      </c>
      <c r="B35" s="293"/>
      <c r="C35" s="293"/>
      <c r="D35" s="293"/>
      <c r="E35" s="293"/>
      <c r="F35" s="29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4" t="s">
        <v>38</v>
      </c>
      <c r="B41" s="295"/>
      <c r="C41" s="296"/>
      <c r="D41" s="214">
        <f>SUM(B36:C40)</f>
        <v>0</v>
      </c>
      <c r="E41" s="37"/>
      <c r="F41" s="37"/>
    </row>
    <row r="42" spans="1:6" s="50" customFormat="1" x14ac:dyDescent="0.3">
      <c r="A42" s="294" t="s">
        <v>342</v>
      </c>
      <c r="B42" s="295"/>
      <c r="C42" s="296"/>
      <c r="D42" s="65">
        <f>D41/(COUNT(B36:C40)*2)</f>
        <v>0</v>
      </c>
      <c r="E42" s="37"/>
      <c r="F42" s="37"/>
    </row>
    <row r="43" spans="1:6" s="50" customFormat="1" x14ac:dyDescent="0.3">
      <c r="A43" s="90"/>
      <c r="B43" s="91"/>
      <c r="C43" s="91"/>
      <c r="D43" s="92"/>
    </row>
    <row r="44" spans="1:6" ht="19.5" x14ac:dyDescent="0.4">
      <c r="A44" s="301" t="s">
        <v>21</v>
      </c>
      <c r="B44" s="302"/>
      <c r="C44" s="302"/>
      <c r="D44" s="302"/>
      <c r="E44" s="302"/>
      <c r="F44" s="30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4" t="s">
        <v>38</v>
      </c>
      <c r="B51" s="295"/>
      <c r="C51" s="296"/>
      <c r="D51" s="214">
        <f>SUM(B45:C50)</f>
        <v>0</v>
      </c>
    </row>
    <row r="52" spans="1:6" x14ac:dyDescent="0.3">
      <c r="A52" s="294" t="s">
        <v>342</v>
      </c>
      <c r="B52" s="295"/>
      <c r="C52" s="296"/>
      <c r="D52" s="65">
        <f>D51/(COUNT(B45:C50)*2)</f>
        <v>0</v>
      </c>
    </row>
    <row r="53" spans="1:6" s="50" customFormat="1" x14ac:dyDescent="0.3">
      <c r="A53" s="54"/>
      <c r="B53" s="55"/>
      <c r="C53" s="55"/>
      <c r="D53" s="56"/>
    </row>
    <row r="54" spans="1:6" ht="19.5" x14ac:dyDescent="0.4">
      <c r="A54" s="292" t="s">
        <v>8</v>
      </c>
      <c r="B54" s="293"/>
      <c r="C54" s="293"/>
      <c r="D54" s="293"/>
      <c r="E54" s="293"/>
      <c r="F54" s="29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4" t="s">
        <v>38</v>
      </c>
      <c r="B62" s="295"/>
      <c r="C62" s="296"/>
      <c r="D62" s="214">
        <f>SUM(B55:C61)</f>
        <v>0</v>
      </c>
    </row>
    <row r="63" spans="1:6" x14ac:dyDescent="0.3">
      <c r="A63" s="294" t="s">
        <v>342</v>
      </c>
      <c r="B63" s="295"/>
      <c r="C63" s="296"/>
      <c r="D63" s="65">
        <f>D62/(COUNT(B55:C61)*2)</f>
        <v>0</v>
      </c>
    </row>
    <row r="64" spans="1:6" s="50" customFormat="1" x14ac:dyDescent="0.3">
      <c r="A64" s="54"/>
      <c r="B64" s="55"/>
      <c r="C64" s="55"/>
      <c r="D64" s="56"/>
    </row>
    <row r="65" spans="1:6" ht="19.5" x14ac:dyDescent="0.4">
      <c r="A65" s="292" t="s">
        <v>143</v>
      </c>
      <c r="B65" s="293"/>
      <c r="C65" s="293"/>
      <c r="D65" s="293"/>
      <c r="E65" s="293"/>
      <c r="F65" s="29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4" t="s">
        <v>38</v>
      </c>
      <c r="B83" s="295"/>
      <c r="C83" s="296"/>
      <c r="D83" s="214">
        <f>SUM(B66:C82)</f>
        <v>0</v>
      </c>
    </row>
    <row r="84" spans="1:6" x14ac:dyDescent="0.3">
      <c r="A84" s="294" t="s">
        <v>342</v>
      </c>
      <c r="B84" s="295"/>
      <c r="C84" s="296"/>
      <c r="D84" s="65">
        <f>D83/(COUNT(B66:C82)*2)</f>
        <v>0</v>
      </c>
    </row>
    <row r="85" spans="1:6" s="50" customFormat="1" x14ac:dyDescent="0.3">
      <c r="A85" s="54"/>
      <c r="B85" s="55"/>
      <c r="C85" s="55"/>
      <c r="D85" s="56"/>
    </row>
    <row r="86" spans="1:6" ht="19.5" x14ac:dyDescent="0.4">
      <c r="A86" s="292" t="s">
        <v>237</v>
      </c>
      <c r="B86" s="293"/>
      <c r="C86" s="293"/>
      <c r="D86" s="293"/>
      <c r="E86" s="293"/>
      <c r="F86" s="29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4" t="s">
        <v>38</v>
      </c>
      <c r="B101" s="295"/>
      <c r="C101" s="296"/>
      <c r="D101" s="214">
        <f>SUM(B87:C100)</f>
        <v>0</v>
      </c>
    </row>
    <row r="102" spans="1:6" x14ac:dyDescent="0.3">
      <c r="A102" s="294" t="s">
        <v>342</v>
      </c>
      <c r="B102" s="295"/>
      <c r="C102" s="29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2" t="s">
        <v>238</v>
      </c>
      <c r="B105" s="293"/>
      <c r="C105" s="293"/>
      <c r="D105" s="293"/>
      <c r="E105" s="293"/>
      <c r="F105" s="29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4" t="s">
        <v>38</v>
      </c>
      <c r="B117" s="295"/>
      <c r="C117" s="296"/>
      <c r="D117" s="214">
        <f>SUM(B106:C116)</f>
        <v>0</v>
      </c>
      <c r="E117" s="37"/>
      <c r="F117" s="37"/>
    </row>
    <row r="118" spans="1:6" s="50" customFormat="1" x14ac:dyDescent="0.3">
      <c r="A118" s="294" t="s">
        <v>342</v>
      </c>
      <c r="B118" s="295"/>
      <c r="C118" s="296"/>
      <c r="D118" s="65">
        <f>D117/(COUNT(B106:C116)*2)</f>
        <v>0</v>
      </c>
      <c r="E118" s="37"/>
      <c r="F118" s="37"/>
    </row>
    <row r="119" spans="1:6" s="50" customFormat="1" x14ac:dyDescent="0.3">
      <c r="A119" s="54"/>
      <c r="B119" s="55"/>
      <c r="C119" s="55"/>
      <c r="D119" s="56"/>
    </row>
    <row r="120" spans="1:6" ht="19.5" x14ac:dyDescent="0.4">
      <c r="A120" s="292" t="s">
        <v>208</v>
      </c>
      <c r="B120" s="293"/>
      <c r="C120" s="293"/>
      <c r="D120" s="293"/>
      <c r="E120" s="293"/>
      <c r="F120" s="29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4" t="s">
        <v>38</v>
      </c>
      <c r="B132" s="295"/>
      <c r="C132" s="296"/>
      <c r="D132" s="214">
        <f>SUM(B121:C131)</f>
        <v>0</v>
      </c>
    </row>
    <row r="133" spans="1:6" x14ac:dyDescent="0.3">
      <c r="A133" s="294" t="s">
        <v>342</v>
      </c>
      <c r="B133" s="295"/>
      <c r="C133" s="296"/>
      <c r="D133" s="63">
        <f>D132/(COUNT(B121:C131)*2)</f>
        <v>0</v>
      </c>
    </row>
    <row r="134" spans="1:6" s="50" customFormat="1" x14ac:dyDescent="0.3">
      <c r="A134" s="54"/>
      <c r="B134" s="55"/>
      <c r="C134" s="55"/>
      <c r="D134" s="61"/>
    </row>
    <row r="135" spans="1:6" ht="19.5" x14ac:dyDescent="0.4">
      <c r="A135" s="292" t="s">
        <v>78</v>
      </c>
      <c r="B135" s="293"/>
      <c r="C135" s="293"/>
      <c r="D135" s="293"/>
      <c r="E135" s="293"/>
      <c r="F135" s="29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4" t="s">
        <v>38</v>
      </c>
      <c r="B148" s="295"/>
      <c r="C148" s="296"/>
      <c r="D148" s="214">
        <f>SUM(B136:C147)</f>
        <v>0</v>
      </c>
    </row>
    <row r="149" spans="1:6" x14ac:dyDescent="0.3">
      <c r="A149" s="294" t="s">
        <v>342</v>
      </c>
      <c r="B149" s="295"/>
      <c r="C149" s="296"/>
      <c r="D149" s="65">
        <f>D148/(COUNT(B136:C147)*2)</f>
        <v>0</v>
      </c>
    </row>
    <row r="150" spans="1:6" s="50" customFormat="1" x14ac:dyDescent="0.3">
      <c r="A150" s="54"/>
      <c r="B150" s="55"/>
      <c r="C150" s="55"/>
      <c r="D150" s="56"/>
    </row>
    <row r="151" spans="1:6" ht="19.5" x14ac:dyDescent="0.4">
      <c r="A151" s="292" t="s">
        <v>243</v>
      </c>
      <c r="B151" s="293"/>
      <c r="C151" s="293"/>
      <c r="D151" s="293"/>
      <c r="E151" s="293"/>
      <c r="F151" s="29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4" t="s">
        <v>38</v>
      </c>
      <c r="B160" s="297"/>
      <c r="C160" s="298"/>
      <c r="D160" s="215">
        <f>SUM(B152:C159)</f>
        <v>0</v>
      </c>
    </row>
    <row r="161" spans="1:6" x14ac:dyDescent="0.3">
      <c r="A161" s="294" t="s">
        <v>342</v>
      </c>
      <c r="B161" s="295"/>
      <c r="C161" s="296"/>
      <c r="D161" s="65">
        <f>D160/(COUNT(B152:C159)*2)</f>
        <v>0</v>
      </c>
    </row>
    <row r="162" spans="1:6" s="50" customFormat="1" x14ac:dyDescent="0.3">
      <c r="A162" s="54"/>
      <c r="B162" s="55"/>
      <c r="C162" s="57"/>
      <c r="D162" s="58"/>
    </row>
    <row r="163" spans="1:6" ht="19.5" x14ac:dyDescent="0.4">
      <c r="A163" s="292" t="s">
        <v>85</v>
      </c>
      <c r="B163" s="293"/>
      <c r="C163" s="293"/>
      <c r="D163" s="293"/>
      <c r="E163" s="293"/>
      <c r="F163" s="29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4" t="s">
        <v>38</v>
      </c>
      <c r="B168" s="295"/>
      <c r="C168" s="296"/>
      <c r="D168" s="214">
        <f>SUM(B164:C167)</f>
        <v>0</v>
      </c>
    </row>
    <row r="169" spans="1:6" x14ac:dyDescent="0.3">
      <c r="A169" s="294" t="s">
        <v>342</v>
      </c>
      <c r="B169" s="295"/>
      <c r="C169" s="296"/>
      <c r="D169" s="65">
        <f>D168/(COUNT(B164:C167)*2)</f>
        <v>0</v>
      </c>
    </row>
    <row r="170" spans="1:6" s="50" customFormat="1" x14ac:dyDescent="0.3">
      <c r="A170" s="54"/>
      <c r="B170" s="55"/>
      <c r="C170" s="55"/>
      <c r="D170" s="56"/>
    </row>
    <row r="171" spans="1:6" ht="19.5" x14ac:dyDescent="0.4">
      <c r="A171" s="299" t="s">
        <v>17</v>
      </c>
      <c r="B171" s="300"/>
      <c r="C171" s="300"/>
      <c r="D171" s="300"/>
      <c r="E171" s="300"/>
      <c r="F171" s="30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4" t="s">
        <v>38</v>
      </c>
      <c r="B176" s="295"/>
      <c r="C176" s="296"/>
      <c r="D176" s="214">
        <f>SUM(B172:C175)</f>
        <v>0</v>
      </c>
    </row>
    <row r="177" spans="1:6" x14ac:dyDescent="0.3">
      <c r="A177" s="294" t="s">
        <v>342</v>
      </c>
      <c r="B177" s="295"/>
      <c r="C177" s="296"/>
      <c r="D177" s="65">
        <f>D176/(COUNT(B172:C175)*2)</f>
        <v>0</v>
      </c>
    </row>
    <row r="178" spans="1:6" s="50" customFormat="1" x14ac:dyDescent="0.3">
      <c r="A178" s="54"/>
      <c r="B178" s="55"/>
      <c r="C178" s="55"/>
      <c r="D178" s="56"/>
    </row>
    <row r="179" spans="1:6" ht="19.5" x14ac:dyDescent="0.4">
      <c r="A179" s="292" t="s">
        <v>87</v>
      </c>
      <c r="B179" s="293"/>
      <c r="C179" s="293"/>
      <c r="D179" s="293"/>
      <c r="E179" s="293"/>
      <c r="F179" s="29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4" t="s">
        <v>38</v>
      </c>
      <c r="B185" s="295"/>
      <c r="C185" s="296"/>
      <c r="D185" s="214">
        <f>SUM(B180:C184)</f>
        <v>0</v>
      </c>
    </row>
    <row r="186" spans="1:6" x14ac:dyDescent="0.3">
      <c r="A186" s="294" t="s">
        <v>342</v>
      </c>
      <c r="B186" s="295"/>
      <c r="C186" s="296"/>
      <c r="D186" s="65">
        <f>D185/(COUNT(B180:C184)*2)</f>
        <v>0</v>
      </c>
    </row>
    <row r="187" spans="1:6" s="50" customFormat="1" x14ac:dyDescent="0.3">
      <c r="A187" s="54"/>
      <c r="B187" s="55"/>
      <c r="C187" s="55"/>
      <c r="D187" s="56"/>
    </row>
    <row r="188" spans="1:6" ht="19.5" x14ac:dyDescent="0.4">
      <c r="A188" s="292" t="s">
        <v>242</v>
      </c>
      <c r="B188" s="293"/>
      <c r="C188" s="293"/>
      <c r="D188" s="293"/>
      <c r="E188" s="293"/>
      <c r="F188" s="29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4" t="s">
        <v>38</v>
      </c>
      <c r="B193" s="295"/>
      <c r="C193" s="296"/>
      <c r="D193" s="97">
        <f>SUM(B189:C192)</f>
        <v>0</v>
      </c>
    </row>
    <row r="194" spans="1:4" x14ac:dyDescent="0.3">
      <c r="A194" s="294" t="s">
        <v>342</v>
      </c>
      <c r="B194" s="295"/>
      <c r="C194" s="29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Utilisateur Windows</cp:lastModifiedBy>
  <cp:lastPrinted>2017-02-17T13:42:57Z</cp:lastPrinted>
  <dcterms:created xsi:type="dcterms:W3CDTF">2015-10-03T07:44:26Z</dcterms:created>
  <dcterms:modified xsi:type="dcterms:W3CDTF">2017-11-22T21:03:53Z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