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NABEUL\2019\"/>
    </mc:Choice>
  </mc:AlternateContent>
  <bookViews>
    <workbookView xWindow="0" yWindow="0" windowWidth="2040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6" i="37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43" i="36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7" i="37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<sst xmlns="http://schemas.openxmlformats.org/spreadsheetml/2006/main" count="5614" uniqueCount="557">
  <si>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</si>
  <si>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</si>
  <si>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</si>
  <si>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</si>
  <si>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</si>
  <si>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</si>
  <si>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</si>
  <si>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</si>
  <si>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</si>
  <si>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</si>
  <si>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</si>
  <si>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</si>
  <si>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</si>
  <si>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</si>
  <si>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</si>
  <si>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</si>
  <si>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</si>
  <si>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</si>
  <si>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</si>
  <si>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</si>
  <si>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</si>
  <si>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</si>
  <si>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</si>
  <si>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</si>
  <si>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</si>
  <si>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</si>
  <si>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</si>
  <si>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</si>
  <si>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</si>
  <si>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</si>
  <si>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</si>
  <si>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</si>
  <si>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</si>
  <si>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</si>
  <si>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</si>
  <si>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</si>
  <si>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</si>
  <si>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</si>
  <si>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</si>
  <si>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</si>
  <si>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</si>
  <si>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</si>
  <si>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</si>
  <si>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</si>
  <si>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</si>
  <si>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</si>
  <si>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</si>
  <si>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</si>
  <si>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</si>
  <si>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</si>
  <si>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</si>
  <si>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</si>
  <si>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</si>
  <si>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</si>
  <si>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</si>
  <si>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</si>
  <si>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</si>
  <si>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</si>
  <si>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</si>
  <si>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</si>
  <si>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</si>
  <si>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</si>
  <si>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</si>
  <si>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</si>
  <si>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</si>
  <si>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</si>
  <si>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</si>
  <si>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</si>
  <si>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</si>
  <si>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</si>
  <si>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</si>
  <si>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</si>
  <si>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</si>
  <si>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</si>
  <si>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</si>
  <si>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</si>
  <si>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</si>
  <si>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</si>
  <si>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</si>
  <si>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</si>
  <si>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</si>
  <si>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</si>
  <si>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</si>
  <si>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</si>
  <si>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</si>
  <si>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</si>
  <si>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</si>
  <si>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</si>
  <si>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</si>
  <si>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</si>
  <si>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</si>
  <si>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</si>
  <si>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</si>
  <si>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</si>
  <si>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</si>
  <si>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</si>
  <si>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</si>
  <si>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</si>
  <si>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</si>
  <si>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</si>
  <si>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</si>
  <si>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</si>
  <si>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</si>
  <si>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</si>
  <si>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</si>
  <si>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</si>
  <si>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</si>
  <si>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</si>
  <si>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</si>
  <si>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</si>
  <si>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</si>
  <si>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</si>
  <si>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</si>
  <si>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</si>
  <si>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</si>
  <si>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</si>
  <si>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</si>
  <si>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</si>
  <si>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</si>
  <si>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</si>
  <si>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</si>
  <si>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</si>
  <si>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</si>
  <si>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</si>
  <si>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</si>
  <si>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</si>
  <si>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</si>
  <si>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</si>
  <si>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</si>
  <si>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</si>
  <si>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</si>
  <si>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</si>
  <si>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</si>
  <si>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</si>
  <si>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</si>
  <si>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</si>
  <si>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</si>
  <si>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</si>
  <si>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</si>
  <si>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</si>
  <si>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</si>
  <si>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</si>
  <si>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</si>
  <si>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</si>
  <si>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</si>
  <si>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</si>
  <si>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</si>
  <si>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</si>
  <si>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</si>
  <si>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</si>
  <si>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</si>
  <si>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</si>
  <si>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</si>
  <si>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</si>
  <si>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</si>
  <si>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</si>
  <si>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</si>
  <si>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</si>
  <si>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</si>
  <si>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</si>
  <si>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</si>
  <si>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</si>
  <si>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</si>
  <si>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</si>
  <si>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</si>
  <si>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</si>
  <si>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</si>
  <si>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</si>
  <si>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</si>
  <si>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</si>
  <si>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</si>
  <si>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</si>
  <si>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</si>
  <si>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</si>
  <si>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</si>
  <si>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</si>
  <si>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</si>
  <si>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</si>
  <si>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</si>
  <si>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</si>
  <si>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</si>
  <si>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</si>
  <si>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</si>
  <si>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</si>
  <si>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</si>
  <si>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</si>
  <si>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</si>
  <si>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</si>
  <si>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</si>
  <si>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</si>
  <si>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</si>
  <si>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</si>
  <si>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</si>
  <si>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</si>
  <si>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</si>
  <si>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</si>
  <si>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</si>
  <si>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</si>
  <si>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</si>
  <si>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</si>
  <si>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</si>
  <si>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</si>
  <si>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</si>
  <si>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</si>
  <si>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</si>
  <si>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</si>
  <si>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</si>
  <si>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</si>
  <si>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</si>
  <si>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</si>
  <si>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</si>
  <si>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</si>
  <si>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</si>
  <si>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</si>
  <si>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</si>
  <si>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</si>
  <si>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</si>
  <si>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</si>
  <si>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</si>
  <si>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</si>
  <si>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</si>
  <si>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</si>
  <si>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</si>
  <si>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</si>
  <si>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</si>
  <si>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</si>
  <si>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</si>
  <si>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</si>
  <si>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</si>
  <si>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</si>
  <si>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</si>
  <si>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</si>
  <si>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</si>
  <si>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</si>
  <si>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</si>
  <si>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</si>
  <si>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</si>
  <si>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</si>
  <si>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</si>
  <si>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</si>
  <si>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</si>
  <si>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</si>
  <si>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</si>
  <si>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</si>
  <si>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</si>
  <si>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</si>
  <si>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</si>
  <si>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</si>
  <si>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</si>
  <si>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</si>
  <si>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</si>
  <si>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</si>
  <si>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</si>
  <si>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</si>
  <si>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</si>
  <si>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</si>
  <si>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</si>
  <si>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</si>
  <si>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</si>
  <si>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</si>
  <si>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</si>
  <si>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</si>
  <si>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</si>
  <si>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</si>
  <si>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</si>
  <si>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</si>
  <si>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</si>
  <si>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</si>
  <si>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</si>
  <si>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</si>
  <si>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</si>
  <si>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</si>
  <si>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</si>
  <si>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</si>
  <si>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</si>
  <si>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</si>
  <si>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</si>
  <si>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</si>
  <si>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</si>
  <si>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</si>
  <si>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</si>
  <si>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</si>
  <si>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</si>
  <si>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</si>
  <si>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</si>
  <si>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</si>
  <si>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</si>
  <si>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</si>
  <si>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</si>
  <si>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</si>
  <si>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</si>
  <si>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</si>
  <si>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</si>
  <si>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</si>
  <si>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</si>
  <si>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</si>
  <si>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</si>
  <si>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</si>
  <si>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</si>
  <si>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</si>
  <si>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</si>
  <si>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</si>
  <si>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</si>
  <si>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</si>
  <si>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</si>
  <si>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</si>
  <si>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</si>
  <si>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</si>
  <si>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</si>
  <si>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</si>
  <si>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</si>
  <si>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</si>
  <si>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</si>
  <si>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</si>
  <si>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</si>
  <si>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</si>
  <si>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</si>
  <si>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</si>
  <si>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</si>
  <si>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</si>
  <si>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</si>
  <si>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</si>
  <si>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</si>
  <si>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</si>
  <si>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</si>
  <si>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</si>
  <si>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</si>
  <si>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</si>
  <si>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</si>
  <si>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</si>
  <si>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</si>
  <si>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</si>
  <si>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</si>
  <si>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</si>
  <si>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</si>
  <si>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</si>
  <si>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</si>
  <si>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</si>
  <si>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</si>
  <si>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</si>
  <si>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</si>
  <si>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</si>
  <si>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</si>
  <si>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</si>
  <si>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</si>
  <si>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</si>
  <si>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</si>
  <si>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</si>
  <si>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</si>
  <si>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</si>
  <si>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</si>
  <si>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</si>
  <si>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</si>
  <si>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</si>
  <si>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</si>
  <si>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</si>
  <si>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</si>
  <si>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</si>
  <si>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</si>
  <si>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</si>
  <si>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</si>
  <si>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</si>
  <si>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</si>
  <si>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</si>
  <si>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</si>
  <si>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</si>
  <si>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</si>
  <si>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</si>
  <si>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</si>
  <si>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</si>
  <si>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</si>
  <si>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</si>
  <si>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</si>
  <si>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</si>
  <si>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</si>
  <si>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</si>
  <si>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</si>
  <si>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</si>
  <si>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</si>
  <si>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</si>
  <si>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</si>
  <si>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</si>
  <si>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</si>
  <si>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</si>
  <si>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</si>
  <si>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</si>
  <si>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</si>
  <si>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</si>
  <si>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</si>
  <si>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</si>
  <si>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</si>
  <si>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</si>
  <si>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</si>
  <si>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</si>
  <si>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</si>
  <si>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</si>
  <si>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</si>
  <si>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</si>
  <si>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</si>
  <si>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</si>
  <si>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</si>
  <si>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</si>
  <si>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</si>
  <si>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</si>
  <si>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</si>
  <si>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</si>
  <si>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</si>
  <si>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</si>
  <si>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</si>
  <si>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</si>
  <si>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</si>
  <si>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</si>
  <si>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</si>
  <si>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</si>
  <si>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</si>
  <si>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</si>
  <si>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</si>
  <si>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</si>
  <si>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</si>
  <si>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</si>
  <si>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</si>
  <si>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</si>
  <si>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</si>
  <si>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</si>
  <si>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</si>
  <si>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</si>
  <si>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</si>
  <si>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</si>
  <si>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</si>
  <si>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</si>
  <si>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</si>
  <si>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</si>
  <si>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</si>
  <si>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</si>
  <si>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</si>
  <si>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</si>
  <si>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</si>
  <si>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</si>
  <si>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</si>
  <si>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</si>
  <si>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</si>
  <si>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</si>
  <si>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</si>
  <si>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</si>
  <si>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</si>
  <si>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</si>
  <si>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</si>
  <si>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</si>
  <si>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</si>
  <si>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</si>
  <si>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</si>
  <si>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</si>
  <si>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</si>
  <si>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</si>
  <si>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</si>
  <si>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</si>
  <si>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</si>
  <si>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</si>
  <si>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</si>
  <si>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</si>
  <si>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</si>
  <si>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</si>
  <si>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</si>
  <si>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</si>
  <si>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</si>
  <si>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</si>
  <si>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</si>
  <si>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</si>
  <si>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</si>
  <si>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</si>
  <si>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</si>
  <si>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</si>
  <si>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</si>
  <si>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</si>
  <si>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</si>
  <si>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</si>
  <si>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</si>
  <si>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</si>
  <si>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NABEUL</t>
  </si>
  <si>
    <t>Absence d'enregistrement du suivi de nettoyage desinfection</t>
  </si>
  <si>
    <t>Ecaillement du revêtement du sol.</t>
  </si>
  <si>
    <t>présentation de tarte crumble sans protection avec risque de contamination par les clients qui se servent seuls sans l’intervention d’un employé carrefour</t>
  </si>
  <si>
    <t xml:space="preserve">non respect de la procedure de destruction des produits: élimination dans la poubelle du labo terminal de cuisson de produits casses (entremet chocolat et un paquet de décoration chocolat bonne année )
</t>
  </si>
  <si>
    <t>dans la chambre froide négative: présence de 20 pièces de croissants surgelés périmés dont la DLC 24/02/19</t>
  </si>
  <si>
    <t>renforcer le contrôle de DLC</t>
  </si>
  <si>
    <t>prévoir un gobelet pour le dosage d'eau de javel</t>
  </si>
  <si>
    <t>1/Non respect du protocole de désinfection : utilisation d'un quart de bouchon d'eau de javel dans 10L d'eau
2/absence d'enregistrement de la désinfection des œufs utilisés le 17/03/19</t>
  </si>
  <si>
    <t xml:space="preserve">les tartelettes en cours de décongélation ne sont pas identifiées </t>
  </si>
  <si>
    <t>Identification des produits en décongélation</t>
  </si>
  <si>
    <t>la viennoiserie cuite le 16/03 a été réetiquetée le 18/03/19 par l'etiquette N°1</t>
  </si>
  <si>
    <t>protéger le produit présenté et assurer le service du client</t>
  </si>
  <si>
    <t>assurer l'étiquetage des produits à l'emballage</t>
  </si>
  <si>
    <t xml:space="preserve">température affichée 5°C et celle vérifiée 6,1°C </t>
  </si>
  <si>
    <t>température à cœur du gateau 7°C</t>
  </si>
  <si>
    <t xml:space="preserve">accrochage des poulets dans la rôtissoire sans mise en marche de la rôtissoire
</t>
  </si>
  <si>
    <t>mozarella filone entamée depuis le 03/03/19 durée de vie &gt;5jours</t>
  </si>
  <si>
    <t>présence de produits judy pour le four produit non agrée par UHD</t>
  </si>
  <si>
    <t>eviter l'utilisation de produit non agrée</t>
  </si>
  <si>
    <t>eviter la rupture de la chaine de froid</t>
  </si>
  <si>
    <t>Présence d'un seul thermomètre pour rayon fromage/ charcuterie et traiteur.</t>
  </si>
  <si>
    <t>Prévoir des thermomètres séparés pour chaque rayon.</t>
  </si>
  <si>
    <t>cheveux partiellement protégés</t>
  </si>
  <si>
    <t>1/sur le hit parade du 16/03:vente de 29,5 poulets et 1/2 d'un poulet casse hors sur la fiche de tracabilité il y a 32 poulets cuits
2/manque d'enregistrement des quantités vendues et casses sur le cadencier de cuisson</t>
  </si>
  <si>
    <t>Réparer le système de climatisation</t>
  </si>
  <si>
    <t>Protéger correctement le meuble d'exposition.</t>
  </si>
  <si>
    <t>T° ambiante du laboratoire vérifiée est 16,5°C et celle affichée 5,5°C</t>
  </si>
  <si>
    <t xml:space="preserve">Meuble d'exposition partiellement protégé.
vitre brisé du meuble sandwich
</t>
  </si>
  <si>
    <t>DLC carrefour 22/03/19 &gt;DLC Fournisseur 21/03/19 pour les fromages frais : ricotte, scicilien et sardaigne</t>
  </si>
  <si>
    <t>trancheuse en panne</t>
  </si>
  <si>
    <t>decoupe a la main car la trancheuse en panne</t>
  </si>
  <si>
    <t>meuble jambon est écaillé</t>
  </si>
  <si>
    <t>température du meuble vérifiée est 4,5°C</t>
  </si>
  <si>
    <t>assurer l'identification des viandes de parage</t>
  </si>
  <si>
    <t>assurer la tracabilité de tous les produits</t>
  </si>
  <si>
    <t>utilisation du parage du 16/03/19 pour la viande hachée du 18/03/19</t>
  </si>
  <si>
    <t>plan d'action salmonelle non appliqué dans sa totalité : utilisation de la meme lame de feuille pour la viande d’agneau et pour les volailles</t>
  </si>
  <si>
    <t>1/manque de traçabilité pour quelques  produits  LS : gigot agneau emballé le 16/03/19 , ossobocco mexicaine emballé le 17/03/19, et pour tous les produits viandes rouges emballés le 15/03/19
2/viandes de parage non tracées : perte de traçabilité  pour les viandes utilisées pour la fabrication de viande hachée et merguez (sur la fiche de traçabilité de fabrication il y a indication seulement de parage et pas d’autres viandes)</t>
  </si>
  <si>
    <t>1/La viande est hachée une fois pour toute la journée sans enregistrement sur le cadencier d’hachage
2/merguez préparé le 16/03/19 il a été emballé le 18/03/19</t>
  </si>
  <si>
    <t>respect des durées de vie de viande hachée et merguez</t>
  </si>
  <si>
    <t>renforcer le  contrôle de DLC</t>
  </si>
  <si>
    <t xml:space="preserve">Port de chaussures de ville </t>
  </si>
  <si>
    <t xml:space="preserve"> barbiche non protégée</t>
  </si>
  <si>
    <t>port de chaussures de travail</t>
  </si>
  <si>
    <t>protéger la barbiche</t>
  </si>
  <si>
    <t>Mélangeur non utilisé et le mélange se fait manuel</t>
  </si>
  <si>
    <t>eviter le mélange manuel</t>
  </si>
  <si>
    <t>1/utilisation de la lame à feuilles de couleur noir pour la découpe de viande d’agneau et volailles
2/Zones de découpe non identifiées dans le labo</t>
  </si>
  <si>
    <t>le poussoir est resté sale apres le nettoyage desinfection réalisé le 16/03/19</t>
  </si>
  <si>
    <t>prévoir une deuxieme lame à feuilles identifiée pour l'agneau 
identifier les zones</t>
  </si>
  <si>
    <t>Parage de viandes dans la chambre froide depuis le 16/03/19 et non identifié par la date de préparation</t>
  </si>
  <si>
    <t xml:space="preserve"> utilisation d’ustensiles non alimentaire pour l’égouttage du foie.
</t>
  </si>
  <si>
    <t>la viande de parage du jour meme de parage doit etre utilisée pour la viande hachée</t>
  </si>
  <si>
    <t>produits non retirés du linéaire LS : barquette de beeftek tranche DLC 18/03/19 et deux barquettes de poulet dont DLC 19/03/19</t>
  </si>
  <si>
    <t>assurer la separation complete du matériel de travail entre volailles et viandes rouge</t>
  </si>
  <si>
    <t>température du labo varie entre 11 et 12°C</t>
  </si>
  <si>
    <t>Le cache câble électrique adjacent au poste lave-mains est détérioré.</t>
  </si>
  <si>
    <t>certaines barquettes de produits surgelés non tracées: seiches nettoyées emballées le 29/12/18, batonnet de crabe emballé le 27/02/19, coktail emballé le 27/02/19</t>
  </si>
  <si>
    <t>absence d'enregistrement d'autocontrole de nettoyage desinfection</t>
  </si>
  <si>
    <t>Enregistrement des autocontrôles de nettoyage et de désinfection</t>
  </si>
  <si>
    <t>Présence de givre au niveau de l'évaporateur de la chambre froide négative</t>
  </si>
  <si>
    <t>température du meuble des produits surgelés est -17°C</t>
  </si>
  <si>
    <t>manque de formation pour le personnel de la boucherie</t>
  </si>
  <si>
    <t>prévoir de la formation pour le personnel de boucherie</t>
  </si>
  <si>
    <t>sensibiliser le personnel pour la procedure de destruction</t>
  </si>
  <si>
    <t>au labo présence de sachets de viennoiseries non étiquetés dont certaines viennoiseries ont été cuites la veille et d'autres cuites le jour de l'audit</t>
  </si>
  <si>
    <t>la viennoiserie doit etre retiquetée N°1 le lendemain de sa cuisson</t>
  </si>
  <si>
    <t>Revoir la durée de vie de mozarella entamée</t>
  </si>
  <si>
    <t>assurer la tracabilité rigoureusement</t>
  </si>
  <si>
    <t>Absence de distributeur de papier essuie-mains au laboratoire traiteur.</t>
  </si>
  <si>
    <t>Manque d'aération à la salle de pause.</t>
  </si>
  <si>
    <t>La fixation murale du poste lave-mains du rayon fromage/ traiteur est défaillante.
Fuite d'eau au niveau poste lave main fromage charcuterie</t>
  </si>
  <si>
    <t>Absence de plonge à la pâtisserie.</t>
  </si>
  <si>
    <t>Prévoir un système 3 bacs à la pâtisserie.</t>
  </si>
  <si>
    <t>Absence de système de climatisation au local déchets.
Le système de fermeture de la porte est défaillant.</t>
  </si>
  <si>
    <t>Prévoir un système de climatisation au local déchets et réparer le système de fermeture.</t>
  </si>
  <si>
    <t>Le regard localisé à la zone de réception n'est pas correctement protégé.</t>
  </si>
  <si>
    <t>poubelle du traiteur cassée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</si>
</sst>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1" xfId="1" applyFont="1" applyBorder="1" applyAlignment="1" applyProtection="1">
      <alignment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165" fontId="35" fillId="2" borderId="1" xfId="0" applyNumberFormat="1" applyFont="1" applyFill="1" applyBorder="1" applyAlignment="1" applyProtection="1">
      <alignment horizontal="left" wrapText="1"/>
      <protection hidden="1"/>
    </xf>
    <xf numFmtId="0" fontId="35" fillId="0" borderId="1" xfId="0" applyFont="1" applyFill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0.68421052631578949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0.88461538461538458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0.79583333333333328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0.84022435897435899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0.63705714285714288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0.63095238095238093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0.55555555555555558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0.89189189189189189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0.53191489361702127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0.828125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6" zoomScaleSheetLayoutView="100" workbookViewId="0">
      <selection activeCell="M28" sqref="M28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2" t="s">
        <v>277</v>
      </c>
      <c r="B18" s="422"/>
      <c r="C18" s="422"/>
      <c r="D18" s="423" t="s">
        <v>478</v>
      </c>
      <c r="E18" s="423"/>
      <c r="F18" s="423"/>
      <c r="G18" s="423"/>
      <c r="H18" s="423"/>
      <c r="I18" s="423"/>
      <c r="J18" s="423"/>
      <c r="K18" s="42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4" t="s">
        <v>278</v>
      </c>
      <c r="B21" s="424"/>
      <c r="C21" s="424"/>
      <c r="D21" s="424"/>
      <c r="E21" s="424"/>
      <c r="F21" s="424"/>
      <c r="G21" s="424"/>
      <c r="H21" s="424"/>
      <c r="I21" s="424"/>
      <c r="J21" s="424"/>
      <c r="K21" s="42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5" t="s">
        <v>280</v>
      </c>
      <c r="C23" s="425"/>
      <c r="D23" s="49"/>
      <c r="E23" s="49"/>
      <c r="F23" s="49"/>
      <c r="G23" s="49"/>
      <c r="H23" s="49"/>
      <c r="I23" s="49"/>
      <c r="J23" s="48" t="str">
        <f>D18</f>
        <v>NABEUL</v>
      </c>
    </row>
    <row r="24" spans="1:11" ht="33" customHeight="1" x14ac:dyDescent="0.25">
      <c r="A24" s="57" t="s">
        <v>281</v>
      </c>
      <c r="B24" s="426">
        <f>AVERAGE('A1 Exploitation'!D730,'A1 Technique'!D199)</f>
        <v>0.84022435897435899</v>
      </c>
      <c r="C24" s="426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6" t="e">
        <f>AVERAGE('A2 Exploitation'!D730,'A2 Technique'!D199)</f>
        <v>#DIV/0!</v>
      </c>
      <c r="C25" s="426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6" t="e">
        <f>AVERAGE('A3 Exploitation'!D730,'A3 Technique'!D199)</f>
        <v>#DIV/0!</v>
      </c>
      <c r="C26" s="426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6" t="e">
        <f>AVERAGE('A4 Exploitation'!D730,'A4 Technique'!D199)</f>
        <v>#DIV/0!</v>
      </c>
      <c r="C27" s="426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6"/>
      <c r="C28" s="426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6"/>
      <c r="C29" s="426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5" t="s">
        <v>287</v>
      </c>
      <c r="C33" s="425"/>
      <c r="D33" s="49"/>
      <c r="E33" s="49"/>
      <c r="F33" s="49"/>
      <c r="G33" s="49"/>
      <c r="H33" s="49"/>
      <c r="I33" s="49"/>
      <c r="J33" s="48" t="str">
        <f>D18</f>
        <v>NABEUL</v>
      </c>
    </row>
    <row r="34" spans="1:10" ht="33" customHeight="1" x14ac:dyDescent="0.25">
      <c r="A34" s="57" t="s">
        <v>281</v>
      </c>
      <c r="B34" s="426">
        <f>'A1 Exploitation'!D730</f>
        <v>0.79583333333333328</v>
      </c>
      <c r="C34" s="426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6">
        <f>'A2 Exploitation'!D730</f>
        <v>-0.5</v>
      </c>
      <c r="C35" s="426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6" t="e">
        <f>'A3 Exploitation'!D730</f>
        <v>#DIV/0!</v>
      </c>
      <c r="C36" s="426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6">
        <f>'A4 Exploitation'!D730</f>
        <v>-0.5</v>
      </c>
      <c r="C37" s="426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6"/>
      <c r="C38" s="426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6"/>
      <c r="C39" s="426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7" t="s">
        <v>288</v>
      </c>
      <c r="C42" s="427"/>
      <c r="D42" s="49"/>
      <c r="E42" s="49"/>
      <c r="F42" s="49"/>
      <c r="G42" s="49"/>
      <c r="H42" s="49"/>
      <c r="I42" s="49"/>
      <c r="J42" s="48" t="str">
        <f>D18</f>
        <v>NABEUL</v>
      </c>
    </row>
    <row r="43" spans="1:10" ht="33" customHeight="1" x14ac:dyDescent="0.25">
      <c r="A43" s="57" t="s">
        <v>281</v>
      </c>
      <c r="B43" s="426">
        <f>AVERAGE('A1 Exploitation'!D728, 'A1 Technique'!D197)</f>
        <v>0.63705714285714288</v>
      </c>
      <c r="C43" s="426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6" t="e">
        <f>AVERAGE('A2 Exploitation'!D728, 'A2 Technique'!D197)</f>
        <v>#DIV/0!</v>
      </c>
      <c r="C44" s="426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6" t="e">
        <f>AVERAGE('A3 Exploitation'!D728, 'A3 Technique'!D197)</f>
        <v>#DIV/0!</v>
      </c>
      <c r="C45" s="426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6" t="e">
        <f>AVERAGE('A4 Exploitation'!D728, 'A4 Technique'!D197)</f>
        <v>#DIV/0!</v>
      </c>
      <c r="C46" s="426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6"/>
      <c r="C47" s="426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6"/>
      <c r="C48" s="426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5" t="s">
        <v>289</v>
      </c>
      <c r="C51" s="425"/>
      <c r="D51" s="49"/>
      <c r="E51" s="49"/>
      <c r="F51" s="49"/>
      <c r="G51" s="49"/>
      <c r="H51" s="49"/>
      <c r="I51" s="49"/>
      <c r="J51" s="48" t="str">
        <f>D18</f>
        <v>NABEUL</v>
      </c>
    </row>
    <row r="52" spans="1:10" ht="33" customHeight="1" x14ac:dyDescent="0.25">
      <c r="A52" s="57" t="s">
        <v>281</v>
      </c>
      <c r="B52" s="428">
        <f>'A1 Exploitation'!D48</f>
        <v>0.97058823529411764</v>
      </c>
      <c r="C52" s="428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8" t="e">
        <f>'A2 Exploitation'!D48</f>
        <v>#DIV/0!</v>
      </c>
      <c r="C53" s="428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8" t="e">
        <f>'A3 Exploitation'!D48</f>
        <v>#DIV/0!</v>
      </c>
      <c r="C54" s="428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8" t="e">
        <f>'A4 Exploitation'!D48</f>
        <v>#DIV/0!</v>
      </c>
      <c r="C55" s="428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8"/>
      <c r="C56" s="428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8"/>
      <c r="C57" s="428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5" t="s">
        <v>290</v>
      </c>
      <c r="C60" s="425"/>
      <c r="D60" s="49"/>
      <c r="E60" s="49"/>
      <c r="F60" s="49"/>
      <c r="G60" s="49"/>
      <c r="H60" s="49"/>
      <c r="I60" s="49"/>
      <c r="J60" s="48" t="str">
        <f>D18</f>
        <v>NABEUL</v>
      </c>
    </row>
    <row r="61" spans="1:10" ht="33" customHeight="1" x14ac:dyDescent="0.25">
      <c r="A61" s="57" t="s">
        <v>281</v>
      </c>
      <c r="B61" s="426" t="e">
        <f>'A1 Exploitation'!D131</f>
        <v>#DIV/0!</v>
      </c>
      <c r="C61" s="426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6">
        <f>'A2 Exploitation'!D131</f>
        <v>-0.5</v>
      </c>
      <c r="C62" s="426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6" t="e">
        <f>'A3 Exploitation'!D131</f>
        <v>#DIV/0!</v>
      </c>
      <c r="C63" s="426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6">
        <f>'A4 Exploitation'!D131</f>
        <v>-0.5</v>
      </c>
      <c r="C64" s="426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6"/>
      <c r="C65" s="426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6"/>
      <c r="C66" s="426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5" t="s">
        <v>464</v>
      </c>
      <c r="C69" s="425"/>
      <c r="D69" s="49"/>
      <c r="E69" s="49"/>
      <c r="F69" s="49"/>
      <c r="G69" s="49"/>
      <c r="H69" s="49"/>
      <c r="I69" s="49"/>
      <c r="J69" s="48" t="str">
        <f>D18</f>
        <v>NABEUL</v>
      </c>
    </row>
    <row r="70" spans="1:10" ht="33" customHeight="1" x14ac:dyDescent="0.25">
      <c r="A70" s="57" t="s">
        <v>281</v>
      </c>
      <c r="B70" s="426">
        <f>'A1 Exploitation'!D187</f>
        <v>0.63095238095238093</v>
      </c>
      <c r="C70" s="426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6" t="e">
        <f>'A2 Exploitation'!D187</f>
        <v>#DIV/0!</v>
      </c>
      <c r="C71" s="426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6" t="e">
        <f>'A3 Exploitation'!D187</f>
        <v>#DIV/0!</v>
      </c>
      <c r="C72" s="426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6" t="e">
        <f>'A4 Exploitation'!D187</f>
        <v>#DIV/0!</v>
      </c>
      <c r="C73" s="426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6"/>
      <c r="C74" s="426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6"/>
      <c r="C75" s="426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5" t="s">
        <v>465</v>
      </c>
      <c r="C78" s="425"/>
      <c r="D78" s="49"/>
      <c r="E78" s="49"/>
      <c r="F78" s="49"/>
      <c r="G78" s="49"/>
      <c r="H78" s="49"/>
      <c r="I78" s="49"/>
      <c r="J78" s="48" t="str">
        <f>D18</f>
        <v>NABEUL</v>
      </c>
    </row>
    <row r="79" spans="1:10" ht="33" customHeight="1" x14ac:dyDescent="0.25">
      <c r="A79" s="57" t="s">
        <v>281</v>
      </c>
      <c r="B79" s="426">
        <f>'A1 Exploitation'!D249</f>
        <v>0.55555555555555558</v>
      </c>
      <c r="C79" s="426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6" t="e">
        <f>'A2 Exploitation'!D249</f>
        <v>#DIV/0!</v>
      </c>
      <c r="C80" s="426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6" t="e">
        <f>'A3 Exploitation'!D249</f>
        <v>#DIV/0!</v>
      </c>
      <c r="C81" s="426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6" t="e">
        <f>'A4 Exploitation'!D249</f>
        <v>#DIV/0!</v>
      </c>
      <c r="C82" s="426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6"/>
      <c r="C83" s="426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6"/>
      <c r="C84" s="426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5" t="s">
        <v>466</v>
      </c>
      <c r="C87" s="425"/>
      <c r="D87" s="49"/>
      <c r="E87" s="49"/>
      <c r="F87" s="49"/>
      <c r="G87" s="49"/>
      <c r="H87" s="49"/>
      <c r="I87" s="49"/>
      <c r="J87" s="48" t="str">
        <f>D18</f>
        <v>NABEUL</v>
      </c>
    </row>
    <row r="88" spans="1:10" ht="33" customHeight="1" x14ac:dyDescent="0.25">
      <c r="A88" s="57" t="s">
        <v>281</v>
      </c>
      <c r="B88" s="426">
        <f>'A1 Exploitation'!D304</f>
        <v>0.89189189189189189</v>
      </c>
      <c r="C88" s="426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6" t="e">
        <f>'A2 Exploitation'!D304</f>
        <v>#DIV/0!</v>
      </c>
      <c r="C89" s="426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6" t="e">
        <f>'A3 Exploitation'!D304</f>
        <v>#DIV/0!</v>
      </c>
      <c r="C90" s="426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6" t="e">
        <f>'A4 Exploitation'!D304</f>
        <v>#DIV/0!</v>
      </c>
      <c r="C91" s="426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6"/>
      <c r="C92" s="426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6"/>
      <c r="C93" s="426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5" t="s">
        <v>467</v>
      </c>
      <c r="C96" s="425"/>
      <c r="D96" s="49"/>
      <c r="E96" s="49"/>
      <c r="F96" s="49"/>
      <c r="G96" s="49"/>
      <c r="H96" s="49"/>
      <c r="I96" s="49"/>
      <c r="J96" s="48" t="str">
        <f>D18</f>
        <v>NABEUL</v>
      </c>
    </row>
    <row r="97" spans="1:10" ht="33" customHeight="1" x14ac:dyDescent="0.25">
      <c r="A97" s="57" t="s">
        <v>281</v>
      </c>
      <c r="B97" s="426">
        <f>'A1 Exploitation'!D371</f>
        <v>0.53191489361702127</v>
      </c>
      <c r="C97" s="426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6" t="e">
        <f>'A2 Exploitation'!D371</f>
        <v>#DIV/0!</v>
      </c>
      <c r="C98" s="426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6" t="e">
        <f>'A3 Exploitation'!D371</f>
        <v>#DIV/0!</v>
      </c>
      <c r="C99" s="426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6" t="e">
        <f>'A4 Exploitation'!D371</f>
        <v>#DIV/0!</v>
      </c>
      <c r="C100" s="426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6"/>
      <c r="C101" s="426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6"/>
      <c r="C102" s="426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5" t="s">
        <v>468</v>
      </c>
      <c r="C105" s="425"/>
      <c r="D105" s="49"/>
      <c r="E105" s="49"/>
      <c r="F105" s="49"/>
      <c r="G105" s="49"/>
      <c r="H105" s="49"/>
      <c r="I105" s="49"/>
      <c r="J105" s="48" t="str">
        <f>D18</f>
        <v>NABEUL</v>
      </c>
    </row>
    <row r="106" spans="1:10" ht="33" customHeight="1" x14ac:dyDescent="0.25">
      <c r="A106" s="57" t="s">
        <v>281</v>
      </c>
      <c r="B106" s="426">
        <f>'A1 Exploitation'!D429</f>
        <v>0.828125</v>
      </c>
      <c r="C106" s="426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6" t="e">
        <f>'A2 Exploitation'!D429</f>
        <v>#DIV/0!</v>
      </c>
      <c r="C107" s="426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6" t="e">
        <f>'A3 Exploitation'!D429</f>
        <v>#DIV/0!</v>
      </c>
      <c r="C108" s="426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6" t="e">
        <f>'A4 Exploitation'!D429</f>
        <v>#DIV/0!</v>
      </c>
      <c r="C109" s="426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6"/>
      <c r="C110" s="426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6"/>
      <c r="C111" s="426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5" t="s">
        <v>469</v>
      </c>
      <c r="C114" s="425"/>
      <c r="D114" s="49"/>
      <c r="E114" s="49"/>
      <c r="F114" s="49"/>
      <c r="G114" s="49"/>
      <c r="H114" s="49"/>
      <c r="I114" s="49"/>
      <c r="J114" s="48" t="str">
        <f>D18</f>
        <v>NABEUL</v>
      </c>
    </row>
    <row r="115" spans="1:10" ht="33" customHeight="1" x14ac:dyDescent="0.25">
      <c r="A115" s="57" t="s">
        <v>281</v>
      </c>
      <c r="B115" s="426">
        <f>'A1 Exploitation'!D476</f>
        <v>1</v>
      </c>
      <c r="C115" s="426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6" t="e">
        <f>'A2 Exploitation'!D476</f>
        <v>#DIV/0!</v>
      </c>
      <c r="C116" s="426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6" t="e">
        <f>'A3 Exploitation'!D476</f>
        <v>#DIV/0!</v>
      </c>
      <c r="C117" s="426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6" t="e">
        <f>'A4 Exploitation'!D476</f>
        <v>#DIV/0!</v>
      </c>
      <c r="C118" s="426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6"/>
      <c r="C119" s="426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6"/>
      <c r="C120" s="426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5" t="s">
        <v>470</v>
      </c>
      <c r="C123" s="425"/>
      <c r="D123" s="49"/>
      <c r="E123" s="49"/>
      <c r="F123" s="49"/>
      <c r="G123" s="49"/>
      <c r="H123" s="49"/>
      <c r="I123" s="49"/>
      <c r="J123" s="48" t="str">
        <f>D18</f>
        <v>NABEUL</v>
      </c>
    </row>
    <row r="124" spans="1:10" ht="33" customHeight="1" x14ac:dyDescent="0.25">
      <c r="A124" s="57" t="s">
        <v>281</v>
      </c>
      <c r="B124" s="426" t="e">
        <f>'A1 Exploitation'!D527</f>
        <v>#DIV/0!</v>
      </c>
      <c r="C124" s="426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6" t="e">
        <f>'A2 Exploitation'!D527</f>
        <v>#DIV/0!</v>
      </c>
      <c r="C125" s="426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6" t="e">
        <f>'A3 Exploitation'!D527</f>
        <v>#DIV/0!</v>
      </c>
      <c r="C126" s="426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6" t="e">
        <f>'A4 Exploitation'!D527</f>
        <v>#DIV/0!</v>
      </c>
      <c r="C127" s="426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6"/>
      <c r="C128" s="426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6"/>
      <c r="C129" s="426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5" t="s">
        <v>471</v>
      </c>
      <c r="C132" s="425"/>
      <c r="D132" s="49"/>
      <c r="E132" s="49"/>
      <c r="F132" s="49"/>
      <c r="G132" s="49"/>
      <c r="H132" s="49"/>
      <c r="I132" s="49"/>
      <c r="J132" s="48" t="str">
        <f>D18</f>
        <v>NABEUL</v>
      </c>
    </row>
    <row r="133" spans="1:10" ht="33" customHeight="1" x14ac:dyDescent="0.25">
      <c r="A133" s="57" t="s">
        <v>281</v>
      </c>
      <c r="B133" s="426">
        <f>'A1 Exploitation'!D570</f>
        <v>1</v>
      </c>
      <c r="C133" s="426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6" t="e">
        <f>'A2 Exploitation'!D570</f>
        <v>#DIV/0!</v>
      </c>
      <c r="C134" s="426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6" t="e">
        <f>'A3 Exploitation'!D570</f>
        <v>#DIV/0!</v>
      </c>
      <c r="C135" s="426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6" t="e">
        <f>'A4 Exploitation'!D570</f>
        <v>#DIV/0!</v>
      </c>
      <c r="C136" s="426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6"/>
      <c r="C137" s="426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6"/>
      <c r="C138" s="426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5" t="s">
        <v>291</v>
      </c>
      <c r="C141" s="425"/>
      <c r="D141" s="49"/>
      <c r="E141" s="49"/>
      <c r="F141" s="49"/>
      <c r="G141" s="49"/>
      <c r="H141" s="49"/>
      <c r="I141" s="49"/>
      <c r="J141" s="48" t="str">
        <f>D18</f>
        <v>NABEUL</v>
      </c>
    </row>
    <row r="142" spans="1:10" ht="33" customHeight="1" x14ac:dyDescent="0.25">
      <c r="A142" s="57" t="s">
        <v>281</v>
      </c>
      <c r="B142" s="426">
        <f>'A1 Exploitation'!D610</f>
        <v>1</v>
      </c>
      <c r="C142" s="426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6" t="e">
        <f>'A2 Exploitation'!D610</f>
        <v>#DIV/0!</v>
      </c>
      <c r="C143" s="426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6" t="e">
        <f>'A3 Exploitation'!D610</f>
        <v>#DIV/0!</v>
      </c>
      <c r="C144" s="426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6" t="e">
        <f>'A4 Exploitation'!D610</f>
        <v>#DIV/0!</v>
      </c>
      <c r="C145" s="426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6"/>
      <c r="C146" s="426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6"/>
      <c r="C147" s="426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5" t="s">
        <v>292</v>
      </c>
      <c r="C150" s="425"/>
      <c r="D150" s="49"/>
      <c r="E150" s="49"/>
      <c r="F150" s="49"/>
      <c r="G150" s="49"/>
      <c r="H150" s="49"/>
      <c r="I150" s="49"/>
      <c r="J150" s="48" t="str">
        <f>D18</f>
        <v>NABEUL</v>
      </c>
    </row>
    <row r="151" spans="1:10" ht="33" customHeight="1" x14ac:dyDescent="0.25">
      <c r="A151" s="57" t="s">
        <v>281</v>
      </c>
      <c r="B151" s="426">
        <f>'A1 Exploitation'!D673</f>
        <v>1</v>
      </c>
      <c r="C151" s="426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6" t="e">
        <f>'A2 Exploitation'!D673</f>
        <v>#DIV/0!</v>
      </c>
      <c r="C152" s="426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6" t="e">
        <f>'A3 Exploitation'!D673</f>
        <v>#DIV/0!</v>
      </c>
      <c r="C153" s="426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6" t="e">
        <f>'A4 Exploitation'!D673</f>
        <v>#DIV/0!</v>
      </c>
      <c r="C154" s="426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6"/>
      <c r="C155" s="426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6"/>
      <c r="C156" s="426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9"/>
      <c r="C159" s="42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5" t="s">
        <v>472</v>
      </c>
      <c r="C160" s="425"/>
      <c r="D160" s="49"/>
      <c r="E160" s="49"/>
      <c r="F160" s="49"/>
      <c r="G160" s="49"/>
      <c r="H160" s="49"/>
      <c r="I160" s="49"/>
      <c r="J160" s="48" t="str">
        <f>D18</f>
        <v>NABEUL</v>
      </c>
    </row>
    <row r="161" spans="1:10" ht="33" customHeight="1" x14ac:dyDescent="0.25">
      <c r="A161" s="57" t="s">
        <v>281</v>
      </c>
      <c r="B161" s="426">
        <f>'A1 Exploitation'!D702</f>
        <v>0.68421052631578949</v>
      </c>
      <c r="C161" s="426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6" t="e">
        <f>'A2 Exploitation'!D702</f>
        <v>#DIV/0!</v>
      </c>
      <c r="C162" s="426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6" t="e">
        <f>'A3 Exploitation'!D702</f>
        <v>#DIV/0!</v>
      </c>
      <c r="C163" s="426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6" t="e">
        <f>'A4 Exploitation'!D702</f>
        <v>#DIV/0!</v>
      </c>
      <c r="C164" s="426"/>
    </row>
    <row r="165" spans="1:10" ht="33" customHeight="1" x14ac:dyDescent="0.25">
      <c r="A165" s="56" t="s">
        <v>285</v>
      </c>
      <c r="B165" s="426"/>
      <c r="C165" s="426"/>
    </row>
    <row r="166" spans="1:10" ht="18" x14ac:dyDescent="0.25">
      <c r="A166" s="56" t="s">
        <v>286</v>
      </c>
      <c r="B166" s="426"/>
      <c r="C166" s="426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5" t="s">
        <v>473</v>
      </c>
      <c r="C169" s="425"/>
      <c r="J169" s="48" t="str">
        <f>D18</f>
        <v>NABEUL</v>
      </c>
    </row>
    <row r="170" spans="1:10" ht="33" customHeight="1" x14ac:dyDescent="0.25">
      <c r="A170" s="57" t="s">
        <v>281</v>
      </c>
      <c r="B170" s="426">
        <f>'A1 Exploitation'!D726</f>
        <v>1</v>
      </c>
      <c r="C170" s="426"/>
    </row>
    <row r="171" spans="1:10" ht="33" customHeight="1" x14ac:dyDescent="0.25">
      <c r="A171" s="56" t="s">
        <v>282</v>
      </c>
      <c r="B171" s="426" t="e">
        <f>'A2 Exploitation'!D726</f>
        <v>#DIV/0!</v>
      </c>
      <c r="C171" s="426"/>
    </row>
    <row r="172" spans="1:10" ht="33" customHeight="1" x14ac:dyDescent="0.25">
      <c r="A172" s="57" t="s">
        <v>283</v>
      </c>
      <c r="B172" s="426" t="e">
        <f>'A3 Exploitation'!D726</f>
        <v>#DIV/0!</v>
      </c>
      <c r="C172" s="426"/>
    </row>
    <row r="173" spans="1:10" ht="33" customHeight="1" x14ac:dyDescent="0.25">
      <c r="A173" s="57" t="s">
        <v>284</v>
      </c>
      <c r="B173" s="426" t="e">
        <f>'A4 Exploitation'!D726</f>
        <v>#DIV/0!</v>
      </c>
      <c r="C173" s="426"/>
    </row>
    <row r="174" spans="1:10" ht="33" customHeight="1" x14ac:dyDescent="0.25">
      <c r="A174" s="56" t="s">
        <v>285</v>
      </c>
      <c r="B174" s="426"/>
      <c r="C174" s="426"/>
    </row>
    <row r="175" spans="1:10" ht="18" x14ac:dyDescent="0.25">
      <c r="A175" s="56" t="s">
        <v>286</v>
      </c>
      <c r="B175" s="426"/>
      <c r="C175" s="426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5" t="s">
        <v>293</v>
      </c>
      <c r="C178" s="425"/>
      <c r="J178" s="48" t="str">
        <f>D18</f>
        <v>NABEUL</v>
      </c>
    </row>
    <row r="179" spans="1:10" ht="33" customHeight="1" x14ac:dyDescent="0.25">
      <c r="A179" s="57" t="s">
        <v>281</v>
      </c>
      <c r="B179" s="426">
        <f>'A1 Technique'!D199</f>
        <v>0.88461538461538458</v>
      </c>
      <c r="C179" s="426"/>
    </row>
    <row r="180" spans="1:10" ht="33" customHeight="1" x14ac:dyDescent="0.25">
      <c r="A180" s="56" t="s">
        <v>282</v>
      </c>
      <c r="B180" s="426" t="e">
        <f>'A2 Technique'!D199</f>
        <v>#DIV/0!</v>
      </c>
      <c r="C180" s="426"/>
    </row>
    <row r="181" spans="1:10" ht="33" customHeight="1" x14ac:dyDescent="0.25">
      <c r="A181" s="57" t="s">
        <v>283</v>
      </c>
      <c r="B181" s="426" t="e">
        <f>'A3 Technique'!D199</f>
        <v>#DIV/0!</v>
      </c>
      <c r="C181" s="426"/>
    </row>
    <row r="182" spans="1:10" ht="33" customHeight="1" x14ac:dyDescent="0.25">
      <c r="A182" s="57" t="s">
        <v>284</v>
      </c>
      <c r="B182" s="426" t="e">
        <f>'A4 Technique'!D199</f>
        <v>#DIV/0!</v>
      </c>
      <c r="C182" s="426"/>
    </row>
    <row r="183" spans="1:10" ht="33" customHeight="1" x14ac:dyDescent="0.25">
      <c r="A183" s="56" t="s">
        <v>285</v>
      </c>
      <c r="B183" s="426"/>
      <c r="C183" s="426"/>
    </row>
    <row r="184" spans="1:10" ht="18" x14ac:dyDescent="0.25">
      <c r="A184" s="56" t="s">
        <v>286</v>
      </c>
      <c r="B184" s="426"/>
      <c r="C184" s="42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" zoomScale="86" zoomScaleNormal="100" zoomScaleSheetLayoutView="86" workbookViewId="0">
      <selection activeCell="A5" sqref="A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NABEUL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 t="s">
        <v>476</v>
      </c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 t="s">
        <v>477</v>
      </c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>
        <v>43542</v>
      </c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>
        <f>D730</f>
        <v>0.79583333333333328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43542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3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42" customHeight="1" x14ac:dyDescent="0.4">
      <c r="A41" s="121" t="s">
        <v>313</v>
      </c>
      <c r="B41" s="122">
        <v>1</v>
      </c>
      <c r="C41" s="122"/>
      <c r="D41" s="123" t="s">
        <v>479</v>
      </c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23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0.95833333333333337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0.97058823529411764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43542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s="258" customFormat="1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84" x14ac:dyDescent="0.4">
      <c r="A140" s="349" t="s">
        <v>50</v>
      </c>
      <c r="B140" s="122">
        <v>0</v>
      </c>
      <c r="C140" s="143">
        <f>IF(B140=0, -10, IF(B140=1, -5, "0"))</f>
        <v>-10</v>
      </c>
      <c r="D140" s="552" t="s">
        <v>483</v>
      </c>
      <c r="E140" s="552" t="s">
        <v>484</v>
      </c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63" x14ac:dyDescent="0.4">
      <c r="A152" s="125" t="s">
        <v>378</v>
      </c>
      <c r="B152" s="318">
        <v>0</v>
      </c>
      <c r="C152" s="125"/>
      <c r="D152" s="125" t="s">
        <v>487</v>
      </c>
      <c r="E152" s="125" t="s">
        <v>488</v>
      </c>
      <c r="F152" s="322"/>
      <c r="G152" s="114"/>
    </row>
    <row r="153" spans="1:7" ht="127.5" customHeight="1" x14ac:dyDescent="0.4">
      <c r="A153" s="294" t="s">
        <v>312</v>
      </c>
      <c r="B153" s="318">
        <v>0</v>
      </c>
      <c r="C153" s="169">
        <f>IF(B153=0, -5, "0")</f>
        <v>-5</v>
      </c>
      <c r="D153" s="125" t="s">
        <v>486</v>
      </c>
      <c r="E153" s="125" t="s">
        <v>485</v>
      </c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105" x14ac:dyDescent="0.4">
      <c r="A156" s="125" t="s">
        <v>117</v>
      </c>
      <c r="B156" s="318">
        <v>0</v>
      </c>
      <c r="C156" s="125"/>
      <c r="D156" s="125" t="s">
        <v>544</v>
      </c>
      <c r="E156" s="125" t="s">
        <v>491</v>
      </c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7"/>
      <c r="B165" s="515"/>
      <c r="C165" s="515"/>
      <c r="D165" s="515"/>
      <c r="E165" s="515"/>
      <c r="F165" s="515"/>
      <c r="G165" s="114"/>
    </row>
    <row r="166" spans="1:7" s="258" customFormat="1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105" x14ac:dyDescent="0.4">
      <c r="A168" s="125" t="s">
        <v>342</v>
      </c>
      <c r="B168" s="122">
        <v>0</v>
      </c>
      <c r="C168" s="125"/>
      <c r="D168" s="125" t="s">
        <v>481</v>
      </c>
      <c r="E168" s="125" t="s">
        <v>490</v>
      </c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84" x14ac:dyDescent="0.4">
      <c r="A172" s="125" t="s">
        <v>409</v>
      </c>
      <c r="B172" s="122">
        <v>0</v>
      </c>
      <c r="C172" s="125"/>
      <c r="D172" s="125" t="s">
        <v>489</v>
      </c>
      <c r="E172" s="123" t="s">
        <v>545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7"/>
      <c r="C186" s="478"/>
      <c r="D186" s="309">
        <f>SUM(B148:C164,B178:C185,B167:C175,B140:C145)</f>
        <v>53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0.63095238095238093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43542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42" x14ac:dyDescent="0.4">
      <c r="A199" s="399" t="s">
        <v>380</v>
      </c>
      <c r="B199" s="122">
        <v>0</v>
      </c>
      <c r="C199" s="142">
        <f>IF(B199=0, -2, "0")</f>
        <v>-2</v>
      </c>
      <c r="D199" s="144" t="s">
        <v>495</v>
      </c>
      <c r="E199" s="124" t="s">
        <v>546</v>
      </c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12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0.66666666666666663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51" x14ac:dyDescent="0.4">
      <c r="A215" s="138" t="s">
        <v>142</v>
      </c>
      <c r="B215" s="122">
        <v>0</v>
      </c>
      <c r="C215" s="126"/>
      <c r="D215" s="63" t="s">
        <v>499</v>
      </c>
      <c r="E215" s="63" t="s">
        <v>500</v>
      </c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147" x14ac:dyDescent="0.4">
      <c r="A219" s="199" t="s">
        <v>133</v>
      </c>
      <c r="B219" s="122">
        <v>0</v>
      </c>
      <c r="C219" s="174">
        <f>IF(B219=0, -5, "0")</f>
        <v>-5</v>
      </c>
      <c r="D219" s="553" t="s">
        <v>502</v>
      </c>
      <c r="E219" s="123" t="s">
        <v>547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0</v>
      </c>
      <c r="C221" s="142">
        <f>IF(B221=0, -2, "0")</f>
        <v>-2</v>
      </c>
      <c r="D221" s="128" t="s">
        <v>501</v>
      </c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0</v>
      </c>
      <c r="C224" s="122"/>
      <c r="D224" s="123" t="s">
        <v>496</v>
      </c>
      <c r="E224" s="123" t="s">
        <v>497</v>
      </c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84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494</v>
      </c>
      <c r="E226" s="128" t="s">
        <v>498</v>
      </c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13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0.28260869565217389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34.5" customHeight="1" x14ac:dyDescent="0.4">
      <c r="A244" s="125" t="s">
        <v>422</v>
      </c>
      <c r="B244" s="122">
        <v>1</v>
      </c>
      <c r="C244" s="166"/>
      <c r="D244" s="411">
        <v>0.88880000000000003</v>
      </c>
      <c r="E244" s="147"/>
      <c r="F244" s="123"/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25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0.55555555555555558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43542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42" x14ac:dyDescent="0.4">
      <c r="A271" s="138" t="s">
        <v>53</v>
      </c>
      <c r="B271" s="122" t="s">
        <v>30</v>
      </c>
      <c r="C271" s="122"/>
      <c r="D271" s="194" t="s">
        <v>509</v>
      </c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84.75" x14ac:dyDescent="0.45">
      <c r="A275" s="162" t="s">
        <v>184</v>
      </c>
      <c r="B275" s="122">
        <v>1</v>
      </c>
      <c r="C275" s="143">
        <f>IF(B275=0, -10, IF(B275=1, -5, "0"))</f>
        <v>-5</v>
      </c>
      <c r="D275" s="184" t="s">
        <v>507</v>
      </c>
      <c r="E275" s="184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1" x14ac:dyDescent="0.4">
      <c r="A278" s="121" t="s">
        <v>117</v>
      </c>
      <c r="B278" s="122">
        <v>2</v>
      </c>
      <c r="C278" s="122"/>
      <c r="D278" s="184"/>
      <c r="E278" s="18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0.86206896551724133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0.89189189189189189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43542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63" x14ac:dyDescent="0.4">
      <c r="A315" s="164" t="s">
        <v>119</v>
      </c>
      <c r="B315" s="122">
        <v>0</v>
      </c>
      <c r="C315" s="122"/>
      <c r="D315" s="123" t="s">
        <v>529</v>
      </c>
      <c r="E315" s="158" t="s">
        <v>512</v>
      </c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138.75" customHeight="1" x14ac:dyDescent="0.4">
      <c r="A317" s="157" t="s">
        <v>120</v>
      </c>
      <c r="B317" s="122">
        <v>1</v>
      </c>
      <c r="C317" s="122"/>
      <c r="D317" s="158" t="s">
        <v>530</v>
      </c>
      <c r="E317" s="158"/>
      <c r="F317" s="123"/>
      <c r="G317" s="114"/>
    </row>
    <row r="318" spans="1:7" ht="105" x14ac:dyDescent="0.4">
      <c r="A318" s="209" t="s">
        <v>269</v>
      </c>
      <c r="B318" s="122">
        <v>0</v>
      </c>
      <c r="C318" s="174">
        <f>IF(B318=0, -5, "0")</f>
        <v>-5</v>
      </c>
      <c r="D318" s="128" t="s">
        <v>514</v>
      </c>
      <c r="E318" s="128" t="s">
        <v>531</v>
      </c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0.33333333333333331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63" x14ac:dyDescent="0.4">
      <c r="A324" s="138" t="s">
        <v>145</v>
      </c>
      <c r="B324" s="122">
        <v>1</v>
      </c>
      <c r="C324" s="143"/>
      <c r="D324" s="172" t="s">
        <v>527</v>
      </c>
      <c r="E324" s="124"/>
      <c r="F324" s="123"/>
      <c r="G324" s="114"/>
    </row>
    <row r="325" spans="1:7" ht="105" x14ac:dyDescent="0.4">
      <c r="A325" s="121" t="s">
        <v>135</v>
      </c>
      <c r="B325" s="122">
        <v>0</v>
      </c>
      <c r="C325" s="143"/>
      <c r="D325" s="172" t="s">
        <v>526</v>
      </c>
      <c r="E325" s="123" t="s">
        <v>528</v>
      </c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42" x14ac:dyDescent="0.4">
      <c r="A327" s="121" t="s">
        <v>53</v>
      </c>
      <c r="B327" s="122">
        <v>0</v>
      </c>
      <c r="C327" s="122"/>
      <c r="D327" s="158" t="s">
        <v>524</v>
      </c>
      <c r="E327" s="124" t="s">
        <v>525</v>
      </c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105.75" customHeight="1" x14ac:dyDescent="0.4">
      <c r="A336" s="160" t="s">
        <v>124</v>
      </c>
      <c r="B336" s="122">
        <v>0</v>
      </c>
      <c r="C336" s="122"/>
      <c r="D336" s="123" t="s">
        <v>517</v>
      </c>
      <c r="E336" s="123" t="s">
        <v>518</v>
      </c>
      <c r="F336" s="123"/>
      <c r="G336" s="129"/>
    </row>
    <row r="337" spans="1:7" ht="273" x14ac:dyDescent="0.4">
      <c r="A337" s="168" t="s">
        <v>58</v>
      </c>
      <c r="B337" s="122">
        <v>0</v>
      </c>
      <c r="C337" s="174">
        <f>IF(B337=0, -5, "0")</f>
        <v>-5</v>
      </c>
      <c r="D337" s="213" t="s">
        <v>516</v>
      </c>
      <c r="E337" s="123" t="s">
        <v>513</v>
      </c>
      <c r="F337" s="123"/>
      <c r="G337" s="129"/>
    </row>
    <row r="338" spans="1:7" ht="38.25" customHeight="1" x14ac:dyDescent="0.4">
      <c r="A338" s="290" t="s">
        <v>354</v>
      </c>
      <c r="B338" s="122">
        <v>0</v>
      </c>
      <c r="C338" s="142">
        <f>IF(B338=0, -2, "0")</f>
        <v>-2</v>
      </c>
      <c r="D338" s="123" t="s">
        <v>520</v>
      </c>
      <c r="E338" s="203" t="s">
        <v>522</v>
      </c>
      <c r="F338" s="123"/>
      <c r="G338" s="129"/>
    </row>
    <row r="339" spans="1:7" ht="19.5" customHeight="1" x14ac:dyDescent="0.4">
      <c r="A339" s="290" t="s">
        <v>63</v>
      </c>
      <c r="B339" s="122">
        <v>0</v>
      </c>
      <c r="C339" s="142">
        <f>IF(B339=0, -2, "0")</f>
        <v>-2</v>
      </c>
      <c r="D339" s="123" t="s">
        <v>521</v>
      </c>
      <c r="E339" s="203" t="s">
        <v>523</v>
      </c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8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18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0.39130434782608697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84" x14ac:dyDescent="0.4">
      <c r="A352" s="138" t="s">
        <v>185</v>
      </c>
      <c r="B352" s="122">
        <v>0</v>
      </c>
      <c r="C352" s="122"/>
      <c r="D352" s="163" t="s">
        <v>532</v>
      </c>
      <c r="E352" s="124" t="s">
        <v>519</v>
      </c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126" x14ac:dyDescent="0.4">
      <c r="A361" s="125" t="s">
        <v>376</v>
      </c>
      <c r="B361" s="122">
        <v>0</v>
      </c>
      <c r="C361" s="126"/>
      <c r="D361" s="182" t="s">
        <v>515</v>
      </c>
      <c r="E361" s="182" t="s">
        <v>533</v>
      </c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">
        <v>30</v>
      </c>
      <c r="C366" s="166"/>
      <c r="D366" s="411" t="s">
        <v>30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26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0.8666666666666667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50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0.53191489361702127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43542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6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12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126" x14ac:dyDescent="0.4">
      <c r="A407" s="168" t="s">
        <v>133</v>
      </c>
      <c r="B407" s="122">
        <v>0</v>
      </c>
      <c r="C407" s="174">
        <f>IF(B407=0, -5, "0")</f>
        <v>-5</v>
      </c>
      <c r="D407" s="229" t="s">
        <v>536</v>
      </c>
      <c r="E407" s="229" t="s">
        <v>513</v>
      </c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6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84" x14ac:dyDescent="0.4">
      <c r="A420" s="188" t="s">
        <v>377</v>
      </c>
      <c r="B420" s="122">
        <v>0</v>
      </c>
      <c r="C420" s="126"/>
      <c r="D420" s="229" t="s">
        <v>537</v>
      </c>
      <c r="E420" s="128" t="s">
        <v>538</v>
      </c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">
        <v>30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41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0.78846153846153844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53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0.828125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43542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s="258" customFormat="1" ht="21" customHeight="1" x14ac:dyDescent="0.4">
      <c r="A479" s="234">
        <f>B11</f>
        <v>43542</v>
      </c>
      <c r="G479" s="114"/>
    </row>
    <row r="480" spans="1:7" s="258" customFormat="1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s="258" customFormat="1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421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421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s="258" customFormat="1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s="258" customFormat="1" ht="22.5" customHeight="1" x14ac:dyDescent="0.4">
      <c r="A531" s="234">
        <f>B11</f>
        <v>43542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s="258" customFormat="1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8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2" t="s">
        <v>34</v>
      </c>
      <c r="B542" s="453"/>
      <c r="C542" s="454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2" t="s">
        <v>33</v>
      </c>
      <c r="B543" s="453"/>
      <c r="C543" s="454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8"/>
      <c r="B544" s="438"/>
      <c r="C544" s="438"/>
      <c r="D544" s="438"/>
      <c r="E544" s="438"/>
      <c r="F544" s="438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s="258" customFormat="1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6" t="s">
        <v>34</v>
      </c>
      <c r="B566" s="436"/>
      <c r="C566" s="437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36" t="s">
        <v>33</v>
      </c>
      <c r="B567" s="436"/>
      <c r="C567" s="436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43542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6" t="s">
        <v>34</v>
      </c>
      <c r="B588" s="436"/>
      <c r="C588" s="437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6" t="s">
        <v>33</v>
      </c>
      <c r="B589" s="436"/>
      <c r="C589" s="436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">
        <v>30</v>
      </c>
      <c r="C605" s="122"/>
      <c r="D605" s="411" t="s">
        <v>30</v>
      </c>
      <c r="E605" s="124"/>
      <c r="F605" s="123"/>
      <c r="G605" s="129"/>
    </row>
    <row r="606" spans="1:7" s="258" customFormat="1" ht="21" x14ac:dyDescent="0.4">
      <c r="A606" s="436" t="s">
        <v>34</v>
      </c>
      <c r="B606" s="436"/>
      <c r="C606" s="437"/>
      <c r="D606" s="358">
        <f>SUM(B592:C605)</f>
        <v>26</v>
      </c>
      <c r="E606" s="108"/>
      <c r="F606" s="114"/>
      <c r="G606" s="114"/>
    </row>
    <row r="607" spans="1:7" s="258" customFormat="1" ht="21" x14ac:dyDescent="0.4">
      <c r="A607" s="436" t="s">
        <v>33</v>
      </c>
      <c r="B607" s="436"/>
      <c r="C607" s="436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43542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58">
        <f>SUM(B618:C626)</f>
        <v>18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>
        <f>D627/(COUNT(B618:C626)*2)</f>
        <v>1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76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43542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84" x14ac:dyDescent="0.4">
      <c r="A688" s="403" t="s">
        <v>296</v>
      </c>
      <c r="B688" s="122">
        <v>0</v>
      </c>
      <c r="C688" s="169">
        <f>IF(B688=0, -5, "0")</f>
        <v>-5</v>
      </c>
      <c r="D688" s="200" t="s">
        <v>541</v>
      </c>
      <c r="E688" s="200" t="s">
        <v>542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2</v>
      </c>
      <c r="C695" s="166"/>
      <c r="D695" s="420"/>
      <c r="E695" s="127"/>
      <c r="F695" s="123"/>
      <c r="G695" s="114"/>
    </row>
    <row r="696" spans="1:7" ht="21" x14ac:dyDescent="0.4">
      <c r="A696" s="272" t="s">
        <v>389</v>
      </c>
      <c r="B696" s="122">
        <v>1</v>
      </c>
      <c r="C696" s="174"/>
      <c r="D696" s="84"/>
      <c r="E696" s="147"/>
      <c r="F696" s="123"/>
      <c r="G696" s="114"/>
    </row>
    <row r="697" spans="1:7" ht="147" x14ac:dyDescent="0.4">
      <c r="A697" s="256" t="s">
        <v>319</v>
      </c>
      <c r="B697" s="122">
        <v>0</v>
      </c>
      <c r="C697" s="174"/>
      <c r="D697" s="121" t="s">
        <v>482</v>
      </c>
      <c r="E697" s="121" t="s">
        <v>543</v>
      </c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 t="s">
        <v>30</v>
      </c>
      <c r="C700" s="122"/>
      <c r="D700" s="411" t="s">
        <v>30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26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0.68421052631578949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43542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0.98411428571428572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573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0.79583333333333328</v>
      </c>
      <c r="E730" s="259"/>
      <c r="F730" s="259"/>
    </row>
  </sheetData>
  <sheetProtection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449:B463 B324:B343 B56:B63 B379:B389 B39:B42 B546:B555 B618:B626 B558:B565 B719:B721 B631:B638 B122:B128 B681:B700 B579:B587 B66:B82 B492:B504 B359:B366 B536:B541 B519:B525 B417:B424 B348:B356 B292:B299 B85:B102 B662:B668 B437:B444 B506:B516 B257:B264 B312:B319 B178:B185 B592:B605 B654:B660 B269:B289 B231:B235 B710:B714 B105:B110 B140:B146 B237:B244 B465:B471 B528:B529 B484:B490 B643:B649 B30:B37 B394:B41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D200" sqref="D20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6"/>
      <c r="E1" s="526"/>
      <c r="F1" s="526"/>
      <c r="G1" s="526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" customFormat="1" ht="21.75" customHeight="1" x14ac:dyDescent="0.45">
      <c r="A7" s="528" t="str">
        <f>'Page de garde'!D18</f>
        <v>NABEUL</v>
      </c>
      <c r="B7" s="528"/>
      <c r="C7" s="528"/>
      <c r="D7" s="528"/>
      <c r="E7" s="528"/>
      <c r="F7" s="528"/>
      <c r="G7" s="92"/>
    </row>
    <row r="8" spans="1:7" s="2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" customFormat="1" ht="24" x14ac:dyDescent="0.45">
      <c r="A10" s="4" t="s">
        <v>40</v>
      </c>
      <c r="B10" s="525">
        <f>'A1 Exploitation'!B11:F11</f>
        <v>43542</v>
      </c>
      <c r="C10" s="525"/>
      <c r="D10" s="525"/>
      <c r="E10" s="525"/>
      <c r="F10" s="525"/>
      <c r="G10" s="92"/>
    </row>
    <row r="11" spans="1:7" s="2" customFormat="1" ht="24" x14ac:dyDescent="0.45">
      <c r="A11" s="4" t="s">
        <v>250</v>
      </c>
      <c r="B11" s="531">
        <f>D199</f>
        <v>0.88461538461538458</v>
      </c>
      <c r="C11" s="531"/>
      <c r="D11" s="531"/>
      <c r="E11" s="531"/>
      <c r="F11" s="531"/>
      <c r="G11" s="92"/>
    </row>
    <row r="12" spans="1:7" s="2" customFormat="1" ht="22.5" x14ac:dyDescent="0.45">
      <c r="A12" s="1"/>
      <c r="D12" s="456"/>
      <c r="E12" s="456"/>
      <c r="F12" s="456"/>
      <c r="G12" s="456"/>
    </row>
    <row r="13" spans="1:7" s="2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1</v>
      </c>
      <c r="C19" s="62"/>
      <c r="D19" s="63" t="s">
        <v>480</v>
      </c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1" t="s">
        <v>34</v>
      </c>
      <c r="B22" s="535"/>
      <c r="C22" s="536"/>
      <c r="D22" s="99">
        <f>SUM(B17:C21)</f>
        <v>9</v>
      </c>
    </row>
    <row r="23" spans="1:7" x14ac:dyDescent="0.3">
      <c r="A23" s="534" t="s">
        <v>251</v>
      </c>
      <c r="B23" s="537"/>
      <c r="C23" s="538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4" t="s">
        <v>34</v>
      </c>
      <c r="B33" s="537"/>
      <c r="C33" s="538"/>
      <c r="D33" s="97">
        <f>SUM(B26:C32)</f>
        <v>14</v>
      </c>
    </row>
    <row r="34" spans="1:7" x14ac:dyDescent="0.3">
      <c r="A34" s="534" t="s">
        <v>251</v>
      </c>
      <c r="B34" s="537"/>
      <c r="C34" s="538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4" t="s">
        <v>34</v>
      </c>
      <c r="B42" s="537"/>
      <c r="C42" s="538"/>
      <c r="D42" s="97">
        <f>SUM(B37:C41)</f>
        <v>10</v>
      </c>
      <c r="E42" s="3"/>
      <c r="F42" s="3"/>
      <c r="G42" s="93"/>
    </row>
    <row r="43" spans="1:7" s="10" customFormat="1" x14ac:dyDescent="0.3">
      <c r="A43" s="534" t="s">
        <v>251</v>
      </c>
      <c r="B43" s="537"/>
      <c r="C43" s="538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4" t="s">
        <v>34</v>
      </c>
      <c r="B52" s="537"/>
      <c r="C52" s="538"/>
      <c r="D52" s="97">
        <f>SUM(B46:C51)</f>
        <v>12</v>
      </c>
    </row>
    <row r="53" spans="1:7" x14ac:dyDescent="0.3">
      <c r="A53" s="534" t="s">
        <v>251</v>
      </c>
      <c r="B53" s="537"/>
      <c r="C53" s="538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3"/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4" t="s">
        <v>34</v>
      </c>
      <c r="B63" s="537"/>
      <c r="C63" s="538"/>
      <c r="D63" s="97">
        <f>SUM(B56:C62)</f>
        <v>14</v>
      </c>
    </row>
    <row r="64" spans="1:7" x14ac:dyDescent="0.3">
      <c r="A64" s="534" t="s">
        <v>251</v>
      </c>
      <c r="B64" s="537"/>
      <c r="C64" s="538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>
        <v>2</v>
      </c>
      <c r="C67" s="69"/>
      <c r="D67" s="258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258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67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265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72"/>
      <c r="E73" s="62"/>
      <c r="F73" s="62"/>
    </row>
    <row r="74" spans="1:7" x14ac:dyDescent="0.3">
      <c r="A74" s="8" t="s">
        <v>254</v>
      </c>
      <c r="B74" s="68">
        <v>2</v>
      </c>
      <c r="C74" s="62"/>
      <c r="D74" s="73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6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 t="s">
        <v>492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1</v>
      </c>
      <c r="C82" s="88" t="str">
        <f>IF(B82=0, -5, "0")</f>
        <v>0</v>
      </c>
      <c r="D82" s="75" t="s">
        <v>493</v>
      </c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4" t="s">
        <v>34</v>
      </c>
      <c r="B84" s="537"/>
      <c r="C84" s="538"/>
      <c r="D84" s="97">
        <f>SUM(B67:C83)</f>
        <v>33</v>
      </c>
    </row>
    <row r="85" spans="1:7" x14ac:dyDescent="0.3">
      <c r="A85" s="534" t="s">
        <v>251</v>
      </c>
      <c r="B85" s="537"/>
      <c r="C85" s="538"/>
      <c r="D85" s="21">
        <f>D84/(COUNT(B67:C83)*2)</f>
        <v>0.97058823529411764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42" customHeight="1" x14ac:dyDescent="0.4">
      <c r="A88" s="36" t="s">
        <v>229</v>
      </c>
      <c r="B88" s="78">
        <v>2</v>
      </c>
      <c r="C88" s="69"/>
      <c r="D88" s="81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33.75" x14ac:dyDescent="0.35">
      <c r="A94" s="28" t="s">
        <v>196</v>
      </c>
      <c r="B94" s="78">
        <v>0</v>
      </c>
      <c r="C94" s="88">
        <f>IF(B94=0, -5, "0")</f>
        <v>-5</v>
      </c>
      <c r="D94" s="63" t="s">
        <v>505</v>
      </c>
      <c r="E94" s="63" t="s">
        <v>503</v>
      </c>
      <c r="F94" s="62"/>
    </row>
    <row r="95" spans="1:7" ht="66" x14ac:dyDescent="0.3">
      <c r="A95" s="8" t="s">
        <v>138</v>
      </c>
      <c r="B95" s="78">
        <v>0</v>
      </c>
      <c r="C95" s="62"/>
      <c r="D95" s="63" t="s">
        <v>506</v>
      </c>
      <c r="E95" s="63" t="s">
        <v>504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2</v>
      </c>
      <c r="C97" s="62"/>
      <c r="D97" s="63"/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4" t="s">
        <v>34</v>
      </c>
      <c r="B102" s="537"/>
      <c r="C102" s="538"/>
      <c r="D102" s="97">
        <f>SUM(B88:C101)</f>
        <v>19</v>
      </c>
    </row>
    <row r="103" spans="1:7" x14ac:dyDescent="0.3">
      <c r="A103" s="534" t="s">
        <v>251</v>
      </c>
      <c r="B103" s="537"/>
      <c r="C103" s="538"/>
      <c r="D103" s="21">
        <f>D102/(COUNT(B88:C101)*2)</f>
        <v>0.6333333333333333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34.5" x14ac:dyDescent="0.4">
      <c r="A108" s="7" t="s">
        <v>155</v>
      </c>
      <c r="B108" s="78">
        <v>1</v>
      </c>
      <c r="C108" s="69"/>
      <c r="D108" s="63" t="s">
        <v>535</v>
      </c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1</v>
      </c>
      <c r="C113" s="62"/>
      <c r="D113" s="63" t="s">
        <v>510</v>
      </c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511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1</v>
      </c>
      <c r="C117" s="62"/>
      <c r="D117" s="63" t="s">
        <v>508</v>
      </c>
      <c r="E117" s="62"/>
      <c r="F117" s="62"/>
      <c r="G117" s="93"/>
    </row>
    <row r="118" spans="1:7" s="10" customFormat="1" x14ac:dyDescent="0.3">
      <c r="A118" s="534" t="s">
        <v>34</v>
      </c>
      <c r="B118" s="537"/>
      <c r="C118" s="538"/>
      <c r="D118" s="97">
        <f>SUM(B107:C117)</f>
        <v>19</v>
      </c>
      <c r="E118" s="3"/>
      <c r="F118" s="3"/>
      <c r="G118" s="93"/>
    </row>
    <row r="119" spans="1:7" s="10" customFormat="1" x14ac:dyDescent="0.3">
      <c r="A119" s="534" t="s">
        <v>251</v>
      </c>
      <c r="B119" s="537"/>
      <c r="C119" s="538"/>
      <c r="D119" s="21">
        <f>D118/(COUNT(B107:C117)*2)</f>
        <v>0.86363636363636365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90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33.75" x14ac:dyDescent="0.35">
      <c r="A128" s="28" t="s">
        <v>197</v>
      </c>
      <c r="B128" s="79">
        <v>1</v>
      </c>
      <c r="C128" s="88" t="str">
        <f>IF(B128=0, -5, "0")</f>
        <v>0</v>
      </c>
      <c r="D128" s="63" t="s">
        <v>534</v>
      </c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4" t="s">
        <v>34</v>
      </c>
      <c r="B133" s="537"/>
      <c r="C133" s="538"/>
      <c r="D133" s="97">
        <f>SUM(B122:C132)</f>
        <v>21</v>
      </c>
    </row>
    <row r="134" spans="1:7" x14ac:dyDescent="0.3">
      <c r="A134" s="534" t="s">
        <v>251</v>
      </c>
      <c r="B134" s="537"/>
      <c r="C134" s="538"/>
      <c r="D134" s="20">
        <f>D133/(COUNT(B122:C132)*2)</f>
        <v>0.95454545454545459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78" t="s">
        <v>30</v>
      </c>
      <c r="C139" s="63"/>
      <c r="D139" s="82"/>
      <c r="E139" s="265"/>
      <c r="F139" s="62"/>
    </row>
    <row r="140" spans="1:7" x14ac:dyDescent="0.3">
      <c r="A140" s="38" t="s">
        <v>234</v>
      </c>
      <c r="B140" s="78">
        <v>2</v>
      </c>
      <c r="C140" s="63"/>
      <c r="D140" s="95"/>
      <c r="E140" s="265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31.5" x14ac:dyDescent="0.35">
      <c r="A144" s="28" t="s">
        <v>198</v>
      </c>
      <c r="B144" s="78">
        <v>2</v>
      </c>
      <c r="C144" s="88" t="str">
        <f>IF(B144=0, -5, "0")</f>
        <v>0</v>
      </c>
      <c r="D144" s="66" t="s">
        <v>540</v>
      </c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62"/>
    </row>
    <row r="147" spans="1:7" x14ac:dyDescent="0.3">
      <c r="A147" s="36" t="s">
        <v>175</v>
      </c>
      <c r="B147" s="78" t="s">
        <v>30</v>
      </c>
      <c r="C147" s="63"/>
      <c r="D147" s="63"/>
      <c r="E147" s="63"/>
      <c r="F147" s="62"/>
    </row>
    <row r="148" spans="1:7" x14ac:dyDescent="0.3">
      <c r="A148" s="7" t="s">
        <v>261</v>
      </c>
      <c r="B148" s="78" t="s">
        <v>30</v>
      </c>
      <c r="C148" s="63"/>
      <c r="D148" s="95"/>
      <c r="E148" s="265"/>
      <c r="F148" s="62"/>
    </row>
    <row r="149" spans="1:7" x14ac:dyDescent="0.3">
      <c r="A149" s="534" t="s">
        <v>34</v>
      </c>
      <c r="B149" s="537"/>
      <c r="C149" s="538"/>
      <c r="D149" s="97">
        <f>SUM(B137:C148)</f>
        <v>16</v>
      </c>
    </row>
    <row r="150" spans="1:7" x14ac:dyDescent="0.3">
      <c r="A150" s="534" t="s">
        <v>251</v>
      </c>
      <c r="B150" s="537"/>
      <c r="C150" s="538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33.7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548</v>
      </c>
      <c r="E156" s="62"/>
      <c r="F156" s="62"/>
    </row>
    <row r="157" spans="1:7" ht="83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550</v>
      </c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1</v>
      </c>
      <c r="C159" s="62"/>
      <c r="D159" s="63" t="s">
        <v>549</v>
      </c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4" t="s">
        <v>34</v>
      </c>
      <c r="B161" s="535"/>
      <c r="C161" s="536"/>
      <c r="D161" s="99">
        <f>SUM(B153:C160)</f>
        <v>13</v>
      </c>
    </row>
    <row r="162" spans="1:7" x14ac:dyDescent="0.3">
      <c r="A162" s="534" t="s">
        <v>251</v>
      </c>
      <c r="B162" s="537"/>
      <c r="C162" s="538"/>
      <c r="D162" s="21">
        <f>D161/(COUNT(B153:C160)*2)</f>
        <v>0.8125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3"/>
      <c r="E165" s="63"/>
      <c r="F165" s="62"/>
    </row>
    <row r="166" spans="1:7" ht="33" x14ac:dyDescent="0.3">
      <c r="A166" s="7" t="s">
        <v>243</v>
      </c>
      <c r="B166" s="265">
        <v>0</v>
      </c>
      <c r="C166" s="62"/>
      <c r="D166" s="63" t="s">
        <v>551</v>
      </c>
      <c r="E166" s="63" t="s">
        <v>552</v>
      </c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4" t="s">
        <v>34</v>
      </c>
      <c r="B169" s="537"/>
      <c r="C169" s="538"/>
      <c r="D169" s="97">
        <f>SUM(B165:C168)</f>
        <v>6</v>
      </c>
    </row>
    <row r="170" spans="1:7" x14ac:dyDescent="0.3">
      <c r="A170" s="534" t="s">
        <v>251</v>
      </c>
      <c r="B170" s="537"/>
      <c r="C170" s="538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x14ac:dyDescent="0.3">
      <c r="A173" s="8" t="s">
        <v>152</v>
      </c>
      <c r="B173" s="62">
        <v>2</v>
      </c>
      <c r="C173" s="62"/>
      <c r="D173" s="63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3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4" t="s">
        <v>34</v>
      </c>
      <c r="B177" s="537"/>
      <c r="C177" s="538"/>
      <c r="D177" s="97">
        <f>SUM(B173:C176)</f>
        <v>8</v>
      </c>
    </row>
    <row r="178" spans="1:7" x14ac:dyDescent="0.3">
      <c r="A178" s="534" t="s">
        <v>251</v>
      </c>
      <c r="B178" s="537"/>
      <c r="C178" s="538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ht="82.5" x14ac:dyDescent="0.3">
      <c r="A181" s="30" t="s">
        <v>270</v>
      </c>
      <c r="B181" s="62">
        <v>0</v>
      </c>
      <c r="C181" s="62"/>
      <c r="D181" s="63" t="s">
        <v>553</v>
      </c>
      <c r="E181" s="63" t="s">
        <v>554</v>
      </c>
      <c r="F181" s="62"/>
    </row>
    <row r="182" spans="1:7" x14ac:dyDescent="0.3">
      <c r="A182" s="38" t="s">
        <v>181</v>
      </c>
      <c r="B182" s="265">
        <v>1</v>
      </c>
      <c r="C182" s="62"/>
      <c r="D182" s="63" t="s">
        <v>556</v>
      </c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265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265"/>
      <c r="F184" s="62"/>
    </row>
    <row r="185" spans="1:7" ht="49.5" x14ac:dyDescent="0.3">
      <c r="A185" s="7" t="s">
        <v>265</v>
      </c>
      <c r="B185" s="265">
        <v>1</v>
      </c>
      <c r="C185" s="62"/>
      <c r="D185" s="63" t="s">
        <v>555</v>
      </c>
      <c r="E185" s="265"/>
      <c r="F185" s="62"/>
    </row>
    <row r="186" spans="1:7" x14ac:dyDescent="0.3">
      <c r="A186" s="534" t="s">
        <v>34</v>
      </c>
      <c r="B186" s="537"/>
      <c r="C186" s="538"/>
      <c r="D186" s="97">
        <f>SUM(B181:C185)</f>
        <v>6</v>
      </c>
    </row>
    <row r="187" spans="1:7" x14ac:dyDescent="0.3">
      <c r="A187" s="534" t="s">
        <v>251</v>
      </c>
      <c r="B187" s="537"/>
      <c r="C187" s="538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1</v>
      </c>
      <c r="C192" s="62"/>
      <c r="D192" s="63" t="s">
        <v>539</v>
      </c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4" t="s">
        <v>34</v>
      </c>
      <c r="B194" s="537"/>
      <c r="C194" s="538"/>
      <c r="D194" s="40">
        <f>SUM(B190:C193)</f>
        <v>7</v>
      </c>
    </row>
    <row r="195" spans="1:6" x14ac:dyDescent="0.3">
      <c r="A195" s="534" t="s">
        <v>251</v>
      </c>
      <c r="B195" s="537"/>
      <c r="C195" s="538"/>
      <c r="D195" s="21">
        <f>D194/(COUNT(B190:C193)*2)</f>
        <v>0.875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207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0.88461538461538458</v>
      </c>
    </row>
  </sheetData>
  <sheetProtection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90:B193 B17:B21 B26:B32 B37:B41 B46:B51 B181:B185 B67:B83 B88:B101 B107:B117 B56:B62 B122:B132 B153:B160 B165:B168 B173:B176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NABEUL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/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/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/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>
        <f>D730</f>
        <v>-0.5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0" t="s">
        <v>16</v>
      </c>
      <c r="B29" s="551"/>
      <c r="C29" s="551"/>
      <c r="D29" s="551"/>
      <c r="E29" s="551"/>
      <c r="F29" s="55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0" t="s">
        <v>311</v>
      </c>
      <c r="B38" s="551"/>
      <c r="C38" s="551"/>
      <c r="D38" s="551"/>
      <c r="E38" s="551"/>
      <c r="F38" s="55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7"/>
      <c r="B165" s="515"/>
      <c r="C165" s="515"/>
      <c r="D165" s="515"/>
      <c r="E165" s="515"/>
      <c r="F165" s="515"/>
      <c r="G165" s="114"/>
    </row>
    <row r="166" spans="1:7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260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260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2" t="s">
        <v>34</v>
      </c>
      <c r="B542" s="453"/>
      <c r="C542" s="45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2" t="s">
        <v>33</v>
      </c>
      <c r="B543" s="453"/>
      <c r="C543" s="45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6" t="s">
        <v>34</v>
      </c>
      <c r="B566" s="436"/>
      <c r="C566" s="437"/>
      <c r="D566" s="378">
        <f>SUM(B558:C565,B546:C555)</f>
        <v>0</v>
      </c>
      <c r="E566" s="108"/>
      <c r="F566" s="114"/>
      <c r="G566" s="114"/>
    </row>
    <row r="567" spans="1:7" ht="21" x14ac:dyDescent="0.4">
      <c r="A567" s="436" t="s">
        <v>33</v>
      </c>
      <c r="B567" s="436"/>
      <c r="C567" s="43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6" t="s">
        <v>34</v>
      </c>
      <c r="B588" s="436"/>
      <c r="C588" s="437"/>
      <c r="D588" s="378">
        <f>SUM(B579:C587)</f>
        <v>0</v>
      </c>
      <c r="E588" s="108"/>
      <c r="F588" s="114"/>
      <c r="G588" s="114"/>
    </row>
    <row r="589" spans="1:7" ht="21" x14ac:dyDescent="0.4">
      <c r="A589" s="436" t="s">
        <v>33</v>
      </c>
      <c r="B589" s="436"/>
      <c r="C589" s="43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6" t="s">
        <v>34</v>
      </c>
      <c r="B606" s="436"/>
      <c r="C606" s="437"/>
      <c r="D606" s="378">
        <f>SUM(B592:C605)</f>
        <v>0</v>
      </c>
      <c r="E606" s="108"/>
      <c r="F606" s="114"/>
      <c r="G606" s="114"/>
    </row>
    <row r="607" spans="1:7" ht="21" x14ac:dyDescent="0.4">
      <c r="A607" s="436" t="s">
        <v>33</v>
      </c>
      <c r="B607" s="436"/>
      <c r="C607" s="43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78">
        <f>SUM(B618:C626)</f>
        <v>0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 t="e">
        <f>D627/(COUNT(B618:C626)*2)</f>
        <v>#DIV/0!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6"/>
      <c r="E1" s="526"/>
      <c r="F1" s="526"/>
      <c r="G1" s="52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58" customFormat="1" ht="21.75" customHeight="1" x14ac:dyDescent="0.45">
      <c r="A7" s="528" t="str">
        <f>'Page de garde'!D18</f>
        <v>NABEUL</v>
      </c>
      <c r="B7" s="528"/>
      <c r="C7" s="528"/>
      <c r="D7" s="528"/>
      <c r="E7" s="528"/>
      <c r="F7" s="528"/>
      <c r="G7" s="92"/>
    </row>
    <row r="8" spans="1:7" s="258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58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58" customFormat="1" ht="24" x14ac:dyDescent="0.45">
      <c r="A10" s="4" t="s">
        <v>40</v>
      </c>
      <c r="B10" s="525">
        <f>'A1 Exploitation'!B11:F11</f>
        <v>43542</v>
      </c>
      <c r="C10" s="525"/>
      <c r="D10" s="525"/>
      <c r="E10" s="525"/>
      <c r="F10" s="525"/>
      <c r="G10" s="92"/>
    </row>
    <row r="11" spans="1:7" s="258" customFormat="1" ht="24" x14ac:dyDescent="0.45">
      <c r="A11" s="4" t="s">
        <v>250</v>
      </c>
      <c r="B11" s="531" t="e">
        <f>D199</f>
        <v>#DIV/0!</v>
      </c>
      <c r="C11" s="531"/>
      <c r="D11" s="531"/>
      <c r="E11" s="531"/>
      <c r="F11" s="531"/>
      <c r="G11" s="92"/>
    </row>
    <row r="12" spans="1:7" s="258" customFormat="1" ht="22.5" x14ac:dyDescent="0.45">
      <c r="A12" s="1"/>
      <c r="D12" s="456"/>
      <c r="E12" s="456"/>
      <c r="F12" s="456"/>
      <c r="G12" s="456"/>
    </row>
    <row r="13" spans="1:7" s="258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58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5"/>
      <c r="C22" s="536"/>
      <c r="D22" s="381">
        <f>SUM(B17:C21)</f>
        <v>0</v>
      </c>
    </row>
    <row r="23" spans="1:7" x14ac:dyDescent="0.3">
      <c r="A23" s="534" t="s">
        <v>251</v>
      </c>
      <c r="B23" s="537"/>
      <c r="C23" s="53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7"/>
      <c r="C33" s="538"/>
      <c r="D33" s="380">
        <f>SUM(B26:C32)</f>
        <v>0</v>
      </c>
    </row>
    <row r="34" spans="1:7" x14ac:dyDescent="0.3">
      <c r="A34" s="534" t="s">
        <v>251</v>
      </c>
      <c r="B34" s="537"/>
      <c r="C34" s="53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7"/>
      <c r="C42" s="538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7"/>
      <c r="C43" s="53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7"/>
      <c r="C52" s="538"/>
      <c r="D52" s="380">
        <f>SUM(B46:C51)</f>
        <v>0</v>
      </c>
    </row>
    <row r="53" spans="1:7" x14ac:dyDescent="0.3">
      <c r="A53" s="534" t="s">
        <v>251</v>
      </c>
      <c r="B53" s="537"/>
      <c r="C53" s="53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7"/>
      <c r="C63" s="538"/>
      <c r="D63" s="380">
        <f>SUM(B56:C62)</f>
        <v>0</v>
      </c>
    </row>
    <row r="64" spans="1:7" x14ac:dyDescent="0.3">
      <c r="A64" s="534" t="s">
        <v>251</v>
      </c>
      <c r="B64" s="537"/>
      <c r="C64" s="53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7"/>
      <c r="C84" s="538"/>
      <c r="D84" s="380">
        <f>SUM(B67:C83)</f>
        <v>0</v>
      </c>
    </row>
    <row r="85" spans="1:7" x14ac:dyDescent="0.3">
      <c r="A85" s="534" t="s">
        <v>251</v>
      </c>
      <c r="B85" s="537"/>
      <c r="C85" s="53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7"/>
      <c r="C102" s="538"/>
      <c r="D102" s="380">
        <f>SUM(B88:C101)</f>
        <v>0</v>
      </c>
    </row>
    <row r="103" spans="1:7" x14ac:dyDescent="0.3">
      <c r="A103" s="534" t="s">
        <v>251</v>
      </c>
      <c r="B103" s="537"/>
      <c r="C103" s="53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7"/>
      <c r="C118" s="53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7"/>
      <c r="C119" s="53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7"/>
      <c r="C133" s="538"/>
      <c r="D133" s="380">
        <f>SUM(B122:C132)</f>
        <v>0</v>
      </c>
    </row>
    <row r="134" spans="1:7" x14ac:dyDescent="0.3">
      <c r="A134" s="534" t="s">
        <v>251</v>
      </c>
      <c r="B134" s="537"/>
      <c r="C134" s="53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7"/>
      <c r="C149" s="538"/>
      <c r="D149" s="380">
        <f>SUM(B137:C148)</f>
        <v>0</v>
      </c>
    </row>
    <row r="150" spans="1:7" x14ac:dyDescent="0.3">
      <c r="A150" s="534" t="s">
        <v>251</v>
      </c>
      <c r="B150" s="537"/>
      <c r="C150" s="53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35"/>
      <c r="C161" s="536"/>
      <c r="D161" s="381">
        <f>SUM(B153:C160)</f>
        <v>0</v>
      </c>
    </row>
    <row r="162" spans="1:7" x14ac:dyDescent="0.3">
      <c r="A162" s="534" t="s">
        <v>251</v>
      </c>
      <c r="B162" s="537"/>
      <c r="C162" s="53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7"/>
      <c r="C169" s="538"/>
      <c r="D169" s="380">
        <f>SUM(B165:C168)</f>
        <v>0</v>
      </c>
    </row>
    <row r="170" spans="1:7" x14ac:dyDescent="0.3">
      <c r="A170" s="534" t="s">
        <v>251</v>
      </c>
      <c r="B170" s="537"/>
      <c r="C170" s="53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7"/>
      <c r="C177" s="538"/>
      <c r="D177" s="380">
        <f>SUM(B173:C176)</f>
        <v>0</v>
      </c>
    </row>
    <row r="178" spans="1:7" x14ac:dyDescent="0.3">
      <c r="A178" s="534" t="s">
        <v>251</v>
      </c>
      <c r="B178" s="537"/>
      <c r="C178" s="53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7"/>
      <c r="C186" s="538"/>
      <c r="D186" s="380">
        <f>SUM(B181:C185)</f>
        <v>0</v>
      </c>
    </row>
    <row r="187" spans="1:7" x14ac:dyDescent="0.3">
      <c r="A187" s="534" t="s">
        <v>251</v>
      </c>
      <c r="B187" s="537"/>
      <c r="C187" s="53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7"/>
      <c r="C194" s="538"/>
      <c r="D194" s="40">
        <f>SUM(B190:C193)</f>
        <v>0</v>
      </c>
    </row>
    <row r="195" spans="1:6" x14ac:dyDescent="0.3">
      <c r="A195" s="534" t="s">
        <v>251</v>
      </c>
      <c r="B195" s="537"/>
      <c r="C195" s="53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NABEUL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/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/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/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 t="e">
        <f>D730</f>
        <v>#DIV/0!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0" t="s">
        <v>16</v>
      </c>
      <c r="B29" s="551"/>
      <c r="C29" s="551"/>
      <c r="D29" s="551"/>
      <c r="E29" s="551"/>
      <c r="F29" s="55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0" t="s">
        <v>311</v>
      </c>
      <c r="B38" s="551"/>
      <c r="C38" s="551"/>
      <c r="D38" s="551"/>
      <c r="E38" s="551"/>
      <c r="F38" s="55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7"/>
      <c r="B165" s="515"/>
      <c r="C165" s="515"/>
      <c r="D165" s="515"/>
      <c r="E165" s="515"/>
      <c r="F165" s="515"/>
      <c r="G165" s="114"/>
    </row>
    <row r="166" spans="1:7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260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260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2" t="s">
        <v>34</v>
      </c>
      <c r="B542" s="453"/>
      <c r="C542" s="45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2" t="s">
        <v>33</v>
      </c>
      <c r="B543" s="453"/>
      <c r="C543" s="45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6" t="s">
        <v>34</v>
      </c>
      <c r="B566" s="436"/>
      <c r="C566" s="437"/>
      <c r="D566" s="378">
        <f>SUM(B558:C565,B546:C555)</f>
        <v>0</v>
      </c>
      <c r="E566" s="108"/>
      <c r="F566" s="114"/>
      <c r="G566" s="114"/>
    </row>
    <row r="567" spans="1:7" ht="21" x14ac:dyDescent="0.4">
      <c r="A567" s="436" t="s">
        <v>33</v>
      </c>
      <c r="B567" s="436"/>
      <c r="C567" s="43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6" t="s">
        <v>34</v>
      </c>
      <c r="B588" s="436"/>
      <c r="C588" s="437"/>
      <c r="D588" s="378">
        <f>SUM(B579:C587)</f>
        <v>0</v>
      </c>
      <c r="E588" s="108"/>
      <c r="F588" s="114"/>
      <c r="G588" s="114"/>
    </row>
    <row r="589" spans="1:7" ht="21" x14ac:dyDescent="0.4">
      <c r="A589" s="436" t="s">
        <v>33</v>
      </c>
      <c r="B589" s="436"/>
      <c r="C589" s="43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6" t="s">
        <v>34</v>
      </c>
      <c r="B606" s="436"/>
      <c r="C606" s="437"/>
      <c r="D606" s="378">
        <f>SUM(B592:C605)</f>
        <v>0</v>
      </c>
      <c r="E606" s="108"/>
      <c r="F606" s="114"/>
      <c r="G606" s="114"/>
    </row>
    <row r="607" spans="1:7" ht="21" x14ac:dyDescent="0.4">
      <c r="A607" s="436" t="s">
        <v>33</v>
      </c>
      <c r="B607" s="436"/>
      <c r="C607" s="43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78">
        <f>SUM(B618:C626)</f>
        <v>0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 t="e">
        <f>D627/(COUNT(B618:C626)*2)</f>
        <v>#DIV/0!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6"/>
      <c r="E1" s="526"/>
      <c r="F1" s="526"/>
      <c r="G1" s="52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58" customFormat="1" ht="21.75" customHeight="1" x14ac:dyDescent="0.45">
      <c r="A7" s="528" t="str">
        <f>'Page de garde'!D18</f>
        <v>NABEUL</v>
      </c>
      <c r="B7" s="528"/>
      <c r="C7" s="528"/>
      <c r="D7" s="528"/>
      <c r="E7" s="528"/>
      <c r="F7" s="528"/>
      <c r="G7" s="92"/>
    </row>
    <row r="8" spans="1:7" s="258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58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58" customFormat="1" ht="24" x14ac:dyDescent="0.45">
      <c r="A10" s="4" t="s">
        <v>40</v>
      </c>
      <c r="B10" s="525">
        <f>'A1 Exploitation'!B11:F11</f>
        <v>43542</v>
      </c>
      <c r="C10" s="525"/>
      <c r="D10" s="525"/>
      <c r="E10" s="525"/>
      <c r="F10" s="525"/>
      <c r="G10" s="92"/>
    </row>
    <row r="11" spans="1:7" s="258" customFormat="1" ht="24" x14ac:dyDescent="0.45">
      <c r="A11" s="4" t="s">
        <v>250</v>
      </c>
      <c r="B11" s="531" t="e">
        <f>D199</f>
        <v>#DIV/0!</v>
      </c>
      <c r="C11" s="531"/>
      <c r="D11" s="531"/>
      <c r="E11" s="531"/>
      <c r="F11" s="531"/>
      <c r="G11" s="92"/>
    </row>
    <row r="12" spans="1:7" s="258" customFormat="1" ht="22.5" x14ac:dyDescent="0.45">
      <c r="A12" s="1"/>
      <c r="D12" s="456"/>
      <c r="E12" s="456"/>
      <c r="F12" s="456"/>
      <c r="G12" s="456"/>
    </row>
    <row r="13" spans="1:7" s="258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58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5"/>
      <c r="C22" s="536"/>
      <c r="D22" s="381">
        <f>SUM(B17:C21)</f>
        <v>0</v>
      </c>
    </row>
    <row r="23" spans="1:7" x14ac:dyDescent="0.3">
      <c r="A23" s="534" t="s">
        <v>251</v>
      </c>
      <c r="B23" s="537"/>
      <c r="C23" s="53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7"/>
      <c r="C33" s="538"/>
      <c r="D33" s="380">
        <f>SUM(B26:C32)</f>
        <v>0</v>
      </c>
    </row>
    <row r="34" spans="1:7" x14ac:dyDescent="0.3">
      <c r="A34" s="534" t="s">
        <v>251</v>
      </c>
      <c r="B34" s="537"/>
      <c r="C34" s="53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7"/>
      <c r="C42" s="538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7"/>
      <c r="C43" s="53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7"/>
      <c r="C52" s="538"/>
      <c r="D52" s="380">
        <f>SUM(B46:C51)</f>
        <v>0</v>
      </c>
    </row>
    <row r="53" spans="1:7" x14ac:dyDescent="0.3">
      <c r="A53" s="534" t="s">
        <v>251</v>
      </c>
      <c r="B53" s="537"/>
      <c r="C53" s="53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7"/>
      <c r="C63" s="538"/>
      <c r="D63" s="380">
        <f>SUM(B56:C62)</f>
        <v>0</v>
      </c>
    </row>
    <row r="64" spans="1:7" x14ac:dyDescent="0.3">
      <c r="A64" s="534" t="s">
        <v>251</v>
      </c>
      <c r="B64" s="537"/>
      <c r="C64" s="53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7"/>
      <c r="C84" s="538"/>
      <c r="D84" s="380">
        <f>SUM(B67:C83)</f>
        <v>0</v>
      </c>
    </row>
    <row r="85" spans="1:7" x14ac:dyDescent="0.3">
      <c r="A85" s="534" t="s">
        <v>251</v>
      </c>
      <c r="B85" s="537"/>
      <c r="C85" s="53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7"/>
      <c r="C102" s="538"/>
      <c r="D102" s="380">
        <f>SUM(B88:C101)</f>
        <v>0</v>
      </c>
    </row>
    <row r="103" spans="1:7" x14ac:dyDescent="0.3">
      <c r="A103" s="534" t="s">
        <v>251</v>
      </c>
      <c r="B103" s="537"/>
      <c r="C103" s="53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7"/>
      <c r="C118" s="53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7"/>
      <c r="C119" s="53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7"/>
      <c r="C133" s="538"/>
      <c r="D133" s="380">
        <f>SUM(B122:C132)</f>
        <v>0</v>
      </c>
    </row>
    <row r="134" spans="1:7" x14ac:dyDescent="0.3">
      <c r="A134" s="534" t="s">
        <v>251</v>
      </c>
      <c r="B134" s="537"/>
      <c r="C134" s="53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7"/>
      <c r="C149" s="538"/>
      <c r="D149" s="380">
        <f>SUM(B137:C148)</f>
        <v>0</v>
      </c>
    </row>
    <row r="150" spans="1:7" x14ac:dyDescent="0.3">
      <c r="A150" s="534" t="s">
        <v>251</v>
      </c>
      <c r="B150" s="537"/>
      <c r="C150" s="53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35"/>
      <c r="C161" s="536"/>
      <c r="D161" s="381">
        <f>SUM(B153:C160)</f>
        <v>0</v>
      </c>
    </row>
    <row r="162" spans="1:7" x14ac:dyDescent="0.3">
      <c r="A162" s="534" t="s">
        <v>251</v>
      </c>
      <c r="B162" s="537"/>
      <c r="C162" s="53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7"/>
      <c r="C169" s="538"/>
      <c r="D169" s="380">
        <f>SUM(B165:C168)</f>
        <v>0</v>
      </c>
    </row>
    <row r="170" spans="1:7" x14ac:dyDescent="0.3">
      <c r="A170" s="534" t="s">
        <v>251</v>
      </c>
      <c r="B170" s="537"/>
      <c r="C170" s="53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7"/>
      <c r="C177" s="538"/>
      <c r="D177" s="380">
        <f>SUM(B173:C176)</f>
        <v>0</v>
      </c>
    </row>
    <row r="178" spans="1:7" x14ac:dyDescent="0.3">
      <c r="A178" s="534" t="s">
        <v>251</v>
      </c>
      <c r="B178" s="537"/>
      <c r="C178" s="53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7"/>
      <c r="C186" s="538"/>
      <c r="D186" s="380">
        <f>SUM(B181:C185)</f>
        <v>0</v>
      </c>
    </row>
    <row r="187" spans="1:7" x14ac:dyDescent="0.3">
      <c r="A187" s="534" t="s">
        <v>251</v>
      </c>
      <c r="B187" s="537"/>
      <c r="C187" s="53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7"/>
      <c r="C194" s="538"/>
      <c r="D194" s="40">
        <f>SUM(B190:C193)</f>
        <v>0</v>
      </c>
    </row>
    <row r="195" spans="1:6" x14ac:dyDescent="0.3">
      <c r="A195" s="534" t="s">
        <v>251</v>
      </c>
      <c r="B195" s="537"/>
      <c r="C195" s="53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6"/>
      <c r="E1" s="456"/>
      <c r="F1" s="456"/>
      <c r="G1" s="45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7" t="s">
        <v>151</v>
      </c>
      <c r="B7" s="457"/>
      <c r="C7" s="457"/>
      <c r="D7" s="457"/>
      <c r="E7" s="457"/>
      <c r="F7" s="457"/>
      <c r="G7" s="111"/>
    </row>
    <row r="8" spans="1:7" ht="22.5" x14ac:dyDescent="0.45">
      <c r="A8" s="458" t="str">
        <f>'Page de garde'!D18</f>
        <v>NABEUL</v>
      </c>
      <c r="B8" s="458"/>
      <c r="C8" s="458"/>
      <c r="D8" s="458"/>
      <c r="E8" s="458"/>
      <c r="F8" s="458"/>
      <c r="G8" s="111"/>
    </row>
    <row r="9" spans="1:7" ht="22.5" x14ac:dyDescent="0.45">
      <c r="A9" s="112" t="s">
        <v>39</v>
      </c>
      <c r="B9" s="459"/>
      <c r="C9" s="459"/>
      <c r="D9" s="459"/>
      <c r="E9" s="459"/>
      <c r="F9" s="459"/>
      <c r="G9" s="111"/>
    </row>
    <row r="10" spans="1:7" ht="22.5" x14ac:dyDescent="0.45">
      <c r="A10" s="113" t="s">
        <v>41</v>
      </c>
      <c r="B10" s="460"/>
      <c r="C10" s="460"/>
      <c r="D10" s="460"/>
      <c r="E10" s="460"/>
      <c r="F10" s="460"/>
      <c r="G10" s="111"/>
    </row>
    <row r="11" spans="1:7" ht="22.5" x14ac:dyDescent="0.45">
      <c r="A11" s="112" t="s">
        <v>40</v>
      </c>
      <c r="B11" s="455"/>
      <c r="C11" s="455"/>
      <c r="D11" s="455"/>
      <c r="E11" s="455"/>
      <c r="F11" s="455"/>
      <c r="G11" s="111"/>
    </row>
    <row r="12" spans="1:7" ht="22.5" x14ac:dyDescent="0.45">
      <c r="A12" s="112" t="s">
        <v>200</v>
      </c>
      <c r="B12" s="461">
        <f>D730</f>
        <v>-0.5</v>
      </c>
      <c r="C12" s="461"/>
      <c r="D12" s="461"/>
      <c r="E12" s="461"/>
      <c r="F12" s="461"/>
      <c r="G12" s="111"/>
    </row>
    <row r="13" spans="1:7" ht="22.5" x14ac:dyDescent="0.45">
      <c r="A13" s="110"/>
      <c r="B13" s="108"/>
      <c r="C13" s="108"/>
      <c r="D13" s="456"/>
      <c r="E13" s="456"/>
      <c r="F13" s="456"/>
      <c r="G13" s="45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4" t="s">
        <v>28</v>
      </c>
      <c r="B17" s="445" t="s">
        <v>29</v>
      </c>
      <c r="C17" s="445"/>
      <c r="D17" s="445" t="s">
        <v>42</v>
      </c>
      <c r="E17" s="435" t="s">
        <v>266</v>
      </c>
      <c r="F17" s="435" t="s">
        <v>300</v>
      </c>
      <c r="G17" s="114"/>
    </row>
    <row r="18" spans="1:8" ht="16.5" customHeight="1" x14ac:dyDescent="0.4">
      <c r="A18" s="444"/>
      <c r="B18" s="118" t="s">
        <v>32</v>
      </c>
      <c r="C18" s="118" t="s">
        <v>31</v>
      </c>
      <c r="D18" s="445"/>
      <c r="E18" s="435"/>
      <c r="F18" s="43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0" t="s">
        <v>16</v>
      </c>
      <c r="B29" s="551"/>
      <c r="C29" s="551"/>
      <c r="D29" s="551"/>
      <c r="E29" s="551"/>
      <c r="F29" s="55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0" t="s">
        <v>311</v>
      </c>
      <c r="B38" s="551"/>
      <c r="C38" s="551"/>
      <c r="D38" s="551"/>
      <c r="E38" s="551"/>
      <c r="F38" s="55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4" t="s">
        <v>28</v>
      </c>
      <c r="B52" s="445" t="s">
        <v>29</v>
      </c>
      <c r="C52" s="445"/>
      <c r="D52" s="445" t="s">
        <v>42</v>
      </c>
      <c r="E52" s="435" t="s">
        <v>266</v>
      </c>
      <c r="F52" s="435" t="s">
        <v>302</v>
      </c>
      <c r="G52" s="129"/>
    </row>
    <row r="53" spans="1:7" ht="21" x14ac:dyDescent="0.4">
      <c r="A53" s="444"/>
      <c r="B53" s="118" t="s">
        <v>32</v>
      </c>
      <c r="C53" s="118" t="s">
        <v>31</v>
      </c>
      <c r="D53" s="445"/>
      <c r="E53" s="435"/>
      <c r="F53" s="43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3"/>
      <c r="B64" s="514"/>
      <c r="C64" s="514"/>
      <c r="D64" s="514"/>
      <c r="E64" s="514"/>
      <c r="F64" s="514"/>
      <c r="G64" s="514"/>
    </row>
    <row r="65" spans="1:7" ht="43.5" customHeight="1" x14ac:dyDescent="0.4">
      <c r="A65" s="447" t="s">
        <v>351</v>
      </c>
      <c r="B65" s="447"/>
      <c r="C65" s="447"/>
      <c r="D65" s="447"/>
      <c r="E65" s="447"/>
      <c r="F65" s="44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3"/>
      <c r="B83" s="463"/>
      <c r="C83" s="463"/>
      <c r="D83" s="463"/>
      <c r="E83" s="463"/>
      <c r="F83" s="463"/>
      <c r="G83" s="463"/>
    </row>
    <row r="84" spans="1:7" ht="45" customHeight="1" x14ac:dyDescent="0.45">
      <c r="A84" s="448" t="s">
        <v>352</v>
      </c>
      <c r="B84" s="448"/>
      <c r="C84" s="448"/>
      <c r="D84" s="448"/>
      <c r="E84" s="448"/>
      <c r="F84" s="44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7"/>
      <c r="B103" s="515"/>
      <c r="C103" s="515"/>
      <c r="D103" s="515"/>
      <c r="E103" s="515"/>
      <c r="F103" s="521"/>
      <c r="G103" s="173"/>
    </row>
    <row r="104" spans="1:7" s="80" customFormat="1" ht="46.5" customHeight="1" x14ac:dyDescent="0.4">
      <c r="A104" s="447" t="s">
        <v>353</v>
      </c>
      <c r="B104" s="447"/>
      <c r="C104" s="447"/>
      <c r="D104" s="447"/>
      <c r="E104" s="447"/>
      <c r="F104" s="44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2"/>
      <c r="B111" s="523"/>
      <c r="C111" s="523"/>
      <c r="D111" s="523"/>
      <c r="E111" s="523"/>
      <c r="F111" s="524"/>
      <c r="G111" s="129"/>
    </row>
    <row r="112" spans="1:7" s="80" customFormat="1" ht="39.75" customHeight="1" x14ac:dyDescent="0.4">
      <c r="A112" s="447" t="s">
        <v>390</v>
      </c>
      <c r="B112" s="447"/>
      <c r="C112" s="447"/>
      <c r="D112" s="447"/>
      <c r="E112" s="447"/>
      <c r="F112" s="44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5"/>
      <c r="B120" s="515"/>
      <c r="C120" s="515"/>
      <c r="D120" s="515"/>
      <c r="E120" s="515"/>
      <c r="F120" s="515"/>
      <c r="G120" s="173"/>
    </row>
    <row r="121" spans="1:7" ht="22.5" x14ac:dyDescent="0.4">
      <c r="A121" s="447" t="s">
        <v>311</v>
      </c>
      <c r="B121" s="447"/>
      <c r="C121" s="447"/>
      <c r="D121" s="447"/>
      <c r="E121" s="447"/>
      <c r="F121" s="44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6"/>
      <c r="B132" s="516"/>
      <c r="C132" s="516"/>
      <c r="D132" s="516"/>
      <c r="E132" s="516"/>
      <c r="F132" s="516"/>
      <c r="G132" s="114"/>
    </row>
    <row r="133" spans="1:16384" ht="22.5" customHeight="1" x14ac:dyDescent="0.4">
      <c r="A133" s="449" t="s">
        <v>424</v>
      </c>
      <c r="B133" s="449"/>
      <c r="C133" s="449"/>
      <c r="D133" s="449"/>
      <c r="E133" s="449"/>
      <c r="F133" s="449"/>
      <c r="G133" s="114"/>
    </row>
    <row r="134" spans="1:16384" ht="22.5" customHeight="1" x14ac:dyDescent="0.4">
      <c r="A134" s="450"/>
      <c r="B134" s="450"/>
      <c r="C134" s="450"/>
      <c r="D134" s="450"/>
      <c r="E134" s="450"/>
      <c r="F134" s="450"/>
      <c r="G134" s="114"/>
    </row>
    <row r="135" spans="1:16384" s="326" customFormat="1" ht="22.5" customHeight="1" x14ac:dyDescent="0.25">
      <c r="A135" s="444" t="s">
        <v>28</v>
      </c>
      <c r="B135" s="445" t="s">
        <v>29</v>
      </c>
      <c r="C135" s="445"/>
      <c r="D135" s="445" t="s">
        <v>42</v>
      </c>
      <c r="E135" s="435" t="s">
        <v>266</v>
      </c>
      <c r="F135" s="435" t="s">
        <v>302</v>
      </c>
    </row>
    <row r="136" spans="1:16384" s="326" customFormat="1" ht="22.5" customHeight="1" x14ac:dyDescent="0.25">
      <c r="A136" s="444"/>
      <c r="B136" s="118" t="s">
        <v>32</v>
      </c>
      <c r="C136" s="118" t="s">
        <v>31</v>
      </c>
      <c r="D136" s="445"/>
      <c r="E136" s="435"/>
      <c r="F136" s="43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1" t="s">
        <v>461</v>
      </c>
      <c r="B139" s="451"/>
      <c r="C139" s="451"/>
      <c r="D139" s="451"/>
      <c r="E139" s="451"/>
      <c r="F139" s="45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7"/>
      <c r="B165" s="515"/>
      <c r="C165" s="515"/>
      <c r="D165" s="515"/>
      <c r="E165" s="515"/>
      <c r="F165" s="515"/>
      <c r="G165" s="114"/>
    </row>
    <row r="166" spans="1:7" ht="32.25" customHeight="1" x14ac:dyDescent="0.4">
      <c r="A166" s="451" t="s">
        <v>462</v>
      </c>
      <c r="B166" s="451"/>
      <c r="C166" s="451"/>
      <c r="D166" s="451"/>
      <c r="E166" s="451"/>
      <c r="F166" s="45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8"/>
      <c r="B176" s="519"/>
      <c r="C176" s="519"/>
      <c r="D176" s="519"/>
      <c r="E176" s="519"/>
      <c r="F176" s="519"/>
      <c r="G176" s="114"/>
    </row>
    <row r="177" spans="1:7" ht="32.25" customHeight="1" x14ac:dyDescent="0.4">
      <c r="A177" s="451" t="s">
        <v>311</v>
      </c>
      <c r="B177" s="451"/>
      <c r="C177" s="451"/>
      <c r="D177" s="451"/>
      <c r="E177" s="451"/>
      <c r="F177" s="45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0"/>
      <c r="B188" s="520"/>
      <c r="C188" s="520"/>
      <c r="D188" s="520"/>
      <c r="E188" s="520"/>
      <c r="F188" s="52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4" t="s">
        <v>28</v>
      </c>
      <c r="B191" s="445" t="s">
        <v>29</v>
      </c>
      <c r="C191" s="445"/>
      <c r="D191" s="445" t="s">
        <v>42</v>
      </c>
      <c r="E191" s="435" t="s">
        <v>266</v>
      </c>
      <c r="F191" s="435" t="s">
        <v>302</v>
      </c>
      <c r="G191" s="114"/>
    </row>
    <row r="192" spans="1:7" ht="21" x14ac:dyDescent="0.4">
      <c r="A192" s="444"/>
      <c r="B192" s="118" t="s">
        <v>32</v>
      </c>
      <c r="C192" s="118" t="s">
        <v>31</v>
      </c>
      <c r="D192" s="445"/>
      <c r="E192" s="435"/>
      <c r="F192" s="43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2" t="s">
        <v>34</v>
      </c>
      <c r="B203" s="453"/>
      <c r="C203" s="45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2" t="s">
        <v>34</v>
      </c>
      <c r="B227" s="453"/>
      <c r="C227" s="45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1" t="s">
        <v>311</v>
      </c>
      <c r="B236" s="442"/>
      <c r="C236" s="442"/>
      <c r="D236" s="44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2" t="s">
        <v>34</v>
      </c>
      <c r="B245" s="453"/>
      <c r="C245" s="45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4" t="s">
        <v>28</v>
      </c>
      <c r="B253" s="445" t="s">
        <v>29</v>
      </c>
      <c r="C253" s="445"/>
      <c r="D253" s="445" t="s">
        <v>42</v>
      </c>
      <c r="E253" s="435" t="s">
        <v>266</v>
      </c>
      <c r="F253" s="435" t="s">
        <v>302</v>
      </c>
      <c r="G253" s="129"/>
    </row>
    <row r="254" spans="1:7" ht="21" x14ac:dyDescent="0.4">
      <c r="A254" s="444"/>
      <c r="B254" s="118" t="s">
        <v>32</v>
      </c>
      <c r="C254" s="118" t="s">
        <v>31</v>
      </c>
      <c r="D254" s="445"/>
      <c r="E254" s="435"/>
      <c r="F254" s="43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2" t="s">
        <v>34</v>
      </c>
      <c r="B265" s="453"/>
      <c r="C265" s="45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8"/>
      <c r="B290" s="488"/>
      <c r="C290" s="488"/>
      <c r="D290" s="488"/>
      <c r="E290" s="488"/>
      <c r="F290" s="488"/>
      <c r="G290" s="129"/>
    </row>
    <row r="291" spans="1:7" s="80" customFormat="1" ht="31.5" customHeight="1" x14ac:dyDescent="0.4">
      <c r="A291" s="446" t="s">
        <v>311</v>
      </c>
      <c r="B291" s="446"/>
      <c r="C291" s="446"/>
      <c r="D291" s="446"/>
      <c r="E291" s="446"/>
      <c r="F291" s="44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4" t="s">
        <v>28</v>
      </c>
      <c r="B308" s="445" t="s">
        <v>29</v>
      </c>
      <c r="C308" s="445"/>
      <c r="D308" s="445" t="s">
        <v>42</v>
      </c>
      <c r="E308" s="435" t="s">
        <v>266</v>
      </c>
      <c r="F308" s="435" t="s">
        <v>302</v>
      </c>
      <c r="G308" s="129"/>
    </row>
    <row r="309" spans="1:7" ht="21" x14ac:dyDescent="0.4">
      <c r="A309" s="444"/>
      <c r="B309" s="118" t="s">
        <v>32</v>
      </c>
      <c r="C309" s="118" t="s">
        <v>31</v>
      </c>
      <c r="D309" s="445"/>
      <c r="E309" s="435"/>
      <c r="F309" s="43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0"/>
      <c r="B357" s="440"/>
      <c r="C357" s="440"/>
      <c r="D357" s="440"/>
      <c r="E357" s="440"/>
      <c r="F357" s="440"/>
      <c r="G357" s="440"/>
    </row>
    <row r="358" spans="1:7" ht="32.25" customHeight="1" x14ac:dyDescent="0.4">
      <c r="A358" s="466" t="s">
        <v>311</v>
      </c>
      <c r="B358" s="466"/>
      <c r="C358" s="466"/>
      <c r="D358" s="466"/>
      <c r="E358" s="466"/>
      <c r="F358" s="46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4" t="s">
        <v>28</v>
      </c>
      <c r="B375" s="445" t="s">
        <v>29</v>
      </c>
      <c r="C375" s="445"/>
      <c r="D375" s="445" t="s">
        <v>42</v>
      </c>
      <c r="E375" s="435" t="s">
        <v>266</v>
      </c>
      <c r="F375" s="435" t="s">
        <v>302</v>
      </c>
      <c r="G375" s="173"/>
    </row>
    <row r="376" spans="1:7" s="260" customFormat="1" ht="21" x14ac:dyDescent="0.4">
      <c r="A376" s="444"/>
      <c r="B376" s="118" t="s">
        <v>32</v>
      </c>
      <c r="C376" s="118" t="s">
        <v>31</v>
      </c>
      <c r="D376" s="445"/>
      <c r="E376" s="435"/>
      <c r="F376" s="43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2"/>
      <c r="B415" s="463"/>
      <c r="C415" s="463"/>
      <c r="D415" s="463"/>
      <c r="E415" s="463"/>
      <c r="F415" s="463"/>
      <c r="G415" s="463"/>
    </row>
    <row r="416" spans="1:7" s="260" customFormat="1" ht="24.75" x14ac:dyDescent="0.4">
      <c r="A416" s="431" t="s">
        <v>320</v>
      </c>
      <c r="B416" s="431"/>
      <c r="C416" s="431"/>
      <c r="D416" s="431"/>
      <c r="E416" s="431"/>
      <c r="F416" s="43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4" t="s">
        <v>28</v>
      </c>
      <c r="B433" s="445" t="s">
        <v>29</v>
      </c>
      <c r="C433" s="445"/>
      <c r="D433" s="445" t="s">
        <v>42</v>
      </c>
      <c r="E433" s="435" t="s">
        <v>266</v>
      </c>
      <c r="F433" s="435" t="s">
        <v>302</v>
      </c>
      <c r="G433" s="129"/>
    </row>
    <row r="434" spans="1:7" ht="21" x14ac:dyDescent="0.4">
      <c r="A434" s="444"/>
      <c r="B434" s="118" t="s">
        <v>32</v>
      </c>
      <c r="C434" s="118" t="s">
        <v>31</v>
      </c>
      <c r="D434" s="445"/>
      <c r="E434" s="435"/>
      <c r="F434" s="43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1" t="s">
        <v>311</v>
      </c>
      <c r="B464" s="431"/>
      <c r="C464" s="431"/>
      <c r="D464" s="431"/>
      <c r="E464" s="431"/>
      <c r="F464" s="43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9" t="s">
        <v>425</v>
      </c>
      <c r="B478" s="469"/>
      <c r="C478" s="469"/>
      <c r="D478" s="469"/>
      <c r="E478" s="469"/>
      <c r="F478" s="46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2" t="s">
        <v>28</v>
      </c>
      <c r="B480" s="433" t="s">
        <v>29</v>
      </c>
      <c r="C480" s="433"/>
      <c r="D480" s="433" t="s">
        <v>42</v>
      </c>
      <c r="E480" s="434" t="s">
        <v>266</v>
      </c>
      <c r="F480" s="434" t="s">
        <v>302</v>
      </c>
      <c r="G480" s="114"/>
    </row>
    <row r="481" spans="1:7" ht="21" x14ac:dyDescent="0.4">
      <c r="A481" s="432"/>
      <c r="B481" s="320" t="s">
        <v>32</v>
      </c>
      <c r="C481" s="320" t="s">
        <v>31</v>
      </c>
      <c r="D481" s="433"/>
      <c r="E481" s="434"/>
      <c r="F481" s="43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8" t="s">
        <v>52</v>
      </c>
      <c r="B483" s="508"/>
      <c r="C483" s="508"/>
      <c r="D483" s="508"/>
      <c r="E483" s="508"/>
      <c r="F483" s="50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6" t="s">
        <v>463</v>
      </c>
      <c r="B491" s="507"/>
      <c r="C491" s="507"/>
      <c r="D491" s="507"/>
      <c r="E491" s="507"/>
      <c r="F491" s="50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4"/>
      <c r="B517" s="464"/>
      <c r="C517" s="464"/>
      <c r="D517" s="464"/>
      <c r="E517" s="464"/>
      <c r="F517" s="464"/>
      <c r="G517" s="464"/>
    </row>
    <row r="518" spans="1:7" ht="26.25" customHeight="1" x14ac:dyDescent="0.5">
      <c r="A518" s="369" t="s">
        <v>311</v>
      </c>
      <c r="B518" s="465"/>
      <c r="C518" s="465"/>
      <c r="D518" s="465"/>
      <c r="E518" s="465"/>
      <c r="F518" s="46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0" t="s">
        <v>97</v>
      </c>
      <c r="B530" s="470"/>
      <c r="C530" s="470"/>
      <c r="D530" s="470"/>
      <c r="E530" s="470"/>
      <c r="F530" s="47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71" t="s">
        <v>29</v>
      </c>
      <c r="C532" s="485"/>
      <c r="D532" s="445" t="s">
        <v>42</v>
      </c>
      <c r="E532" s="435" t="s">
        <v>266</v>
      </c>
      <c r="F532" s="435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5"/>
      <c r="E533" s="435"/>
      <c r="F533" s="43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7"/>
      <c r="D535" s="467"/>
      <c r="E535" s="467"/>
      <c r="F535" s="46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2" t="s">
        <v>34</v>
      </c>
      <c r="B542" s="453"/>
      <c r="C542" s="45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2" t="s">
        <v>33</v>
      </c>
      <c r="B543" s="453"/>
      <c r="C543" s="45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9"/>
      <c r="B556" s="440"/>
      <c r="C556" s="440"/>
      <c r="D556" s="440"/>
      <c r="E556" s="440"/>
      <c r="F556" s="440"/>
      <c r="G556" s="440"/>
    </row>
    <row r="557" spans="1:7" ht="35.25" customHeight="1" x14ac:dyDescent="0.4">
      <c r="A557" s="371" t="s">
        <v>311</v>
      </c>
      <c r="B557" s="337"/>
      <c r="C557" s="504"/>
      <c r="D557" s="504"/>
      <c r="E557" s="504"/>
      <c r="F557" s="50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6" t="s">
        <v>34</v>
      </c>
      <c r="B566" s="436"/>
      <c r="C566" s="437"/>
      <c r="D566" s="378">
        <f>SUM(B558:C565,B546:C555)</f>
        <v>0</v>
      </c>
      <c r="E566" s="108"/>
      <c r="F566" s="114"/>
      <c r="G566" s="114"/>
    </row>
    <row r="567" spans="1:7" ht="21" x14ac:dyDescent="0.4">
      <c r="A567" s="436" t="s">
        <v>33</v>
      </c>
      <c r="B567" s="436"/>
      <c r="C567" s="43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30" t="s">
        <v>19</v>
      </c>
      <c r="B573" s="430"/>
      <c r="C573" s="430"/>
      <c r="D573" s="430"/>
      <c r="E573" s="430"/>
      <c r="F573" s="43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2" t="s">
        <v>28</v>
      </c>
      <c r="B575" s="433" t="s">
        <v>29</v>
      </c>
      <c r="C575" s="433"/>
      <c r="D575" s="433" t="s">
        <v>42</v>
      </c>
      <c r="E575" s="434" t="s">
        <v>266</v>
      </c>
      <c r="F575" s="434" t="s">
        <v>302</v>
      </c>
      <c r="G575" s="114"/>
    </row>
    <row r="576" spans="1:7" ht="21" x14ac:dyDescent="0.4">
      <c r="A576" s="432"/>
      <c r="B576" s="320" t="s">
        <v>32</v>
      </c>
      <c r="C576" s="320" t="s">
        <v>31</v>
      </c>
      <c r="D576" s="433"/>
      <c r="E576" s="434"/>
      <c r="F576" s="43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6" t="s">
        <v>34</v>
      </c>
      <c r="B588" s="436"/>
      <c r="C588" s="437"/>
      <c r="D588" s="378">
        <f>SUM(B579:C587)</f>
        <v>0</v>
      </c>
      <c r="E588" s="108"/>
      <c r="F588" s="114"/>
      <c r="G588" s="114"/>
    </row>
    <row r="589" spans="1:7" ht="21" x14ac:dyDescent="0.4">
      <c r="A589" s="436" t="s">
        <v>33</v>
      </c>
      <c r="B589" s="436"/>
      <c r="C589" s="43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6" t="s">
        <v>34</v>
      </c>
      <c r="B606" s="436"/>
      <c r="C606" s="437"/>
      <c r="D606" s="378">
        <f>SUM(B592:C605)</f>
        <v>0</v>
      </c>
      <c r="E606" s="108"/>
      <c r="F606" s="114"/>
      <c r="G606" s="114"/>
    </row>
    <row r="607" spans="1:7" ht="21" x14ac:dyDescent="0.4">
      <c r="A607" s="436" t="s">
        <v>33</v>
      </c>
      <c r="B607" s="436"/>
      <c r="C607" s="43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1" t="s">
        <v>170</v>
      </c>
      <c r="B610" s="502"/>
      <c r="C610" s="50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0" t="s">
        <v>8</v>
      </c>
      <c r="B612" s="430"/>
      <c r="C612" s="430"/>
      <c r="D612" s="430"/>
      <c r="E612" s="430"/>
      <c r="F612" s="43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4" t="s">
        <v>28</v>
      </c>
      <c r="B614" s="445" t="s">
        <v>29</v>
      </c>
      <c r="C614" s="445"/>
      <c r="D614" s="445" t="s">
        <v>42</v>
      </c>
      <c r="E614" s="435" t="s">
        <v>266</v>
      </c>
      <c r="F614" s="435" t="s">
        <v>302</v>
      </c>
      <c r="G614" s="114"/>
    </row>
    <row r="615" spans="1:7" ht="18.75" customHeight="1" x14ac:dyDescent="0.4">
      <c r="A615" s="444"/>
      <c r="B615" s="118" t="s">
        <v>32</v>
      </c>
      <c r="C615" s="118" t="s">
        <v>31</v>
      </c>
      <c r="D615" s="445"/>
      <c r="E615" s="435"/>
      <c r="F615" s="43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0"/>
      <c r="D617" s="490"/>
      <c r="E617" s="490"/>
      <c r="F617" s="49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6" t="s">
        <v>34</v>
      </c>
      <c r="B627" s="436"/>
      <c r="C627" s="436"/>
      <c r="D627" s="378">
        <f>SUM(B618:C626)</f>
        <v>0</v>
      </c>
      <c r="E627" s="487"/>
      <c r="F627" s="488"/>
      <c r="G627" s="129"/>
    </row>
    <row r="628" spans="1:7" ht="21" x14ac:dyDescent="0.4">
      <c r="A628" s="436" t="s">
        <v>33</v>
      </c>
      <c r="B628" s="436"/>
      <c r="C628" s="436"/>
      <c r="D628" s="388" t="e">
        <f>D627/(COUNT(B618:C626)*2)</f>
        <v>#DIV/0!</v>
      </c>
      <c r="E628" s="489"/>
      <c r="F628" s="464"/>
      <c r="G628" s="129"/>
    </row>
    <row r="629" spans="1:7" ht="21" x14ac:dyDescent="0.4">
      <c r="A629" s="325"/>
      <c r="B629" s="135"/>
      <c r="C629" s="486"/>
      <c r="D629" s="486"/>
      <c r="E629" s="486"/>
      <c r="F629" s="48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2" t="s">
        <v>34</v>
      </c>
      <c r="B639" s="453"/>
      <c r="C639" s="45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0"/>
      <c r="D642" s="490"/>
      <c r="E642" s="490"/>
      <c r="F642" s="49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2" t="s">
        <v>34</v>
      </c>
      <c r="B650" s="453"/>
      <c r="C650" s="45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90"/>
      <c r="C653" s="490"/>
      <c r="D653" s="490"/>
      <c r="E653" s="490"/>
      <c r="F653" s="49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2" t="s">
        <v>311</v>
      </c>
      <c r="B661" s="473"/>
      <c r="C661" s="473"/>
      <c r="D661" s="473"/>
      <c r="E661" s="473"/>
      <c r="F661" s="47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0" t="s">
        <v>356</v>
      </c>
      <c r="B676" s="430"/>
      <c r="C676" s="430"/>
      <c r="D676" s="430"/>
      <c r="E676" s="430"/>
      <c r="F676" s="43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4" t="s">
        <v>28</v>
      </c>
      <c r="B678" s="445" t="s">
        <v>29</v>
      </c>
      <c r="C678" s="445"/>
      <c r="D678" s="445" t="s">
        <v>42</v>
      </c>
      <c r="E678" s="435" t="s">
        <v>266</v>
      </c>
      <c r="F678" s="435" t="s">
        <v>302</v>
      </c>
      <c r="G678" s="129"/>
    </row>
    <row r="679" spans="1:7" ht="21" x14ac:dyDescent="0.4">
      <c r="A679" s="444"/>
      <c r="B679" s="118" t="s">
        <v>32</v>
      </c>
      <c r="C679" s="118" t="s">
        <v>31</v>
      </c>
      <c r="D679" s="445"/>
      <c r="E679" s="435"/>
      <c r="F679" s="43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5" t="s">
        <v>459</v>
      </c>
      <c r="B704" s="475"/>
      <c r="C704" s="475"/>
      <c r="D704" s="475"/>
      <c r="E704" s="475"/>
      <c r="F704" s="47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1" t="s">
        <v>28</v>
      </c>
      <c r="B706" s="471" t="s">
        <v>29</v>
      </c>
      <c r="C706" s="471"/>
      <c r="D706" s="445" t="s">
        <v>42</v>
      </c>
      <c r="E706" s="435" t="s">
        <v>266</v>
      </c>
      <c r="F706" s="435" t="s">
        <v>302</v>
      </c>
      <c r="G706" s="274"/>
    </row>
    <row r="707" spans="1:7" ht="21" x14ac:dyDescent="0.4">
      <c r="A707" s="512"/>
      <c r="B707" s="383" t="s">
        <v>32</v>
      </c>
      <c r="C707" s="383" t="s">
        <v>31</v>
      </c>
      <c r="D707" s="445"/>
      <c r="E707" s="435"/>
      <c r="F707" s="43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8" t="s">
        <v>306</v>
      </c>
      <c r="B709" s="499"/>
      <c r="C709" s="499"/>
      <c r="D709" s="499"/>
      <c r="E709" s="499"/>
      <c r="F709" s="50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9"/>
      <c r="C715" s="51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9"/>
      <c r="C716" s="51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8" t="s">
        <v>307</v>
      </c>
      <c r="B718" s="499"/>
      <c r="C718" s="499"/>
      <c r="D718" s="499"/>
      <c r="E718" s="499"/>
      <c r="F718" s="50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6"/>
      <c r="E1" s="526"/>
      <c r="F1" s="526"/>
      <c r="G1" s="52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7" t="s">
        <v>46</v>
      </c>
      <c r="B6" s="527"/>
      <c r="C6" s="527"/>
      <c r="D6" s="527"/>
      <c r="E6" s="527"/>
      <c r="F6" s="527"/>
      <c r="G6" s="92"/>
    </row>
    <row r="7" spans="1:7" s="258" customFormat="1" ht="21.75" customHeight="1" x14ac:dyDescent="0.45">
      <c r="A7" s="528" t="str">
        <f>'Page de garde'!D18</f>
        <v>NABEUL</v>
      </c>
      <c r="B7" s="528"/>
      <c r="C7" s="528"/>
      <c r="D7" s="528"/>
      <c r="E7" s="528"/>
      <c r="F7" s="528"/>
      <c r="G7" s="92"/>
    </row>
    <row r="8" spans="1:7" s="258" customFormat="1" ht="24" x14ac:dyDescent="0.45">
      <c r="A8" s="4" t="s">
        <v>39</v>
      </c>
      <c r="B8" s="529" t="str">
        <f>'A1 Exploitation'!B9:F9</f>
        <v>Dr Hend KAMOUN</v>
      </c>
      <c r="C8" s="529"/>
      <c r="D8" s="529"/>
      <c r="E8" s="529"/>
      <c r="F8" s="529"/>
      <c r="G8" s="92"/>
    </row>
    <row r="9" spans="1:7" s="258" customFormat="1" ht="24" x14ac:dyDescent="0.45">
      <c r="A9" s="5" t="s">
        <v>41</v>
      </c>
      <c r="B9" s="530" t="str">
        <f>'A1 Exploitation'!B10:F10</f>
        <v>Directeur du magasin et chefs rayons</v>
      </c>
      <c r="C9" s="530"/>
      <c r="D9" s="530"/>
      <c r="E9" s="530"/>
      <c r="F9" s="530"/>
      <c r="G9" s="92"/>
    </row>
    <row r="10" spans="1:7" s="258" customFormat="1" ht="24" x14ac:dyDescent="0.45">
      <c r="A10" s="4" t="s">
        <v>40</v>
      </c>
      <c r="B10" s="525">
        <f>'A1 Exploitation'!B11:F11</f>
        <v>43542</v>
      </c>
      <c r="C10" s="525"/>
      <c r="D10" s="525"/>
      <c r="E10" s="525"/>
      <c r="F10" s="525"/>
      <c r="G10" s="92"/>
    </row>
    <row r="11" spans="1:7" s="258" customFormat="1" ht="24" x14ac:dyDescent="0.45">
      <c r="A11" s="4" t="s">
        <v>250</v>
      </c>
      <c r="B11" s="531" t="e">
        <f>D199</f>
        <v>#DIV/0!</v>
      </c>
      <c r="C11" s="531"/>
      <c r="D11" s="531"/>
      <c r="E11" s="531"/>
      <c r="F11" s="531"/>
      <c r="G11" s="92"/>
    </row>
    <row r="12" spans="1:7" s="258" customFormat="1" ht="22.5" x14ac:dyDescent="0.45">
      <c r="A12" s="1"/>
      <c r="D12" s="456"/>
      <c r="E12" s="456"/>
      <c r="F12" s="456"/>
      <c r="G12" s="456"/>
    </row>
    <row r="13" spans="1:7" s="258" customFormat="1" ht="11.25" customHeight="1" x14ac:dyDescent="0.3">
      <c r="A13" s="532" t="s">
        <v>28</v>
      </c>
      <c r="B13" s="533" t="s">
        <v>29</v>
      </c>
      <c r="C13" s="533"/>
      <c r="D13" s="533" t="s">
        <v>42</v>
      </c>
      <c r="E13" s="533" t="s">
        <v>160</v>
      </c>
      <c r="F13" s="533" t="s">
        <v>161</v>
      </c>
      <c r="G13" s="80"/>
    </row>
    <row r="14" spans="1:7" s="258" customFormat="1" ht="12.75" customHeight="1" x14ac:dyDescent="0.3">
      <c r="A14" s="532"/>
      <c r="B14" s="22" t="s">
        <v>32</v>
      </c>
      <c r="C14" s="22" t="s">
        <v>31</v>
      </c>
      <c r="D14" s="533"/>
      <c r="E14" s="533"/>
      <c r="F14" s="533"/>
      <c r="G14" s="94"/>
    </row>
    <row r="15" spans="1:7" x14ac:dyDescent="0.3">
      <c r="A15" s="546"/>
      <c r="B15" s="547"/>
      <c r="C15" s="547"/>
      <c r="D15" s="547"/>
      <c r="E15" s="547"/>
      <c r="F15" s="547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5"/>
      <c r="C22" s="536"/>
      <c r="D22" s="381">
        <f>SUM(B17:C21)</f>
        <v>0</v>
      </c>
    </row>
    <row r="23" spans="1:7" x14ac:dyDescent="0.3">
      <c r="A23" s="534" t="s">
        <v>251</v>
      </c>
      <c r="B23" s="537"/>
      <c r="C23" s="53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4" t="s">
        <v>34</v>
      </c>
      <c r="B33" s="537"/>
      <c r="C33" s="538"/>
      <c r="D33" s="380">
        <f>SUM(B26:C32)</f>
        <v>0</v>
      </c>
    </row>
    <row r="34" spans="1:7" x14ac:dyDescent="0.3">
      <c r="A34" s="534" t="s">
        <v>251</v>
      </c>
      <c r="B34" s="537"/>
      <c r="C34" s="53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4" t="s">
        <v>34</v>
      </c>
      <c r="B42" s="537"/>
      <c r="C42" s="538"/>
      <c r="D42" s="380">
        <f>SUM(B37:C41)</f>
        <v>0</v>
      </c>
      <c r="E42" s="259"/>
      <c r="F42" s="259"/>
      <c r="G42" s="93"/>
    </row>
    <row r="43" spans="1:7" s="10" customFormat="1" x14ac:dyDescent="0.3">
      <c r="A43" s="534" t="s">
        <v>251</v>
      </c>
      <c r="B43" s="537"/>
      <c r="C43" s="53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4" t="s">
        <v>34</v>
      </c>
      <c r="B52" s="537"/>
      <c r="C52" s="538"/>
      <c r="D52" s="380">
        <f>SUM(B46:C51)</f>
        <v>0</v>
      </c>
    </row>
    <row r="53" spans="1:7" x14ac:dyDescent="0.3">
      <c r="A53" s="534" t="s">
        <v>251</v>
      </c>
      <c r="B53" s="537"/>
      <c r="C53" s="53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4" t="s">
        <v>34</v>
      </c>
      <c r="B63" s="537"/>
      <c r="C63" s="538"/>
      <c r="D63" s="380">
        <f>SUM(B56:C62)</f>
        <v>0</v>
      </c>
    </row>
    <row r="64" spans="1:7" x14ac:dyDescent="0.3">
      <c r="A64" s="534" t="s">
        <v>251</v>
      </c>
      <c r="B64" s="537"/>
      <c r="C64" s="53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4" t="s">
        <v>34</v>
      </c>
      <c r="B84" s="537"/>
      <c r="C84" s="538"/>
      <c r="D84" s="380">
        <f>SUM(B67:C83)</f>
        <v>0</v>
      </c>
    </row>
    <row r="85" spans="1:7" x14ac:dyDescent="0.3">
      <c r="A85" s="534" t="s">
        <v>251</v>
      </c>
      <c r="B85" s="537"/>
      <c r="C85" s="53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4" t="s">
        <v>34</v>
      </c>
      <c r="B102" s="537"/>
      <c r="C102" s="538"/>
      <c r="D102" s="380">
        <f>SUM(B88:C101)</f>
        <v>0</v>
      </c>
    </row>
    <row r="103" spans="1:7" x14ac:dyDescent="0.3">
      <c r="A103" s="534" t="s">
        <v>251</v>
      </c>
      <c r="B103" s="537"/>
      <c r="C103" s="53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4" t="s">
        <v>34</v>
      </c>
      <c r="B118" s="537"/>
      <c r="C118" s="53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4" t="s">
        <v>251</v>
      </c>
      <c r="B119" s="537"/>
      <c r="C119" s="53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4" t="s">
        <v>34</v>
      </c>
      <c r="B133" s="537"/>
      <c r="C133" s="538"/>
      <c r="D133" s="380">
        <f>SUM(B122:C132)</f>
        <v>0</v>
      </c>
    </row>
    <row r="134" spans="1:7" x14ac:dyDescent="0.3">
      <c r="A134" s="534" t="s">
        <v>251</v>
      </c>
      <c r="B134" s="537"/>
      <c r="C134" s="53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4" t="s">
        <v>34</v>
      </c>
      <c r="B149" s="537"/>
      <c r="C149" s="538"/>
      <c r="D149" s="380">
        <f>SUM(B137:C148)</f>
        <v>0</v>
      </c>
    </row>
    <row r="150" spans="1:7" x14ac:dyDescent="0.3">
      <c r="A150" s="534" t="s">
        <v>251</v>
      </c>
      <c r="B150" s="537"/>
      <c r="C150" s="53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4" t="s">
        <v>34</v>
      </c>
      <c r="B161" s="535"/>
      <c r="C161" s="536"/>
      <c r="D161" s="381">
        <f>SUM(B153:C160)</f>
        <v>0</v>
      </c>
    </row>
    <row r="162" spans="1:7" x14ac:dyDescent="0.3">
      <c r="A162" s="534" t="s">
        <v>251</v>
      </c>
      <c r="B162" s="537"/>
      <c r="C162" s="53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4" t="s">
        <v>34</v>
      </c>
      <c r="B169" s="537"/>
      <c r="C169" s="538"/>
      <c r="D169" s="380">
        <f>SUM(B165:C168)</f>
        <v>0</v>
      </c>
    </row>
    <row r="170" spans="1:7" x14ac:dyDescent="0.3">
      <c r="A170" s="534" t="s">
        <v>251</v>
      </c>
      <c r="B170" s="537"/>
      <c r="C170" s="53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8" t="s">
        <v>15</v>
      </c>
      <c r="B172" s="549"/>
      <c r="C172" s="549"/>
      <c r="D172" s="549"/>
      <c r="E172" s="549"/>
      <c r="F172" s="54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4" t="s">
        <v>34</v>
      </c>
      <c r="B177" s="537"/>
      <c r="C177" s="538"/>
      <c r="D177" s="380">
        <f>SUM(B173:C176)</f>
        <v>0</v>
      </c>
    </row>
    <row r="178" spans="1:7" x14ac:dyDescent="0.3">
      <c r="A178" s="534" t="s">
        <v>251</v>
      </c>
      <c r="B178" s="537"/>
      <c r="C178" s="53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4" t="s">
        <v>34</v>
      </c>
      <c r="B186" s="537"/>
      <c r="C186" s="538"/>
      <c r="D186" s="380">
        <f>SUM(B181:C185)</f>
        <v>0</v>
      </c>
    </row>
    <row r="187" spans="1:7" x14ac:dyDescent="0.3">
      <c r="A187" s="534" t="s">
        <v>251</v>
      </c>
      <c r="B187" s="537"/>
      <c r="C187" s="53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4" t="s">
        <v>34</v>
      </c>
      <c r="B194" s="537"/>
      <c r="C194" s="538"/>
      <c r="D194" s="40">
        <f>SUM(B190:C193)</f>
        <v>0</v>
      </c>
    </row>
    <row r="195" spans="1:6" x14ac:dyDescent="0.3">
      <c r="A195" s="534" t="s">
        <v>251</v>
      </c>
      <c r="B195" s="537"/>
      <c r="C195" s="53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2019-03-28T21:15:44Z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