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Nabeul/2018/mars 18/"/>
    </mc:Choice>
  </mc:AlternateContent>
  <bookViews>
    <workbookView xWindow="0" yWindow="0" windowWidth="20490" windowHeight="74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6" i="40"/>
  <c r="B476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476" i="31"/>
  <c r="B476" i="31" s="1"/>
  <c r="D222" i="31"/>
  <c r="D223" i="31" s="1"/>
  <c r="D25" i="31"/>
  <c r="D26" i="31" s="1"/>
  <c r="D476" i="33"/>
  <c r="B476" i="33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D532" i="40" s="1"/>
  <c r="B532" i="40" s="1"/>
  <c r="D533" i="40" s="1"/>
  <c r="D534" i="40" s="1"/>
  <c r="E532" i="40"/>
  <c r="F512" i="40"/>
  <c r="E512" i="40"/>
  <c r="D512" i="40" s="1"/>
  <c r="F498" i="40"/>
  <c r="E498" i="40"/>
  <c r="F476" i="40"/>
  <c r="E476" i="40"/>
  <c r="F439" i="40"/>
  <c r="D439" i="40" s="1"/>
  <c r="B439" i="40" s="1"/>
  <c r="E439" i="40"/>
  <c r="F386" i="40"/>
  <c r="E386" i="40"/>
  <c r="D386" i="40" s="1"/>
  <c r="B386" i="40" s="1"/>
  <c r="D387" i="40" s="1"/>
  <c r="F353" i="40"/>
  <c r="E353" i="40"/>
  <c r="F313" i="40"/>
  <c r="E313" i="40"/>
  <c r="D313" i="40" s="1"/>
  <c r="B313" i="40" s="1"/>
  <c r="D314" i="40" s="1"/>
  <c r="F261" i="40"/>
  <c r="D261" i="40" s="1"/>
  <c r="B261" i="40" s="1"/>
  <c r="E261" i="40"/>
  <c r="F200" i="40"/>
  <c r="E200" i="40"/>
  <c r="D200" i="40" s="1"/>
  <c r="B200" i="40" s="1"/>
  <c r="F153" i="40"/>
  <c r="E153" i="40"/>
  <c r="F99" i="40"/>
  <c r="E99" i="40"/>
  <c r="D99" i="40" s="1"/>
  <c r="B99" i="40" s="1"/>
  <c r="D100" i="40" s="1"/>
  <c r="D101" i="40" s="1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D313" i="38" s="1"/>
  <c r="B313" i="38" s="1"/>
  <c r="D314" i="38" s="1"/>
  <c r="F261" i="38"/>
  <c r="E261" i="38"/>
  <c r="F200" i="38"/>
  <c r="E200" i="38"/>
  <c r="F153" i="38"/>
  <c r="E153" i="38"/>
  <c r="F99" i="38"/>
  <c r="E99" i="38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F512" i="33"/>
  <c r="E512" i="33"/>
  <c r="F498" i="33"/>
  <c r="E498" i="33"/>
  <c r="D498" i="33" s="1"/>
  <c r="B498" i="33" s="1"/>
  <c r="D499" i="33" s="1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D261" i="33" s="1"/>
  <c r="B261" i="33" s="1"/>
  <c r="D262" i="33" s="1"/>
  <c r="F200" i="33"/>
  <c r="E200" i="33"/>
  <c r="F153" i="33"/>
  <c r="E153" i="33"/>
  <c r="D153" i="33" s="1"/>
  <c r="B153" i="33" s="1"/>
  <c r="F99" i="33"/>
  <c r="E99" i="33"/>
  <c r="D99" i="33" s="1"/>
  <c r="F41" i="33"/>
  <c r="E41" i="33"/>
  <c r="D41" i="33" s="1"/>
  <c r="B41" i="33" s="1"/>
  <c r="D42" i="33" s="1"/>
  <c r="F200" i="43"/>
  <c r="F153" i="43"/>
  <c r="F99" i="43"/>
  <c r="F41" i="43"/>
  <c r="F543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41" i="40" l="1"/>
  <c r="D153" i="40"/>
  <c r="B153" i="40" s="1"/>
  <c r="D154" i="40" s="1"/>
  <c r="D353" i="40"/>
  <c r="B353" i="40" s="1"/>
  <c r="D354" i="40" s="1"/>
  <c r="D498" i="40"/>
  <c r="B498" i="40" s="1"/>
  <c r="D499" i="40" s="1"/>
  <c r="D353" i="33"/>
  <c r="B353" i="33" s="1"/>
  <c r="D354" i="33" s="1"/>
  <c r="D439" i="33"/>
  <c r="B439" i="33" s="1"/>
  <c r="D440" i="33" s="1"/>
  <c r="D532" i="33"/>
  <c r="B532" i="33" s="1"/>
  <c r="D533" i="33" s="1"/>
  <c r="D534" i="33" s="1"/>
  <c r="D99" i="38"/>
  <c r="D200" i="38"/>
  <c r="B200" i="38" s="1"/>
  <c r="D386" i="38"/>
  <c r="B386" i="38" s="1"/>
  <c r="D387" i="38" s="1"/>
  <c r="D512" i="38"/>
  <c r="D543" i="38"/>
  <c r="B543" i="38" s="1"/>
  <c r="D544" i="38" s="1"/>
  <c r="D200" i="33"/>
  <c r="B200" i="33" s="1"/>
  <c r="D201" i="33" s="1"/>
  <c r="D313" i="33"/>
  <c r="B313" i="33" s="1"/>
  <c r="D386" i="33"/>
  <c r="B386" i="33" s="1"/>
  <c r="D387" i="33" s="1"/>
  <c r="D512" i="33"/>
  <c r="B512" i="33" s="1"/>
  <c r="D513" i="33" s="1"/>
  <c r="D514" i="33" s="1"/>
  <c r="D543" i="33"/>
  <c r="B543" i="33" s="1"/>
  <c r="D544" i="33" s="1"/>
  <c r="D41" i="38"/>
  <c r="B41" i="38" s="1"/>
  <c r="D42" i="38" s="1"/>
  <c r="D45" i="38" s="1"/>
  <c r="D46" i="38" s="1"/>
  <c r="D153" i="38"/>
  <c r="B153" i="38" s="1"/>
  <c r="D154" i="38" s="1"/>
  <c r="D261" i="38"/>
  <c r="B261" i="38" s="1"/>
  <c r="D353" i="38"/>
  <c r="B353" i="38" s="1"/>
  <c r="D354" i="38" s="1"/>
  <c r="D439" i="38"/>
  <c r="D547" i="38" s="1"/>
  <c r="D498" i="38"/>
  <c r="B498" i="38" s="1"/>
  <c r="D499" i="38" s="1"/>
  <c r="D532" i="38"/>
  <c r="B532" i="38" s="1"/>
  <c r="D533" i="38" s="1"/>
  <c r="D534" i="38" s="1"/>
  <c r="D547" i="40"/>
  <c r="B41" i="40"/>
  <c r="D42" i="40" s="1"/>
  <c r="D45" i="40" s="1"/>
  <c r="D46" i="40" s="1"/>
  <c r="B99" i="38"/>
  <c r="D100" i="38" s="1"/>
  <c r="D101" i="38" s="1"/>
  <c r="B512" i="38"/>
  <c r="D513" i="38" s="1"/>
  <c r="D514" i="38" s="1"/>
  <c r="D513" i="40"/>
  <c r="D514" i="40" s="1"/>
  <c r="B512" i="40"/>
  <c r="B99" i="33"/>
  <c r="D100" i="33" s="1"/>
  <c r="B439" i="38"/>
  <c r="D440" i="38" s="1"/>
  <c r="D441" i="38" s="1"/>
  <c r="D41" i="43"/>
  <c r="D532" i="43"/>
  <c r="B532" i="43" s="1"/>
  <c r="D533" i="43" s="1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43" i="38"/>
  <c r="D355" i="38"/>
  <c r="D500" i="38"/>
  <c r="D85" i="38"/>
  <c r="D173" i="38"/>
  <c r="D480" i="31"/>
  <c r="D481" i="31" s="1"/>
  <c r="D85" i="31"/>
  <c r="D173" i="31"/>
  <c r="D263" i="33"/>
  <c r="D265" i="33"/>
  <c r="D266" i="33" s="1"/>
  <c r="D478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102" i="33" l="1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02" i="39" l="1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D548" i="40"/>
  <c r="D549" i="40" s="1"/>
  <c r="D548" i="38"/>
  <c r="D549" i="38" s="1"/>
  <c r="B53" i="29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61" i="35" l="1"/>
  <c r="D162" i="35" s="1"/>
  <c r="D63" i="35"/>
  <c r="D64" i="35" s="1"/>
  <c r="D202" i="3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B41" i="31"/>
  <c r="D42" i="31" s="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80" i="29" l="1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D118" i="32" s="1"/>
  <c r="D119" i="32" s="1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84" i="32" l="1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C155" i="25"/>
  <c r="C145" i="25"/>
  <c r="C144" i="25"/>
  <c r="D149" i="25" s="1"/>
  <c r="D150" i="25" s="1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D102" i="25" s="1"/>
  <c r="D103" i="25" s="1"/>
  <c r="C82" i="25"/>
  <c r="C80" i="25"/>
  <c r="C77" i="25"/>
  <c r="C76" i="25"/>
  <c r="C75" i="25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94" i="25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84" i="25" l="1"/>
  <c r="D85" i="25" s="1"/>
  <c r="D133" i="25"/>
  <c r="D134" i="25" s="1"/>
  <c r="D161" i="25"/>
  <c r="D162" i="25" s="1"/>
  <c r="D198" i="25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<sst xmlns="http://schemas.openxmlformats.org/spreadsheetml/2006/main" count="5214" uniqueCount="447">
  <si>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</si>
  <si>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</si>
  <si>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</si>
  <si>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</si>
  <si>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</si>
  <si>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</si>
  <si>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</si>
  <si>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</si>
  <si>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</si>
  <si>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</si>
  <si>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</si>
  <si>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</si>
  <si>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</si>
  <si>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</si>
  <si>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</si>
  <si>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</si>
  <si>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</si>
  <si>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</si>
  <si>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</si>
  <si>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</si>
  <si>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</si>
  <si>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</si>
  <si>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</si>
  <si>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</si>
  <si>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</si>
  <si>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</si>
  <si>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</si>
  <si>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</si>
  <si>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</si>
  <si>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</si>
  <si>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</si>
  <si>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</si>
  <si>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</si>
  <si>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</si>
  <si>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</si>
  <si>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</si>
  <si>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</si>
  <si>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</si>
  <si>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</si>
  <si>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</si>
  <si>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</si>
  <si>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</si>
  <si>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</si>
  <si>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</si>
  <si>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</si>
  <si>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</si>
  <si>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</si>
  <si>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</si>
  <si>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</si>
  <si>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</si>
  <si>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</si>
  <si>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</si>
  <si>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</si>
  <si>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</si>
  <si>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</si>
  <si>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</si>
  <si>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</si>
  <si>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</si>
  <si>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</si>
  <si>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</si>
  <si>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</si>
  <si>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</si>
  <si>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</si>
  <si>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</si>
  <si>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</si>
  <si>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</si>
  <si>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</si>
  <si>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</si>
  <si>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</si>
  <si>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</si>
  <si>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</si>
  <si>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</si>
  <si>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</si>
  <si>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</si>
  <si>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</si>
  <si>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</si>
  <si>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</si>
  <si>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</si>
  <si>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</si>
  <si>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</si>
  <si>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</si>
  <si>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</si>
  <si>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</si>
  <si>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</si>
  <si>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</si>
  <si>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</si>
  <si>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</si>
  <si>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</si>
  <si>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</si>
  <si>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</si>
  <si>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</si>
  <si>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</si>
  <si>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</si>
  <si>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</si>
  <si>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</si>
  <si>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</si>
  <si>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</si>
  <si>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</si>
  <si>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</si>
  <si>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</si>
  <si>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</si>
  <si>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</si>
  <si>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</si>
  <si>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</si>
  <si>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</si>
  <si>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</si>
  <si>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</si>
  <si>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</si>
  <si>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</si>
  <si>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</si>
  <si>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</si>
  <si>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</si>
  <si>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</si>
  <si>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</si>
  <si>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</si>
  <si>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</si>
  <si>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</si>
  <si>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</si>
  <si>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</si>
  <si>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</si>
  <si>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</si>
  <si>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</si>
  <si>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</si>
  <si>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</si>
  <si>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</si>
  <si>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</si>
  <si>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</si>
  <si>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</si>
  <si>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</si>
  <si>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</si>
  <si>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</si>
  <si>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</si>
  <si>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</si>
  <si>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</si>
  <si>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</si>
  <si>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</si>
  <si>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</si>
  <si>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</si>
  <si>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</si>
  <si>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</si>
  <si>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</si>
  <si>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</si>
  <si>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</si>
  <si>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</si>
  <si>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</si>
  <si>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</si>
  <si>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</si>
  <si>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</si>
  <si>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</si>
  <si>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</si>
  <si>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</si>
  <si>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</si>
  <si>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</si>
  <si>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</si>
  <si>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</si>
  <si>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</si>
  <si>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</si>
  <si>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</si>
  <si>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</si>
  <si>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</si>
  <si>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</si>
  <si>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</si>
  <si>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</si>
  <si>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</si>
  <si>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</si>
  <si>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</si>
  <si>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</si>
  <si>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</si>
  <si>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</si>
  <si>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</si>
  <si>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</si>
  <si>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</si>
  <si>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</si>
  <si>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</si>
  <si>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</si>
  <si>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</si>
  <si>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</si>
  <si>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</si>
  <si>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</si>
  <si>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</si>
  <si>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</si>
  <si>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</si>
  <si>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</si>
  <si>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</si>
  <si>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</si>
  <si>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</si>
  <si>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</si>
  <si>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</si>
  <si>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</si>
  <si>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</si>
  <si>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</si>
  <si>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</si>
  <si>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</si>
  <si>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</si>
  <si>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</si>
  <si>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</si>
  <si>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</si>
  <si>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</si>
  <si>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</si>
  <si>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</si>
  <si>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</si>
  <si>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</si>
  <si>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</si>
  <si>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</si>
  <si>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</si>
  <si>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</si>
  <si>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</si>
  <si>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</si>
  <si>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</si>
  <si>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</si>
  <si>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</si>
  <si>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</si>
  <si>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</si>
  <si>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</si>
  <si>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</si>
  <si>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</si>
  <si>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</si>
  <si>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</si>
  <si>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</si>
  <si>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</si>
  <si>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</si>
  <si>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</si>
  <si>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</si>
  <si>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</si>
  <si>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</si>
  <si>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</si>
  <si>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</si>
  <si>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</si>
  <si>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</si>
  <si>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</si>
  <si>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</si>
  <si>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</si>
  <si>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</si>
  <si>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</si>
  <si>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</si>
  <si>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</si>
  <si>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</si>
  <si>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</si>
  <si>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</si>
  <si>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</si>
  <si>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</si>
  <si>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</si>
  <si>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</si>
  <si>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</si>
  <si>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</si>
  <si>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</si>
  <si>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</si>
  <si>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</si>
  <si>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</si>
  <si>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</si>
  <si>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</si>
  <si>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</si>
  <si>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</si>
  <si>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</si>
  <si>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</si>
  <si>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</si>
  <si>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</si>
  <si>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</si>
  <si>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</si>
  <si>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</si>
  <si>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</si>
  <si>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</si>
  <si>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</si>
  <si>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</si>
  <si>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</si>
  <si>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</si>
  <si>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</si>
  <si>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</si>
  <si>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</si>
  <si>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</si>
  <si>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</si>
  <si>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</si>
  <si>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</si>
  <si>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</si>
  <si>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</si>
  <si>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</si>
  <si>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</si>
  <si>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</si>
  <si>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</si>
  <si>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</si>
  <si>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</si>
  <si>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</si>
  <si>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</si>
  <si>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</si>
  <si>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</si>
  <si>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</si>
  <si>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</si>
  <si>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</si>
  <si>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</si>
  <si>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</si>
  <si>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</si>
  <si>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</si>
  <si>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</si>
  <si>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</si>
  <si>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</si>
  <si>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</si>
  <si>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</si>
  <si>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</si>
  <si>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</si>
  <si>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</si>
  <si>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</si>
  <si>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</si>
  <si>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</si>
  <si>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</si>
  <si>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</si>
  <si>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</si>
  <si>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</si>
  <si>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</si>
  <si>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</si>
  <si>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</si>
  <si>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</si>
  <si>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</si>
  <si>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</si>
  <si>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</si>
  <si>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</si>
  <si>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</si>
  <si>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</si>
  <si>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</si>
  <si>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</si>
  <si>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</si>
  <si>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</si>
  <si>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</si>
  <si>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</si>
  <si>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</si>
  <si>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</si>
  <si>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</si>
  <si>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</si>
  <si>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</si>
  <si>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</si>
  <si>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</si>
  <si>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</si>
  <si>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</si>
  <si>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</si>
  <si>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</si>
  <si>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</si>
  <si>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</si>
  <si>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</si>
  <si>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</si>
  <si>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</si>
  <si>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</si>
  <si>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</si>
  <si>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</si>
  <si>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</si>
  <si>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</si>
  <si>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</si>
  <si>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</si>
  <si>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</si>
  <si>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</si>
  <si>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</si>
  <si>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</si>
  <si>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</si>
  <si>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</si>
  <si>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</si>
  <si>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</si>
  <si>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</si>
  <si>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</si>
  <si>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</si>
  <si>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</si>
  <si>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</si>
  <si>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</si>
  <si>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</si>
  <si>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</si>
  <si>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</si>
  <si>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</si>
  <si>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</si>
  <si>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</si>
  <si>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</si>
  <si>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</si>
  <si>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</si>
  <si>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</si>
  <si>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</si>
  <si>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</si>
  <si>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</si>
  <si>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</si>
  <si>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</si>
  <si>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</si>
  <si>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</si>
  <si>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</si>
  <si>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</si>
  <si>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</si>
  <si>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</si>
  <si>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</si>
  <si>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</si>
  <si>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</si>
  <si>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</si>
  <si>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</si>
  <si>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</si>
  <si>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</si>
  <si>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</si>
  <si>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</si>
  <si>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</si>
  <si>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</si>
  <si>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</si>
  <si>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</si>
  <si>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</si>
  <si>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</si>
  <si>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</si>
  <si>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</si>
  <si>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</si>
  <si>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</si>
  <si>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</si>
  <si>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</si>
  <si>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</si>
  <si>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</si>
  <si>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</si>
  <si>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</si>
  <si>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</si>
  <si>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</si>
  <si>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</si>
  <si>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</si>
  <si>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</si>
  <si>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NABEUL</t>
  </si>
  <si>
    <t>lot 18 078 d’émincé de poulet libanais a été accepté alors qu’il n’était pas mentionné sur le certificat de salubrité du fournisseur chahia accompagnant les produits livrés le 22/03/18</t>
  </si>
  <si>
    <t xml:space="preserve">Présence de plusieurs produits périmés au linéaire :
- 3 boites de macaron Mme fathallah DLC 25/03/18
- 10 boites de financier amandes Mme fathallah DLC 15/03/18
</t>
  </si>
  <si>
    <t>renforcer le contrôle de DLC</t>
  </si>
  <si>
    <t>Chambre froide négative: cache néon à moitié fixé</t>
  </si>
  <si>
    <t>enregistrer les heures de fin d'exposition pour tous les produits</t>
  </si>
  <si>
    <t>prévoir un gobelet pour le dosage de l'eau de javel</t>
  </si>
  <si>
    <t>meuble sandwich :température mesurée 3,7°C et celle affichée 2,7°C</t>
  </si>
  <si>
    <t>température à cœur de market zitoun 5,8°C</t>
  </si>
  <si>
    <t xml:space="preserve">Chambre froide négative: cache néon à moitié fixé </t>
  </si>
  <si>
    <t>manque de protection des produits exposés au meuble                                                                              certaines lampes ne sont pas fonctionelles</t>
  </si>
  <si>
    <t>double étiquetage pour mozarella fraiche</t>
  </si>
  <si>
    <t xml:space="preserve">au linéaire présence de boudin de jambon bœuf fumé entamé et périmé DLC 17/03/18 </t>
  </si>
  <si>
    <t>les chevalets présentaient de la rouille</t>
  </si>
  <si>
    <t>température mesurée 3°C et celle affichée 2,8°C</t>
  </si>
  <si>
    <t>peinture du meuble écaillée</t>
  </si>
  <si>
    <t xml:space="preserve">Emballage de l’émincé de poulet libanais le 25/03/18 hors cette date correspond à la DLC indiquée par le fournisseur sur le produit,                                          Dépassement de la DLC fournisseur pour plusieurs articles : 
-chiken nuggets DLC fournisseur 28/03&lt; DLC carrefour 29/03/18
-escalope poulet DLC fournisseur 27/03&lt; DLC carrefour 28/03/18
-osso bocco tartare DLC fournisseur 27/03&lt; DLC carrefour 29/03/18
- l’émincé de poulet libanais DLC fournisseur 25/03&lt; DLC carrefour 31/03/18
                                                                           </t>
  </si>
  <si>
    <t>manque de tracabilité pour osso bocco tartare emballé le 24/03/18</t>
  </si>
  <si>
    <t>absence de code couleurs pour les couteaux malgré plusieurs relances faites par le magasin</t>
  </si>
  <si>
    <t>cache néon à moitié fixé dans la chambre froide</t>
  </si>
  <si>
    <t>porte du SAS cassée</t>
  </si>
  <si>
    <t>distributeur savon cassé en boucherie</t>
  </si>
  <si>
    <t>lot 18 078 d’émincé de poulet libanais n'est pas mentionné sur le certificat de salubrité du fournisseur chahia accompagnant les produits livrés le 22/03/18</t>
  </si>
  <si>
    <t>manque de tracabilité pour le calamar nettoyé congelé</t>
  </si>
  <si>
    <t>température au meubles surgelés  affichée -19°C</t>
  </si>
  <si>
    <t>cache néon à moitié fixé  dans la chambre froide négative</t>
  </si>
  <si>
    <t>température affichée 5,7°C</t>
  </si>
  <si>
    <t>certaines lampes non fonctionelles</t>
  </si>
  <si>
    <t>sol fissuré et écaillé</t>
  </si>
  <si>
    <t>Certaines lampes sont non fonctionelles</t>
  </si>
  <si>
    <t>Température du linéaire fromage est 2,4°C</t>
  </si>
  <si>
    <t>réalisé le jour meme de l'audit</t>
  </si>
  <si>
    <t>absence de plonge en boul/pat</t>
  </si>
  <si>
    <t>manque d'etancheité au niveau d'une porte de la réserve</t>
  </si>
  <si>
    <t>excès de givre au plafond et évaporateur de la chambre froide négative</t>
  </si>
  <si>
    <r>
      <t>Poids pains non conforme: poids batard complet vérifié 298g</t>
    </r>
    <r>
      <rPr>
        <sz val="18"/>
        <rFont val="Comic Sans MS"/>
        <family val="4"/>
      </rPr>
      <t>&lt;</t>
    </r>
    <r>
      <rPr>
        <sz val="11"/>
        <rFont val="Comic Sans MS"/>
        <family val="4"/>
      </rPr>
      <t xml:space="preserve">320g  poids étiquette. et poids pain allégé sans sel 186g </t>
    </r>
    <r>
      <rPr>
        <sz val="14"/>
        <rFont val="Comic Sans MS"/>
        <family val="4"/>
      </rPr>
      <t>&lt;</t>
    </r>
    <r>
      <rPr>
        <sz val="11"/>
        <rFont val="Comic Sans MS"/>
        <family val="4"/>
      </rPr>
      <t>200g poids étiquette.                                                                   Non respect de la procédure de contrôle poids :absence de controle de 10 échantllons suite au poids non conforme d'un échantillon: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</si>
</sst>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sz val="14"/>
      <name val="Comic Sans MS"/>
      <family val="4"/>
    </font>
    <font>
      <sz val="18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19" fillId="2" borderId="1" xfId="1" applyFont="1" applyFill="1" applyBorder="1" applyAlignment="1" applyProtection="1">
      <alignment horizontal="left" wrapText="1"/>
    </xf>
    <xf numFmtId="0" fontId="8" fillId="0" borderId="1" xfId="0" applyFont="1" applyFill="1" applyBorder="1" applyAlignment="1" applyProtection="1">
      <alignment horizontal="left" wrapText="1"/>
    </xf>
    <xf numFmtId="0" fontId="44" fillId="0" borderId="1" xfId="0" applyFont="1" applyBorder="1" applyAlignment="1" applyProtection="1">
      <alignment horizontal="center" vertical="center" wrapText="1"/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84248"/>
        <c:axId val="496978368"/>
      </c:barChart>
      <c:catAx>
        <c:axId val="49698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78368"/>
        <c:crosses val="autoZero"/>
        <c:auto val="1"/>
        <c:lblAlgn val="ctr"/>
        <c:lblOffset val="100"/>
        <c:noMultiLvlLbl val="0"/>
      </c:catAx>
      <c:valAx>
        <c:axId val="49697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84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89344"/>
        <c:axId val="496992872"/>
      </c:barChart>
      <c:catAx>
        <c:axId val="49698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2872"/>
        <c:crosses val="autoZero"/>
        <c:auto val="1"/>
        <c:lblAlgn val="ctr"/>
        <c:lblOffset val="100"/>
        <c:noMultiLvlLbl val="0"/>
      </c:catAx>
      <c:valAx>
        <c:axId val="496992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89736"/>
        <c:axId val="496992088"/>
      </c:barChart>
      <c:catAx>
        <c:axId val="496989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2088"/>
        <c:crosses val="autoZero"/>
        <c:auto val="1"/>
        <c:lblAlgn val="ctr"/>
        <c:lblOffset val="100"/>
        <c:noMultiLvlLbl val="0"/>
      </c:catAx>
      <c:valAx>
        <c:axId val="496992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89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3264"/>
        <c:axId val="496993656"/>
      </c:barChart>
      <c:catAx>
        <c:axId val="4969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3656"/>
        <c:crosses val="autoZero"/>
        <c:auto val="1"/>
        <c:lblAlgn val="ctr"/>
        <c:lblOffset val="100"/>
        <c:noMultiLvlLbl val="0"/>
      </c:catAx>
      <c:valAx>
        <c:axId val="496993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0619944"/>
        <c:axId val="340625040"/>
      </c:barChart>
      <c:catAx>
        <c:axId val="340619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0625040"/>
        <c:crosses val="autoZero"/>
        <c:auto val="1"/>
        <c:lblAlgn val="ctr"/>
        <c:lblOffset val="100"/>
        <c:noMultiLvlLbl val="0"/>
      </c:catAx>
      <c:valAx>
        <c:axId val="34062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0619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0622688"/>
        <c:axId val="340617984"/>
      </c:barChart>
      <c:catAx>
        <c:axId val="34062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0617984"/>
        <c:crosses val="autoZero"/>
        <c:auto val="1"/>
        <c:lblAlgn val="ctr"/>
        <c:lblOffset val="100"/>
        <c:noMultiLvlLbl val="0"/>
      </c:catAx>
      <c:valAx>
        <c:axId val="34061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062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0.9363636363636364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0620336"/>
        <c:axId val="340621904"/>
      </c:barChart>
      <c:catAx>
        <c:axId val="34062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0621904"/>
        <c:crosses val="autoZero"/>
        <c:auto val="1"/>
        <c:lblAlgn val="ctr"/>
        <c:lblOffset val="100"/>
        <c:noMultiLvlLbl val="0"/>
      </c:catAx>
      <c:valAx>
        <c:axId val="34062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062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0.93448275862068964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0623864"/>
        <c:axId val="340618768"/>
      </c:barChart>
      <c:catAx>
        <c:axId val="340623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0618768"/>
        <c:crosses val="autoZero"/>
        <c:auto val="1"/>
        <c:lblAlgn val="ctr"/>
        <c:lblOffset val="100"/>
        <c:noMultiLvlLbl val="0"/>
      </c:catAx>
      <c:valAx>
        <c:axId val="340618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0623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0.93542319749216296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0620728"/>
        <c:axId val="340621120"/>
        <c:extLst xmlns:c16r2="http://schemas.microsoft.com/office/drawing/2015/06/chart"/>
      </c:barChart>
      <c:catAx>
        <c:axId val="3406207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0621120"/>
        <c:crosses val="autoZero"/>
        <c:auto val="1"/>
        <c:lblAlgn val="ctr"/>
        <c:lblOffset val="100"/>
        <c:noMultiLvlLbl val="0"/>
      </c:catAx>
      <c:valAx>
        <c:axId val="3406211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0620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40624256"/>
        <c:axId val="340619160"/>
        <c:extLst xmlns:c16r2="http://schemas.microsoft.com/office/drawing/2015/06/chart"/>
      </c:barChart>
      <c:catAx>
        <c:axId val="34062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0619160"/>
        <c:crosses val="autoZero"/>
        <c:auto val="1"/>
        <c:lblAlgn val="ctr"/>
        <c:lblOffset val="100"/>
        <c:noMultiLvlLbl val="0"/>
      </c:catAx>
      <c:valAx>
        <c:axId val="340619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062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0.79729729729729726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79936"/>
        <c:axId val="496980720"/>
      </c:barChart>
      <c:catAx>
        <c:axId val="49697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80720"/>
        <c:crosses val="autoZero"/>
        <c:auto val="1"/>
        <c:lblAlgn val="ctr"/>
        <c:lblOffset val="100"/>
        <c:noMultiLvlLbl val="0"/>
      </c:catAx>
      <c:valAx>
        <c:axId val="49698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7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1304"/>
        <c:axId val="496996008"/>
      </c:barChart>
      <c:catAx>
        <c:axId val="496991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6008"/>
        <c:crosses val="autoZero"/>
        <c:auto val="1"/>
        <c:lblAlgn val="ctr"/>
        <c:lblOffset val="100"/>
        <c:noMultiLvlLbl val="0"/>
      </c:catAx>
      <c:valAx>
        <c:axId val="496996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1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0.85483870967741937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4440"/>
        <c:axId val="496998360"/>
      </c:barChart>
      <c:catAx>
        <c:axId val="496994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8360"/>
        <c:crosses val="autoZero"/>
        <c:auto val="1"/>
        <c:lblAlgn val="ctr"/>
        <c:lblOffset val="100"/>
        <c:noMultiLvlLbl val="0"/>
      </c:catAx>
      <c:valAx>
        <c:axId val="496998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0.87804878048780488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5616"/>
        <c:axId val="496994832"/>
      </c:barChart>
      <c:catAx>
        <c:axId val="49699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4832"/>
        <c:crosses val="autoZero"/>
        <c:auto val="1"/>
        <c:lblAlgn val="ctr"/>
        <c:lblOffset val="100"/>
        <c:noMultiLvlLbl val="0"/>
      </c:catAx>
      <c:valAx>
        <c:axId val="496994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0520"/>
        <c:axId val="496996792"/>
      </c:barChart>
      <c:catAx>
        <c:axId val="496990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6792"/>
        <c:crosses val="autoZero"/>
        <c:auto val="1"/>
        <c:lblAlgn val="ctr"/>
        <c:lblOffset val="100"/>
        <c:noMultiLvlLbl val="0"/>
      </c:catAx>
      <c:valAx>
        <c:axId val="496996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0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7576"/>
        <c:axId val="496997968"/>
      </c:barChart>
      <c:catAx>
        <c:axId val="496997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7968"/>
        <c:crosses val="autoZero"/>
        <c:auto val="1"/>
        <c:lblAlgn val="ctr"/>
        <c:lblOffset val="100"/>
        <c:noMultiLvlLbl val="0"/>
      </c:catAx>
      <c:valAx>
        <c:axId val="49699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7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9536"/>
        <c:axId val="496999928"/>
      </c:barChart>
      <c:catAx>
        <c:axId val="49699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99928"/>
        <c:crosses val="autoZero"/>
        <c:auto val="1"/>
        <c:lblAlgn val="ctr"/>
        <c:lblOffset val="100"/>
        <c:noMultiLvlLbl val="0"/>
      </c:catAx>
      <c:valAx>
        <c:axId val="496999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990912"/>
        <c:axId val="496988560"/>
      </c:barChart>
      <c:catAx>
        <c:axId val="4969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988560"/>
        <c:crosses val="autoZero"/>
        <c:auto val="1"/>
        <c:lblAlgn val="ctr"/>
        <c:lblOffset val="100"/>
        <c:noMultiLvlLbl val="0"/>
      </c:catAx>
      <c:valAx>
        <c:axId val="49698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99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78" zoomScaleSheetLayoutView="100" workbookViewId="0">
      <selection activeCell="K16" sqref="K16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6" t="s">
        <v>324</v>
      </c>
      <c r="B18" s="306"/>
      <c r="C18" s="306"/>
      <c r="D18" s="307" t="s">
        <v>411</v>
      </c>
      <c r="E18" s="307"/>
      <c r="F18" s="307"/>
      <c r="G18" s="307"/>
      <c r="H18" s="307"/>
      <c r="I18" s="307"/>
      <c r="J18" s="307"/>
      <c r="K18" s="307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8" t="s">
        <v>325</v>
      </c>
      <c r="B21" s="308"/>
      <c r="C21" s="308"/>
      <c r="D21" s="308"/>
      <c r="E21" s="308"/>
      <c r="F21" s="308"/>
      <c r="G21" s="308"/>
      <c r="H21" s="308"/>
      <c r="I21" s="308"/>
      <c r="J21" s="308"/>
      <c r="K21" s="308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2" t="s">
        <v>327</v>
      </c>
      <c r="C23" s="302"/>
      <c r="D23" s="78"/>
      <c r="E23" s="78"/>
      <c r="F23" s="78"/>
      <c r="G23" s="78"/>
      <c r="H23" s="78"/>
      <c r="I23" s="78"/>
      <c r="J23" s="77" t="str">
        <f>D18</f>
        <v>NABEUL</v>
      </c>
    </row>
    <row r="24" spans="1:11" ht="33" customHeight="1" x14ac:dyDescent="0.25">
      <c r="A24" s="86" t="s">
        <v>328</v>
      </c>
      <c r="B24" s="301">
        <f>AVERAGE('A1 Exploitation'!D549,'A1 Technique'!D199)</f>
        <v>0.93542319749216296</v>
      </c>
      <c r="C24" s="30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1">
        <f>AVERAGE('A2 Exploitation'!D549,'A2 Technique'!D199)</f>
        <v>0</v>
      </c>
      <c r="C25" s="30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1">
        <f>AVERAGE('A3 Exploitation'!D549,'A3 Technique'!D199)</f>
        <v>0</v>
      </c>
      <c r="C26" s="30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1">
        <f>AVERAGE('A4 Exploitation'!D549,'A4 Technique'!D199)</f>
        <v>0</v>
      </c>
      <c r="C27" s="30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1">
        <f>AVERAGE('A5 Exploitation'!D549,'A5 Technique'!D199)</f>
        <v>0</v>
      </c>
      <c r="C28" s="30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1">
        <f>AVERAGE('A6 Exploitation'!D549,'A6 Technique'!D199)</f>
        <v>0</v>
      </c>
      <c r="C29" s="30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2" t="s">
        <v>334</v>
      </c>
      <c r="C33" s="302"/>
      <c r="D33" s="78"/>
      <c r="E33" s="78"/>
      <c r="F33" s="78"/>
      <c r="G33" s="78"/>
      <c r="H33" s="78"/>
      <c r="I33" s="78"/>
      <c r="J33" s="77" t="str">
        <f>D18</f>
        <v>NABEUL</v>
      </c>
    </row>
    <row r="34" spans="1:10" ht="33" customHeight="1" x14ac:dyDescent="0.25">
      <c r="A34" s="86" t="s">
        <v>328</v>
      </c>
      <c r="B34" s="301">
        <f>'A1 Exploitation'!D549</f>
        <v>0.93448275862068964</v>
      </c>
      <c r="C34" s="30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1">
        <f>'A2 Exploitation'!D549</f>
        <v>0</v>
      </c>
      <c r="C35" s="30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1">
        <f>'A3 Exploitation'!D549</f>
        <v>0</v>
      </c>
      <c r="C36" s="30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1">
        <f>'A4 Exploitation'!D549</f>
        <v>0</v>
      </c>
      <c r="C37" s="30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1">
        <f>'A5 Exploitation'!D549</f>
        <v>0</v>
      </c>
      <c r="C38" s="30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1">
        <f>'A6 Exploitation'!D549</f>
        <v>0</v>
      </c>
      <c r="C39" s="30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5" t="s">
        <v>335</v>
      </c>
      <c r="C42" s="305"/>
      <c r="D42" s="78"/>
      <c r="E42" s="78"/>
      <c r="F42" s="78"/>
      <c r="G42" s="78"/>
      <c r="H42" s="78"/>
      <c r="I42" s="78"/>
      <c r="J42" s="77" t="str">
        <f>D18</f>
        <v>NABEUL</v>
      </c>
    </row>
    <row r="43" spans="1:10" ht="33" customHeight="1" x14ac:dyDescent="0.25">
      <c r="A43" s="86" t="s">
        <v>328</v>
      </c>
      <c r="B43" s="301">
        <f>AVERAGE('A1 Exploitation'!D547, 'A1 Technique'!D197)</f>
        <v>1</v>
      </c>
      <c r="C43" s="30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1" t="e">
        <f>AVERAGE('A2 Exploitation'!D547, 'A2 Technique'!D197)</f>
        <v>#DIV/0!</v>
      </c>
      <c r="C44" s="30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1" t="e">
        <f>AVERAGE('A3 Exploitation'!D547, 'A3 Technique'!D197)</f>
        <v>#DIV/0!</v>
      </c>
      <c r="C45" s="30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1" t="e">
        <f>AVERAGE('A4 Exploitation'!D547, 'A4 Technique'!D197)</f>
        <v>#DIV/0!</v>
      </c>
      <c r="C46" s="30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1" t="e">
        <f>AVERAGE('A5 Exploitation'!D547, 'A5 Technique'!D197)</f>
        <v>#DIV/0!</v>
      </c>
      <c r="C47" s="30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1" t="e">
        <f>AVERAGE('A6 Exploitation'!D547, 'A6 Technique'!D197)</f>
        <v>#DIV/0!</v>
      </c>
      <c r="C48" s="30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2" t="s">
        <v>336</v>
      </c>
      <c r="C51" s="302"/>
      <c r="D51" s="78"/>
      <c r="E51" s="78"/>
      <c r="F51" s="78"/>
      <c r="G51" s="78"/>
      <c r="H51" s="78"/>
      <c r="I51" s="78"/>
      <c r="J51" s="77" t="str">
        <f>D18</f>
        <v>NABEUL</v>
      </c>
    </row>
    <row r="52" spans="1:10" ht="33" customHeight="1" x14ac:dyDescent="0.25">
      <c r="A52" s="86" t="s">
        <v>328</v>
      </c>
      <c r="B52" s="304">
        <f>'A1 Exploitation'!D46</f>
        <v>0.96875</v>
      </c>
      <c r="C52" s="304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4">
        <f>'A2 Exploitation'!D46</f>
        <v>0</v>
      </c>
      <c r="C53" s="304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4">
        <f>'A3 Exploitation'!D46</f>
        <v>0</v>
      </c>
      <c r="C54" s="304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4">
        <f>'A4 Exploitation'!D46</f>
        <v>0</v>
      </c>
      <c r="C55" s="304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4">
        <f>'A5 Exploitation'!D46</f>
        <v>0</v>
      </c>
      <c r="C56" s="304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4">
        <f>'A6 Exploitation'!D46</f>
        <v>0</v>
      </c>
      <c r="C57" s="304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2" t="s">
        <v>337</v>
      </c>
      <c r="C60" s="302"/>
      <c r="D60" s="78"/>
      <c r="E60" s="78"/>
      <c r="F60" s="78"/>
      <c r="G60" s="78"/>
      <c r="H60" s="78"/>
      <c r="I60" s="78"/>
      <c r="J60" s="77" t="str">
        <f>D18</f>
        <v>NABEUL</v>
      </c>
    </row>
    <row r="61" spans="1:10" ht="33" customHeight="1" x14ac:dyDescent="0.25">
      <c r="A61" s="86" t="s">
        <v>328</v>
      </c>
      <c r="B61" s="301">
        <f>'A1 Exploitation'!D103</f>
        <v>0.79729729729729726</v>
      </c>
      <c r="C61" s="30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1">
        <f>'A2 Exploitation'!D103</f>
        <v>0</v>
      </c>
      <c r="C62" s="30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1">
        <f>'A3 Exploitation'!D103</f>
        <v>0</v>
      </c>
      <c r="C63" s="30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1">
        <f>'A4 Exploitation'!D103</f>
        <v>0</v>
      </c>
      <c r="C64" s="30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1">
        <f>'A5 Exploitation'!D103</f>
        <v>0</v>
      </c>
      <c r="C65" s="30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1">
        <f>'A6 Exploitation'!D103</f>
        <v>0</v>
      </c>
      <c r="C66" s="30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2" t="s">
        <v>338</v>
      </c>
      <c r="C69" s="302"/>
      <c r="D69" s="78"/>
      <c r="E69" s="78"/>
      <c r="F69" s="78"/>
      <c r="G69" s="78"/>
      <c r="H69" s="78"/>
      <c r="I69" s="78"/>
      <c r="J69" s="77" t="str">
        <f>D18</f>
        <v>NABEUL</v>
      </c>
    </row>
    <row r="70" spans="1:10" ht="33" customHeight="1" x14ac:dyDescent="0.25">
      <c r="A70" s="86" t="s">
        <v>328</v>
      </c>
      <c r="B70" s="301">
        <f>'A1 Exploitation'!D158</f>
        <v>0.97142857142857142</v>
      </c>
      <c r="C70" s="30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1">
        <f>'A2 Exploitation'!D158</f>
        <v>0</v>
      </c>
      <c r="C71" s="30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1">
        <f>'A3 Exploitation'!D158</f>
        <v>0</v>
      </c>
      <c r="C72" s="30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1">
        <f>'A4 Exploitation'!D158</f>
        <v>0</v>
      </c>
      <c r="C73" s="30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1">
        <f>'A5 Exploitation'!D158</f>
        <v>0</v>
      </c>
      <c r="C74" s="30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1">
        <f>'A6 Exploitation'!D158</f>
        <v>0</v>
      </c>
      <c r="C75" s="30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2" t="s">
        <v>339</v>
      </c>
      <c r="C78" s="302"/>
      <c r="D78" s="78"/>
      <c r="E78" s="78"/>
      <c r="F78" s="78"/>
      <c r="G78" s="78"/>
      <c r="H78" s="78"/>
      <c r="I78" s="78"/>
      <c r="J78" s="77" t="str">
        <f>D18</f>
        <v>NABEUL</v>
      </c>
    </row>
    <row r="79" spans="1:10" ht="33" customHeight="1" x14ac:dyDescent="0.25">
      <c r="A79" s="86" t="s">
        <v>328</v>
      </c>
      <c r="B79" s="301">
        <f>'A1 Exploitation'!D205</f>
        <v>0.85483870967741937</v>
      </c>
      <c r="C79" s="30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1">
        <f>'A2 Exploitation'!D205</f>
        <v>0</v>
      </c>
      <c r="C80" s="30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1">
        <f>'A3 Exploitation'!D205</f>
        <v>0</v>
      </c>
      <c r="C81" s="30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1">
        <f>'A4 Exploitation'!D205</f>
        <v>0</v>
      </c>
      <c r="C82" s="30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1">
        <f>'A5 Exploitation'!D205</f>
        <v>0</v>
      </c>
      <c r="C83" s="30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1">
        <f>'A6 Exploitation'!D205</f>
        <v>0</v>
      </c>
      <c r="C84" s="30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2" t="s">
        <v>340</v>
      </c>
      <c r="C87" s="302"/>
      <c r="D87" s="78"/>
      <c r="E87" s="78"/>
      <c r="F87" s="78"/>
      <c r="G87" s="78"/>
      <c r="H87" s="78"/>
      <c r="I87" s="78"/>
      <c r="J87" s="77" t="str">
        <f>D18</f>
        <v>NABEUL</v>
      </c>
    </row>
    <row r="88" spans="1:10" ht="33" customHeight="1" x14ac:dyDescent="0.25">
      <c r="A88" s="86" t="s">
        <v>328</v>
      </c>
      <c r="B88" s="301">
        <f>'A1 Exploitation'!D266</f>
        <v>0.87804878048780488</v>
      </c>
      <c r="C88" s="30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1">
        <f>'A2 Exploitation'!D266</f>
        <v>0</v>
      </c>
      <c r="C89" s="30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1">
        <f>'A3 Exploitation'!D266</f>
        <v>0</v>
      </c>
      <c r="C90" s="30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1">
        <f>'A4 Exploitation'!D266</f>
        <v>0</v>
      </c>
      <c r="C91" s="30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1">
        <f>'A5 Exploitation'!D266</f>
        <v>0</v>
      </c>
      <c r="C92" s="30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1">
        <f>'A6 Exploitation'!D266</f>
        <v>0</v>
      </c>
      <c r="C93" s="30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2" t="s">
        <v>341</v>
      </c>
      <c r="C96" s="302"/>
      <c r="D96" s="78"/>
      <c r="E96" s="78"/>
      <c r="F96" s="78"/>
      <c r="G96" s="78"/>
      <c r="H96" s="78"/>
      <c r="I96" s="78"/>
      <c r="J96" s="77" t="str">
        <f>D18</f>
        <v>NABEUL</v>
      </c>
    </row>
    <row r="97" spans="1:10" ht="33" customHeight="1" x14ac:dyDescent="0.25">
      <c r="A97" s="86" t="s">
        <v>328</v>
      </c>
      <c r="B97" s="301">
        <f>'A1 Exploitation'!D318</f>
        <v>0.97619047619047616</v>
      </c>
      <c r="C97" s="30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1">
        <f>'A2 Exploitation'!D318</f>
        <v>0</v>
      </c>
      <c r="C98" s="30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1">
        <f>'A3 Exploitation'!D318</f>
        <v>0</v>
      </c>
      <c r="C99" s="30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1">
        <f>'A4 Exploitation'!D318</f>
        <v>0</v>
      </c>
      <c r="C100" s="30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1">
        <f>'A5 Exploitation'!D318</f>
        <v>0</v>
      </c>
      <c r="C101" s="30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1">
        <f>'A6 Exploitation'!D318</f>
        <v>0</v>
      </c>
      <c r="C102" s="30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2" t="s">
        <v>342</v>
      </c>
      <c r="C105" s="302"/>
      <c r="D105" s="78"/>
      <c r="E105" s="78"/>
      <c r="F105" s="78"/>
      <c r="G105" s="78"/>
      <c r="H105" s="78"/>
      <c r="I105" s="78"/>
      <c r="J105" s="77" t="str">
        <f>D18</f>
        <v>NABEUL</v>
      </c>
    </row>
    <row r="106" spans="1:10" ht="33" customHeight="1" x14ac:dyDescent="0.25">
      <c r="A106" s="86" t="s">
        <v>328</v>
      </c>
      <c r="B106" s="301">
        <f>'A1 Exploitation'!D358</f>
        <v>1</v>
      </c>
      <c r="C106" s="30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1">
        <f>'A2 Exploitation'!D358</f>
        <v>0</v>
      </c>
      <c r="C107" s="30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1">
        <f>'A3 Exploitation'!D358</f>
        <v>0</v>
      </c>
      <c r="C108" s="30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1">
        <f>'A4 Exploitation'!D358</f>
        <v>0</v>
      </c>
      <c r="C109" s="30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1">
        <f>'A5 Exploitation'!D358</f>
        <v>0</v>
      </c>
      <c r="C110" s="30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1">
        <f>'A6 Exploitation'!D358</f>
        <v>0</v>
      </c>
      <c r="C111" s="30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2" t="s">
        <v>343</v>
      </c>
      <c r="C114" s="302"/>
      <c r="D114" s="78"/>
      <c r="E114" s="78"/>
      <c r="F114" s="78"/>
      <c r="G114" s="78"/>
      <c r="H114" s="78"/>
      <c r="I114" s="78"/>
      <c r="J114" s="77" t="str">
        <f>D18</f>
        <v>NABEUL</v>
      </c>
    </row>
    <row r="115" spans="1:10" ht="33" customHeight="1" x14ac:dyDescent="0.25">
      <c r="A115" s="86" t="s">
        <v>328</v>
      </c>
      <c r="B115" s="301">
        <f>'A1 Exploitation'!D391</f>
        <v>1</v>
      </c>
      <c r="C115" s="30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1">
        <f>'A2 Exploitation'!D391</f>
        <v>0</v>
      </c>
      <c r="C116" s="30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1">
        <f>'A3 Exploitation'!D391</f>
        <v>0</v>
      </c>
      <c r="C117" s="30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1">
        <f>'A4 Exploitation'!D391</f>
        <v>0</v>
      </c>
      <c r="C118" s="30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1">
        <f>'A5 Exploitation'!D391</f>
        <v>0</v>
      </c>
      <c r="C119" s="30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1">
        <f>'A6 Exploitation'!D391</f>
        <v>0</v>
      </c>
      <c r="C120" s="30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2" t="s">
        <v>344</v>
      </c>
      <c r="C123" s="302"/>
      <c r="D123" s="78"/>
      <c r="E123" s="78"/>
      <c r="F123" s="78"/>
      <c r="G123" s="78"/>
      <c r="H123" s="78"/>
      <c r="I123" s="78"/>
      <c r="J123" s="77" t="str">
        <f>D18</f>
        <v>NABEUL</v>
      </c>
    </row>
    <row r="124" spans="1:10" ht="33" customHeight="1" x14ac:dyDescent="0.25">
      <c r="A124" s="86" t="s">
        <v>328</v>
      </c>
      <c r="B124" s="301">
        <f>'A1 Exploitation'!D444</f>
        <v>1</v>
      </c>
      <c r="C124" s="30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1">
        <f>'A2 Exploitation'!D444</f>
        <v>0</v>
      </c>
      <c r="C125" s="30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1">
        <f>'A3 Exploitation'!D444</f>
        <v>0</v>
      </c>
      <c r="C126" s="30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1">
        <f>'A4 Exploitation'!D444</f>
        <v>0</v>
      </c>
      <c r="C127" s="30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1">
        <f>'A5 Exploitation'!D444</f>
        <v>0</v>
      </c>
      <c r="C128" s="30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1">
        <f>'A6 Exploitation'!D444</f>
        <v>0</v>
      </c>
      <c r="C129" s="30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2" t="s">
        <v>345</v>
      </c>
      <c r="C132" s="302"/>
      <c r="D132" s="78"/>
      <c r="E132" s="78"/>
      <c r="F132" s="78"/>
      <c r="G132" s="78"/>
      <c r="H132" s="78"/>
      <c r="I132" s="78"/>
      <c r="J132" s="77" t="str">
        <f>D18</f>
        <v>NABEUL</v>
      </c>
    </row>
    <row r="133" spans="1:10" ht="33" customHeight="1" x14ac:dyDescent="0.25">
      <c r="A133" s="86" t="s">
        <v>328</v>
      </c>
      <c r="B133" s="301">
        <f>'A1 Exploitation'!D481</f>
        <v>1</v>
      </c>
      <c r="C133" s="30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1">
        <f>'A2 Exploitation'!D481</f>
        <v>0</v>
      </c>
      <c r="C134" s="30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1">
        <f>'A3 Exploitation'!D481</f>
        <v>0</v>
      </c>
      <c r="C135" s="30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1">
        <f>'A4 Exploitation'!D481</f>
        <v>0</v>
      </c>
      <c r="C136" s="30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1">
        <f>'A5 Exploitation'!D481</f>
        <v>0</v>
      </c>
      <c r="C137" s="30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1">
        <f>'A6 Exploitation'!D481</f>
        <v>0</v>
      </c>
      <c r="C138" s="30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2" t="s">
        <v>346</v>
      </c>
      <c r="C141" s="302"/>
      <c r="D141" s="78"/>
      <c r="E141" s="78"/>
      <c r="F141" s="78"/>
      <c r="G141" s="78"/>
      <c r="H141" s="78"/>
      <c r="I141" s="78"/>
      <c r="J141" s="77" t="str">
        <f>D18</f>
        <v>NABEUL</v>
      </c>
    </row>
    <row r="142" spans="1:10" ht="33" customHeight="1" x14ac:dyDescent="0.25">
      <c r="A142" s="86" t="s">
        <v>328</v>
      </c>
      <c r="B142" s="301">
        <f>'A1 Exploitation'!D503</f>
        <v>1</v>
      </c>
      <c r="C142" s="30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1">
        <f>'A2 Exploitation'!D503</f>
        <v>0</v>
      </c>
      <c r="C143" s="30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1">
        <f>'A3 Exploitation'!D503</f>
        <v>0</v>
      </c>
      <c r="C144" s="30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1">
        <f>'A4 Exploitation'!D503</f>
        <v>0</v>
      </c>
      <c r="C145" s="30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1">
        <f>'A5 Exploitation'!D503</f>
        <v>0</v>
      </c>
      <c r="C146" s="30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1">
        <f>'A6 Exploitation'!D503</f>
        <v>0</v>
      </c>
      <c r="C147" s="30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2" t="s">
        <v>347</v>
      </c>
      <c r="C150" s="302"/>
      <c r="D150" s="78"/>
      <c r="E150" s="78"/>
      <c r="F150" s="78"/>
      <c r="G150" s="78"/>
      <c r="H150" s="78"/>
      <c r="I150" s="78"/>
      <c r="J150" s="77" t="str">
        <f>D18</f>
        <v>NABEUL</v>
      </c>
    </row>
    <row r="151" spans="1:10" ht="33" customHeight="1" x14ac:dyDescent="0.25">
      <c r="A151" s="86" t="s">
        <v>328</v>
      </c>
      <c r="B151" s="301">
        <f>'A1 Exploitation'!D514</f>
        <v>1</v>
      </c>
      <c r="C151" s="30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1">
        <f>'A2 Exploitation'!D514</f>
        <v>0</v>
      </c>
      <c r="C152" s="30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1">
        <f>'A3 Exploitation'!D514</f>
        <v>0</v>
      </c>
      <c r="C153" s="30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1">
        <f>'A4 Exploitation'!D514</f>
        <v>0</v>
      </c>
      <c r="C154" s="30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1">
        <f>'A5 Exploitation'!D514</f>
        <v>0</v>
      </c>
      <c r="C155" s="30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1">
        <f>'A6 Exploitation'!D514</f>
        <v>0</v>
      </c>
      <c r="C156" s="30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3"/>
      <c r="C159" s="303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2" t="s">
        <v>348</v>
      </c>
      <c r="C160" s="302"/>
      <c r="D160" s="78"/>
      <c r="E160" s="78"/>
      <c r="F160" s="78"/>
      <c r="G160" s="78"/>
      <c r="H160" s="78"/>
      <c r="I160" s="78"/>
      <c r="J160" s="77" t="str">
        <f>D18</f>
        <v>NABEUL</v>
      </c>
    </row>
    <row r="161" spans="1:10" ht="33" customHeight="1" x14ac:dyDescent="0.25">
      <c r="A161" s="86" t="s">
        <v>328</v>
      </c>
      <c r="B161" s="301">
        <f>'A1 Exploitation'!D534</f>
        <v>1</v>
      </c>
      <c r="C161" s="30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1">
        <f>'A2 Exploitation'!D534</f>
        <v>0</v>
      </c>
      <c r="C162" s="30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1">
        <f>'A3 Exploitation'!D534</f>
        <v>0</v>
      </c>
      <c r="C163" s="30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1">
        <f>'A4 Exploitation'!D534</f>
        <v>0</v>
      </c>
      <c r="C164" s="301"/>
    </row>
    <row r="165" spans="1:10" ht="33" customHeight="1" x14ac:dyDescent="0.25">
      <c r="A165" s="85" t="s">
        <v>332</v>
      </c>
      <c r="B165" s="301">
        <f>'A5 Exploitation'!D534</f>
        <v>0</v>
      </c>
      <c r="C165" s="301"/>
    </row>
    <row r="166" spans="1:10" ht="18" x14ac:dyDescent="0.25">
      <c r="A166" s="85" t="s">
        <v>333</v>
      </c>
      <c r="B166" s="301">
        <f>'A6 Exploitation'!D534</f>
        <v>0</v>
      </c>
      <c r="C166" s="30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2" t="s">
        <v>349</v>
      </c>
      <c r="C169" s="302"/>
      <c r="J169" s="77" t="str">
        <f>D18</f>
        <v>NABEUL</v>
      </c>
    </row>
    <row r="170" spans="1:10" ht="33" customHeight="1" x14ac:dyDescent="0.25">
      <c r="A170" s="86" t="s">
        <v>328</v>
      </c>
      <c r="B170" s="301">
        <f>'A1 Exploitation'!D545</f>
        <v>1</v>
      </c>
      <c r="C170" s="301"/>
    </row>
    <row r="171" spans="1:10" ht="33" customHeight="1" x14ac:dyDescent="0.25">
      <c r="A171" s="85" t="s">
        <v>329</v>
      </c>
      <c r="B171" s="301">
        <f>'A2 Exploitation'!D545</f>
        <v>0</v>
      </c>
      <c r="C171" s="301"/>
    </row>
    <row r="172" spans="1:10" ht="33" customHeight="1" x14ac:dyDescent="0.25">
      <c r="A172" s="86" t="s">
        <v>330</v>
      </c>
      <c r="B172" s="301">
        <f>'A3 Exploitation'!D545</f>
        <v>0</v>
      </c>
      <c r="C172" s="301"/>
    </row>
    <row r="173" spans="1:10" ht="33" customHeight="1" x14ac:dyDescent="0.25">
      <c r="A173" s="86" t="s">
        <v>331</v>
      </c>
      <c r="B173" s="301">
        <f>'A4 Exploitation'!D545</f>
        <v>0</v>
      </c>
      <c r="C173" s="301"/>
    </row>
    <row r="174" spans="1:10" ht="33" customHeight="1" x14ac:dyDescent="0.25">
      <c r="A174" s="85" t="s">
        <v>332</v>
      </c>
      <c r="B174" s="301">
        <f>'A5 Exploitation'!D545</f>
        <v>0</v>
      </c>
      <c r="C174" s="301"/>
    </row>
    <row r="175" spans="1:10" ht="18" x14ac:dyDescent="0.25">
      <c r="A175" s="85" t="s">
        <v>333</v>
      </c>
      <c r="B175" s="301">
        <f>'A6 Exploitation'!D545</f>
        <v>0</v>
      </c>
      <c r="C175" s="30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2" t="s">
        <v>350</v>
      </c>
      <c r="C178" s="302"/>
      <c r="J178" s="77" t="str">
        <f>D18</f>
        <v>NABEUL</v>
      </c>
    </row>
    <row r="179" spans="1:10" ht="33" customHeight="1" x14ac:dyDescent="0.25">
      <c r="A179" s="86" t="s">
        <v>328</v>
      </c>
      <c r="B179" s="301">
        <f>'A1 Technique'!D199</f>
        <v>0.9363636363636364</v>
      </c>
      <c r="C179" s="301"/>
    </row>
    <row r="180" spans="1:10" ht="33" customHeight="1" x14ac:dyDescent="0.25">
      <c r="A180" s="85" t="s">
        <v>329</v>
      </c>
      <c r="B180" s="301">
        <f>'A2 Technique'!D199</f>
        <v>0</v>
      </c>
      <c r="C180" s="301"/>
    </row>
    <row r="181" spans="1:10" ht="33" customHeight="1" x14ac:dyDescent="0.25">
      <c r="A181" s="86" t="s">
        <v>330</v>
      </c>
      <c r="B181" s="301">
        <f>'A3 Technique'!D199</f>
        <v>0</v>
      </c>
      <c r="C181" s="301"/>
    </row>
    <row r="182" spans="1:10" ht="33" customHeight="1" x14ac:dyDescent="0.25">
      <c r="A182" s="86" t="s">
        <v>331</v>
      </c>
      <c r="B182" s="301">
        <f>'A4 Technique'!D199</f>
        <v>0</v>
      </c>
      <c r="C182" s="301"/>
    </row>
    <row r="183" spans="1:10" ht="33" customHeight="1" x14ac:dyDescent="0.25">
      <c r="A183" s="85" t="s">
        <v>332</v>
      </c>
      <c r="B183" s="301">
        <f>'A5 Technique'!D199</f>
        <v>0</v>
      </c>
      <c r="C183" s="301"/>
    </row>
    <row r="184" spans="1:10" ht="18" x14ac:dyDescent="0.25">
      <c r="A184" s="85" t="s">
        <v>333</v>
      </c>
      <c r="B184" s="301">
        <f>'A6 Technique'!D199</f>
        <v>0</v>
      </c>
      <c r="C184" s="30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NABEUL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'A5 Exploitation'!A8:F8</f>
        <v>NABEUL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'A5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'A5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'A5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NABEUL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'A6 Exploitation'!A8:F8</f>
        <v>NABEUL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'A6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'A6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'A6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7" zoomScale="84" zoomScaleSheetLayoutView="84" workbookViewId="0">
      <selection activeCell="F301" sqref="F30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NABEUL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408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409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43185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0.93448275862068964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43185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123" t="s">
        <v>412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43185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3" x14ac:dyDescent="0.3">
      <c r="A69" s="209" t="s">
        <v>380</v>
      </c>
      <c r="B69" s="130">
        <v>2</v>
      </c>
      <c r="C69" s="150" t="str">
        <f>IF(B69=0, -5, "0")</f>
        <v>0</v>
      </c>
      <c r="D69" s="95" t="s">
        <v>417</v>
      </c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114" x14ac:dyDescent="0.3">
      <c r="A76" s="70" t="s">
        <v>156</v>
      </c>
      <c r="B76" s="130">
        <v>1</v>
      </c>
      <c r="C76" s="131"/>
      <c r="D76" s="138" t="s">
        <v>446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16.25" x14ac:dyDescent="0.35">
      <c r="A89" s="260" t="s">
        <v>55</v>
      </c>
      <c r="B89" s="130">
        <v>0</v>
      </c>
      <c r="C89" s="136">
        <f>IF(B89=0, -10, IF(B89=1, -5, "0"))</f>
        <v>-10</v>
      </c>
      <c r="D89" s="129" t="s">
        <v>413</v>
      </c>
      <c r="E89" s="94" t="s">
        <v>414</v>
      </c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0.41666666666666669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0.79729729729729726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43185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1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3" x14ac:dyDescent="0.3">
      <c r="A131" s="209" t="s">
        <v>380</v>
      </c>
      <c r="B131" s="130">
        <v>2</v>
      </c>
      <c r="C131" s="291" t="str">
        <f>IF(B131=0, -5, "0")</f>
        <v>0</v>
      </c>
      <c r="D131" s="95" t="s">
        <v>417</v>
      </c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33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416</v>
      </c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0.97142857142857142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43185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33.75" x14ac:dyDescent="0.35">
      <c r="A182" s="260" t="s">
        <v>223</v>
      </c>
      <c r="B182" s="130">
        <v>1</v>
      </c>
      <c r="C182" s="136">
        <f>IF(B182=0, -10, IF(B182=1, -5, "0"))</f>
        <v>-5</v>
      </c>
      <c r="D182" s="298" t="s">
        <v>423</v>
      </c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x14ac:dyDescent="0.3">
      <c r="A185" s="70" t="s">
        <v>136</v>
      </c>
      <c r="B185" s="130">
        <v>1</v>
      </c>
      <c r="C185" s="130"/>
      <c r="D185" s="292" t="s">
        <v>422</v>
      </c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39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0.8125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53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0.85483870967741937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43185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66" x14ac:dyDescent="0.3">
      <c r="A226" s="70" t="s">
        <v>364</v>
      </c>
      <c r="B226" s="130">
        <v>1</v>
      </c>
      <c r="C226" s="130"/>
      <c r="D226" s="95" t="s">
        <v>433</v>
      </c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3" x14ac:dyDescent="0.3">
      <c r="A229" s="70" t="s">
        <v>160</v>
      </c>
      <c r="B229" s="130">
        <v>2</v>
      </c>
      <c r="C229" s="136"/>
      <c r="D229" s="113" t="s">
        <v>429</v>
      </c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428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ht="231" x14ac:dyDescent="0.3">
      <c r="A250" s="269" t="s">
        <v>55</v>
      </c>
      <c r="B250" s="130">
        <v>1</v>
      </c>
      <c r="C250" s="136">
        <f>IF(B250=0, -10, IF(B250=1, -5, "0"))</f>
        <v>-5</v>
      </c>
      <c r="D250" s="151" t="s">
        <v>427</v>
      </c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18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0.69230769230769229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0.87804878048780488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43185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299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299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299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299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299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299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10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434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31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0.96875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41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0.97619047619047616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43185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43185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410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">
        <v>32</v>
      </c>
      <c r="C386" s="130"/>
      <c r="D386" s="251"/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43185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43185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43185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43185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43185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 t="s">
        <v>442</v>
      </c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43185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542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0.93448275862068964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89:B307 B540:B543 B257:B260 B325:B332 B337:B348 B309:B312 B365:B372 B377:B382 B350:B353 B398:B405 B410:B416 B421:B425 B430:B434 B384:B386 B451:B456 B461:B470 B436:B438 B488:B492 B472:B476 B496:B498 B509:B512 B282:B284 B273:B27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4" zoomScale="86" zoomScaleNormal="90" zoomScaleSheetLayoutView="86" workbookViewId="0">
      <selection activeCell="F170" sqref="F17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'A1 Exploitation'!A8:F8</f>
        <v>NABEUL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 t="str">
        <f>'A1 Exploitation'!B9:F9</f>
        <v>Dr Hend KAMOUN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 t="str">
        <f>'A1 Exploitation'!B10:F10</f>
        <v>Chefs rayons et directeur magasin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'A1 Exploitation'!B11:F11</f>
        <v>43185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0.9363636363636364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0">
        <f>SUM(B17:C21)</f>
        <v>10</v>
      </c>
    </row>
    <row r="23" spans="1:7" x14ac:dyDescent="0.3">
      <c r="A23" s="335" t="s">
        <v>295</v>
      </c>
      <c r="B23" s="336"/>
      <c r="C23" s="337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 t="s">
        <v>437</v>
      </c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1</v>
      </c>
      <c r="C32" s="94"/>
      <c r="D32" s="98" t="s">
        <v>438</v>
      </c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11</v>
      </c>
    </row>
    <row r="34" spans="1:7" x14ac:dyDescent="0.3">
      <c r="A34" s="335" t="s">
        <v>295</v>
      </c>
      <c r="B34" s="336"/>
      <c r="C34" s="337"/>
      <c r="D34" s="33">
        <f>D33/(COUNT(B26:C32)*2)</f>
        <v>0.91666666666666663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10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1</v>
      </c>
      <c r="C46" s="94"/>
      <c r="D46" s="98" t="s">
        <v>439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8" t="s">
        <v>440</v>
      </c>
      <c r="E49" s="94"/>
      <c r="F49" s="94"/>
    </row>
    <row r="50" spans="1:7" x14ac:dyDescent="0.3">
      <c r="A50" s="17" t="s">
        <v>84</v>
      </c>
      <c r="B50" s="94">
        <v>2</v>
      </c>
      <c r="C50" s="94"/>
      <c r="D50" s="300">
        <v>0.48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11</v>
      </c>
    </row>
    <row r="53" spans="1:7" x14ac:dyDescent="0.3">
      <c r="A53" s="335" t="s">
        <v>295</v>
      </c>
      <c r="B53" s="336"/>
      <c r="C53" s="337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14</v>
      </c>
    </row>
    <row r="64" spans="1:7" x14ac:dyDescent="0.3">
      <c r="A64" s="335" t="s">
        <v>295</v>
      </c>
      <c r="B64" s="336"/>
      <c r="C64" s="337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32.25" x14ac:dyDescent="0.4">
      <c r="A69" s="17" t="s">
        <v>293</v>
      </c>
      <c r="B69" s="100">
        <v>1</v>
      </c>
      <c r="C69" s="101"/>
      <c r="D69" s="297" t="s">
        <v>415</v>
      </c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27</v>
      </c>
    </row>
    <row r="85" spans="1:7" x14ac:dyDescent="0.3">
      <c r="A85" s="335" t="s">
        <v>295</v>
      </c>
      <c r="B85" s="336"/>
      <c r="C85" s="337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297" t="s">
        <v>420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66" x14ac:dyDescent="0.3">
      <c r="A95" s="20" t="s">
        <v>165</v>
      </c>
      <c r="B95" s="110">
        <v>1</v>
      </c>
      <c r="C95" s="94"/>
      <c r="D95" s="95" t="s">
        <v>421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418</v>
      </c>
      <c r="E99" s="94"/>
      <c r="F99" s="94"/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419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107" t="s">
        <v>424</v>
      </c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26</v>
      </c>
    </row>
    <row r="103" spans="1:7" x14ac:dyDescent="0.3">
      <c r="A103" s="335" t="s">
        <v>295</v>
      </c>
      <c r="B103" s="336"/>
      <c r="C103" s="337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1</v>
      </c>
      <c r="C113" s="94"/>
      <c r="D113" s="95" t="s">
        <v>426</v>
      </c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425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 t="s">
        <v>424</v>
      </c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431</v>
      </c>
      <c r="E123" s="95"/>
      <c r="F123" s="94"/>
    </row>
    <row r="124" spans="1:7" ht="34.5" x14ac:dyDescent="0.4">
      <c r="A124" s="17" t="s">
        <v>293</v>
      </c>
      <c r="B124" s="111">
        <v>1</v>
      </c>
      <c r="C124" s="101"/>
      <c r="D124" s="95" t="s">
        <v>430</v>
      </c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32.25" x14ac:dyDescent="0.4">
      <c r="A126" s="17" t="s">
        <v>292</v>
      </c>
      <c r="B126" s="111">
        <v>1</v>
      </c>
      <c r="C126" s="101"/>
      <c r="D126" s="107" t="s">
        <v>429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19</v>
      </c>
    </row>
    <row r="134" spans="1:7" x14ac:dyDescent="0.3">
      <c r="A134" s="335" t="s">
        <v>295</v>
      </c>
      <c r="B134" s="336"/>
      <c r="C134" s="337"/>
      <c r="D134" s="32">
        <f>D133/(COUNT(B122:C132)*2)</f>
        <v>0.86363636363636365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03"/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436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435</v>
      </c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11</v>
      </c>
    </row>
    <row r="150" spans="1:7" x14ac:dyDescent="0.3">
      <c r="A150" s="335" t="s">
        <v>295</v>
      </c>
      <c r="B150" s="336"/>
      <c r="C150" s="337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432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0">
        <f>SUM(B153:C160)</f>
        <v>15</v>
      </c>
    </row>
    <row r="162" spans="1:7" x14ac:dyDescent="0.3">
      <c r="A162" s="335" t="s">
        <v>295</v>
      </c>
      <c r="B162" s="336"/>
      <c r="C162" s="337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1</v>
      </c>
      <c r="C166" s="94"/>
      <c r="D166" s="95" t="s">
        <v>443</v>
      </c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7</v>
      </c>
    </row>
    <row r="170" spans="1:7" x14ac:dyDescent="0.3">
      <c r="A170" s="335" t="s">
        <v>295</v>
      </c>
      <c r="B170" s="336"/>
      <c r="C170" s="337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ht="30.75" x14ac:dyDescent="0.3">
      <c r="A174" s="17" t="s">
        <v>87</v>
      </c>
      <c r="B174" s="94">
        <v>1</v>
      </c>
      <c r="C174" s="94"/>
      <c r="D174" s="119" t="s">
        <v>444</v>
      </c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7</v>
      </c>
    </row>
    <row r="178" spans="1:7" x14ac:dyDescent="0.3">
      <c r="A178" s="335" t="s">
        <v>295</v>
      </c>
      <c r="B178" s="336"/>
      <c r="C178" s="337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10</v>
      </c>
    </row>
    <row r="187" spans="1:7" x14ac:dyDescent="0.3">
      <c r="A187" s="335" t="s">
        <v>295</v>
      </c>
      <c r="B187" s="336"/>
      <c r="C187" s="337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1</v>
      </c>
      <c r="C192" s="94"/>
      <c r="D192" s="116" t="s">
        <v>445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7</v>
      </c>
    </row>
    <row r="195" spans="1:6" x14ac:dyDescent="0.3">
      <c r="A195" s="335" t="s">
        <v>295</v>
      </c>
      <c r="B195" s="336"/>
      <c r="C195" s="337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0.9363636363636364</v>
      </c>
    </row>
  </sheetData>
  <sheetProtection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53:B160 B165:B168 B173:B176 B181:B185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NABEUL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52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52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52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'A2 Exploitation'!A8:F8</f>
        <v>NABEUL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'A2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'A2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'A2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0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0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NABEUL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'A3 Exploitation'!A8:F8</f>
        <v>NABEUL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'A3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'A3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'A3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92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91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91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91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91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91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91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91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91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92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91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91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91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NABEUL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e">
        <f>#REF!</f>
        <v>#REF!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'A4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'A4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'A4 Exploitation'!A8:F8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45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4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4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4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4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4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4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4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4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45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4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4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4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11</vt:i4>
      </vt:variant>
    </vt:vector>
  </HeadingPairs>
  <TitlesOfParts>
    <vt:vector size="24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2018-06-26T18:59:16Z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