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Nabeul\2017\Octobre\"/>
    </mc:Choice>
  </mc:AlternateContent>
  <bookViews>
    <workbookView xWindow="0" yWindow="0" windowWidth="20490" windowHeight="7620" tabRatio="91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 name="_xlnm.Print_Area" localSheetId="6">'A3 Technique'!$A$1:$F$198</definedName>
    <definedName name="_xlnm.Print_Area" localSheetId="7">'A4 Exploitation'!$A$1:$G$505</definedName>
    <definedName name="_xlnm.Print_Area" localSheetId="8">'A4 Technique'!$A$1:$F$198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379" i="24" l="1"/>
  <c r="D380" i="24" s="1"/>
  <c r="D399" i="24"/>
  <c r="D146" i="22"/>
  <c r="D491" i="22"/>
  <c r="D492" i="22" s="1"/>
  <c r="B172" i="29" s="1"/>
  <c r="D399" i="20"/>
  <c r="D110" i="20"/>
  <c r="D111" i="20" s="1"/>
  <c r="D37" i="22"/>
  <c r="D40" i="22" s="1"/>
  <c r="D41" i="22" s="1"/>
  <c r="D81" i="22"/>
  <c r="D82" i="22" s="1"/>
  <c r="D110" i="22"/>
  <c r="D111" i="22" s="1"/>
  <c r="D206" i="22"/>
  <c r="D207" i="22" s="1"/>
  <c r="D379" i="22"/>
  <c r="D380" i="22" s="1"/>
  <c r="D399" i="22"/>
  <c r="D400" i="22" s="1"/>
  <c r="D110" i="24"/>
  <c r="D111" i="24" s="1"/>
  <c r="D285" i="24"/>
  <c r="D491" i="24"/>
  <c r="D492" i="24" s="1"/>
  <c r="B173" i="29" s="1"/>
  <c r="D62" i="27"/>
  <c r="D63" i="27" s="1"/>
  <c r="D429" i="20"/>
  <c r="D432" i="20" s="1"/>
  <c r="D433" i="20" s="1"/>
  <c r="B135" i="29" s="1"/>
  <c r="D117" i="23"/>
  <c r="D118" i="23" s="1"/>
  <c r="D54" i="20"/>
  <c r="D55" i="20" s="1"/>
  <c r="D54" i="22"/>
  <c r="D55" i="22" s="1"/>
  <c r="D491" i="18"/>
  <c r="D492" i="18" s="1"/>
  <c r="B170" i="29" s="1"/>
  <c r="D37" i="18"/>
  <c r="D379" i="18"/>
  <c r="D380" i="18" s="1"/>
  <c r="D62" i="19"/>
  <c r="D63" i="19" s="1"/>
  <c r="D110" i="18"/>
  <c r="D111" i="18" s="1"/>
  <c r="D451" i="24"/>
  <c r="D452" i="24" s="1"/>
  <c r="B146" i="29" s="1"/>
  <c r="D443" i="24"/>
  <c r="D318" i="20"/>
  <c r="D321" i="20" s="1"/>
  <c r="D322" i="20" s="1"/>
  <c r="D101" i="23"/>
  <c r="D102" i="23" s="1"/>
  <c r="D242" i="18"/>
  <c r="D243" i="18" s="1"/>
  <c r="D318" i="18"/>
  <c r="D321" i="18" s="1"/>
  <c r="D322" i="18" s="1"/>
  <c r="D336" i="18"/>
  <c r="D337" i="18" s="1"/>
  <c r="D336" i="20"/>
  <c r="D337" i="20" s="1"/>
  <c r="D285" i="18"/>
  <c r="D286" i="18" s="1"/>
  <c r="D134" i="20"/>
  <c r="D135" i="20" s="1"/>
  <c r="D146" i="20"/>
  <c r="D54" i="24"/>
  <c r="D55" i="24" s="1"/>
  <c r="D186" i="26"/>
  <c r="D187" i="26" s="1"/>
  <c r="D229" i="26"/>
  <c r="D230" i="26" s="1"/>
  <c r="D491" i="26"/>
  <c r="D492" i="26" s="1"/>
  <c r="B174" i="29" s="1"/>
  <c r="D62" i="21"/>
  <c r="D63" i="21" s="1"/>
  <c r="D101" i="21"/>
  <c r="D102" i="21" s="1"/>
  <c r="D160" i="27"/>
  <c r="D161" i="27" s="1"/>
  <c r="D263" i="18"/>
  <c r="D264" i="18" s="1"/>
  <c r="D54" i="18"/>
  <c r="D55" i="18" s="1"/>
  <c r="D429" i="18"/>
  <c r="D430" i="18" s="1"/>
  <c r="D37" i="20"/>
  <c r="D38" i="20" s="1"/>
  <c r="D229" i="22"/>
  <c r="D230" i="22" s="1"/>
  <c r="D242" i="22"/>
  <c r="D243" i="22" s="1"/>
  <c r="D263" i="22"/>
  <c r="D264" i="22" s="1"/>
  <c r="D318" i="22"/>
  <c r="D319" i="22" s="1"/>
  <c r="D336" i="22"/>
  <c r="D337" i="22" s="1"/>
  <c r="D37" i="24"/>
  <c r="D40" i="24" s="1"/>
  <c r="D41" i="24" s="1"/>
  <c r="D37" i="26"/>
  <c r="D110" i="26"/>
  <c r="D111" i="26" s="1"/>
  <c r="D388" i="26"/>
  <c r="D389" i="26" s="1"/>
  <c r="D62" i="25"/>
  <c r="D63" i="25" s="1"/>
  <c r="D101" i="25"/>
  <c r="D102" i="25" s="1"/>
  <c r="D117" i="25"/>
  <c r="D118" i="25" s="1"/>
  <c r="D134" i="18"/>
  <c r="D135" i="18" s="1"/>
  <c r="D186" i="20"/>
  <c r="D187" i="20" s="1"/>
  <c r="D229" i="20"/>
  <c r="D230" i="20" s="1"/>
  <c r="D134" i="22"/>
  <c r="D135" i="22" s="1"/>
  <c r="D134" i="24"/>
  <c r="D135" i="24" s="1"/>
  <c r="D146" i="24"/>
  <c r="D147" i="24" s="1"/>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451" i="22"/>
  <c r="D452" i="22" s="1"/>
  <c r="B145" i="29" s="1"/>
  <c r="D146" i="18"/>
  <c r="D147" i="18" s="1"/>
  <c r="D451" i="18"/>
  <c r="D452" i="18" s="1"/>
  <c r="B143" i="29" s="1"/>
  <c r="D186" i="18"/>
  <c r="D187" i="18" s="1"/>
  <c r="D229" i="18"/>
  <c r="D230" i="18" s="1"/>
  <c r="D81" i="20"/>
  <c r="D82" i="20" s="1"/>
  <c r="D206" i="20"/>
  <c r="D207" i="20" s="1"/>
  <c r="D242" i="20"/>
  <c r="D243" i="20" s="1"/>
  <c r="D263" i="20"/>
  <c r="D264" i="20" s="1"/>
  <c r="D388" i="20"/>
  <c r="D389" i="20" s="1"/>
  <c r="D285" i="22"/>
  <c r="D429" i="22"/>
  <c r="D186" i="24"/>
  <c r="D187" i="24" s="1"/>
  <c r="D229" i="24"/>
  <c r="D230" i="24" s="1"/>
  <c r="D242" i="24"/>
  <c r="D263" i="24"/>
  <c r="D264" i="24" s="1"/>
  <c r="D285" i="26"/>
  <c r="D286" i="26" s="1"/>
  <c r="D318" i="26"/>
  <c r="D321" i="26" s="1"/>
  <c r="D322" i="26" s="1"/>
  <c r="D336" i="26"/>
  <c r="D337" i="26" s="1"/>
  <c r="D429" i="26"/>
  <c r="D101" i="19"/>
  <c r="D102" i="19" s="1"/>
  <c r="D160" i="23"/>
  <c r="D161" i="23" s="1"/>
  <c r="D160" i="25"/>
  <c r="D161" i="25" s="1"/>
  <c r="D101" i="27"/>
  <c r="D102" i="27" s="1"/>
  <c r="D81" i="18"/>
  <c r="D82" i="18" s="1"/>
  <c r="D206" i="18"/>
  <c r="D207" i="18" s="1"/>
  <c r="D388" i="18"/>
  <c r="D389" i="18" s="1"/>
  <c r="D285" i="20"/>
  <c r="D286" i="20" s="1"/>
  <c r="D186" i="22"/>
  <c r="D187" i="22" s="1"/>
  <c r="D388" i="22"/>
  <c r="D389" i="22" s="1"/>
  <c r="D81" i="24"/>
  <c r="D96" i="24" s="1"/>
  <c r="D97" i="24" s="1"/>
  <c r="D206" i="24"/>
  <c r="D207" i="24" s="1"/>
  <c r="D318" i="24"/>
  <c r="D321" i="24" s="1"/>
  <c r="D322" i="24" s="1"/>
  <c r="D336" i="24"/>
  <c r="D337" i="24" s="1"/>
  <c r="D388" i="24"/>
  <c r="D389" i="24" s="1"/>
  <c r="D429" i="24"/>
  <c r="D54" i="26"/>
  <c r="D55" i="26" s="1"/>
  <c r="D134" i="26"/>
  <c r="D135" i="26" s="1"/>
  <c r="D146" i="26"/>
  <c r="D147" i="26" s="1"/>
  <c r="D379" i="26"/>
  <c r="D380" i="26" s="1"/>
  <c r="D399" i="26"/>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349" i="26"/>
  <c r="D350" i="26" s="1"/>
  <c r="D40" i="18"/>
  <c r="D41" i="18" s="1"/>
  <c r="D40" i="26"/>
  <c r="D41" i="26" s="1"/>
  <c r="D194" i="27"/>
  <c r="D194" i="25"/>
  <c r="D194" i="23"/>
  <c r="D194" i="21"/>
  <c r="D194" i="19"/>
  <c r="D288" i="26"/>
  <c r="D289" i="26" s="1"/>
  <c r="D432" i="26"/>
  <c r="D433" i="26" s="1"/>
  <c r="B138" i="29" s="1"/>
  <c r="D430" i="26"/>
  <c r="D501" i="26"/>
  <c r="B183" i="29" s="1"/>
  <c r="D96" i="26"/>
  <c r="D97" i="26" s="1"/>
  <c r="D82" i="26"/>
  <c r="D164" i="26"/>
  <c r="D189" i="26"/>
  <c r="D190" i="26" s="1"/>
  <c r="D400" i="26"/>
  <c r="D38" i="26"/>
  <c r="D347" i="26"/>
  <c r="D449" i="26"/>
  <c r="D286" i="24"/>
  <c r="D288" i="24"/>
  <c r="D289" i="24" s="1"/>
  <c r="D243" i="24"/>
  <c r="D164" i="24"/>
  <c r="D189" i="24"/>
  <c r="D190" i="24" s="1"/>
  <c r="D400" i="24"/>
  <c r="D432" i="24"/>
  <c r="D433" i="24" s="1"/>
  <c r="B137" i="29" s="1"/>
  <c r="D430" i="24"/>
  <c r="D38" i="24"/>
  <c r="D347" i="24"/>
  <c r="D347" i="22"/>
  <c r="D501" i="22"/>
  <c r="B181" i="29" s="1"/>
  <c r="D164" i="22"/>
  <c r="D432" i="22"/>
  <c r="D433" i="22" s="1"/>
  <c r="B136" i="29" s="1"/>
  <c r="D430" i="22"/>
  <c r="D147" i="22"/>
  <c r="D449" i="22"/>
  <c r="D319" i="20"/>
  <c r="D501" i="20"/>
  <c r="B180" i="29" s="1"/>
  <c r="D164" i="20"/>
  <c r="D400" i="20"/>
  <c r="D451" i="20"/>
  <c r="D452" i="20" s="1"/>
  <c r="B144" i="29" s="1"/>
  <c r="D347" i="20"/>
  <c r="D449" i="20"/>
  <c r="D501" i="18"/>
  <c r="B179" i="29" s="1"/>
  <c r="D164" i="18"/>
  <c r="D400" i="18"/>
  <c r="D38" i="18"/>
  <c r="D347" i="18"/>
  <c r="D449" i="18"/>
  <c r="D288" i="22" l="1"/>
  <c r="D289" i="22" s="1"/>
  <c r="B100" i="29" s="1"/>
  <c r="D96" i="22"/>
  <c r="D97" i="22" s="1"/>
  <c r="B64" i="29" s="1"/>
  <c r="D149" i="22"/>
  <c r="D150" i="22" s="1"/>
  <c r="B73" i="29" s="1"/>
  <c r="D319" i="24"/>
  <c r="D197" i="23"/>
  <c r="D198" i="23" s="1"/>
  <c r="B11" i="23" s="1"/>
  <c r="D321" i="22"/>
  <c r="D322" i="22" s="1"/>
  <c r="B109" i="29" s="1"/>
  <c r="D189" i="22"/>
  <c r="D190" i="22" s="1"/>
  <c r="B82" i="29" s="1"/>
  <c r="D38" i="22"/>
  <c r="D245" i="24"/>
  <c r="D246" i="24" s="1"/>
  <c r="D430" i="20"/>
  <c r="D288" i="20"/>
  <c r="D289" i="20" s="1"/>
  <c r="B99" i="29" s="1"/>
  <c r="D96" i="20"/>
  <c r="D97" i="20" s="1"/>
  <c r="B63" i="29" s="1"/>
  <c r="D40" i="20"/>
  <c r="D41" i="20" s="1"/>
  <c r="B54" i="29" s="1"/>
  <c r="D286" i="22"/>
  <c r="D245" i="26"/>
  <c r="D246" i="26" s="1"/>
  <c r="D149" i="20"/>
  <c r="D150" i="20" s="1"/>
  <c r="B72" i="29" s="1"/>
  <c r="D82" i="24"/>
  <c r="D245" i="20"/>
  <c r="D246" i="20" s="1"/>
  <c r="B90" i="29" s="1"/>
  <c r="D189" i="20"/>
  <c r="D190" i="20" s="1"/>
  <c r="B81" i="29" s="1"/>
  <c r="D349" i="20"/>
  <c r="D350" i="20" s="1"/>
  <c r="B117" i="29" s="1"/>
  <c r="D402" i="24"/>
  <c r="D403" i="24" s="1"/>
  <c r="D197" i="25"/>
  <c r="D198" i="25" s="1"/>
  <c r="B11" i="25" s="1"/>
  <c r="D432" i="18"/>
  <c r="D433" i="18" s="1"/>
  <c r="B134" i="29" s="1"/>
  <c r="D402" i="18"/>
  <c r="D403" i="18" s="1"/>
  <c r="B125" i="29" s="1"/>
  <c r="D349" i="18"/>
  <c r="D350" i="18" s="1"/>
  <c r="B116" i="29" s="1"/>
  <c r="D319" i="18"/>
  <c r="D189" i="18"/>
  <c r="D190" i="18" s="1"/>
  <c r="B80" i="29" s="1"/>
  <c r="D96" i="18"/>
  <c r="D97" i="18" s="1"/>
  <c r="D197" i="19"/>
  <c r="D198" i="19" s="1"/>
  <c r="B11" i="19" s="1"/>
  <c r="D149" i="18"/>
  <c r="D150" i="18" s="1"/>
  <c r="B71" i="29" s="1"/>
  <c r="D402" i="20"/>
  <c r="D403" i="20" s="1"/>
  <c r="B126" i="29" s="1"/>
  <c r="D147" i="20"/>
  <c r="D402" i="22"/>
  <c r="D403" i="22" s="1"/>
  <c r="B127" i="29" s="1"/>
  <c r="D149" i="24"/>
  <c r="D150" i="24" s="1"/>
  <c r="B74" i="29" s="1"/>
  <c r="D319" i="26"/>
  <c r="D243" i="26"/>
  <c r="D402" i="26"/>
  <c r="D403" i="26" s="1"/>
  <c r="B129" i="29" s="1"/>
  <c r="D149" i="26"/>
  <c r="D150" i="26" s="1"/>
  <c r="B75" i="29" s="1"/>
  <c r="D197" i="21"/>
  <c r="D198" i="21" s="1"/>
  <c r="B11" i="21" s="1"/>
  <c r="D349" i="22"/>
  <c r="D350" i="22" s="1"/>
  <c r="B118" i="29" s="1"/>
  <c r="D245" i="18"/>
  <c r="D246" i="18" s="1"/>
  <c r="B89" i="29" s="1"/>
  <c r="D288" i="18"/>
  <c r="D289" i="18" s="1"/>
  <c r="B98" i="29" s="1"/>
  <c r="D245" i="22"/>
  <c r="D246" i="22" s="1"/>
  <c r="B91" i="29" s="1"/>
  <c r="D197" i="27"/>
  <c r="D198" i="27" s="1"/>
  <c r="B11" i="27" s="1"/>
  <c r="D349" i="24"/>
  <c r="D350" i="24" s="1"/>
  <c r="B119" i="29" s="1"/>
  <c r="B53" i="29"/>
  <c r="B93" i="29"/>
  <c r="B128" i="29"/>
  <c r="B101" i="29"/>
  <c r="B55" i="29"/>
  <c r="B107" i="29"/>
  <c r="A8" i="16"/>
  <c r="B120" i="29"/>
  <c r="B111" i="29"/>
  <c r="B110" i="29"/>
  <c r="B108" i="29"/>
  <c r="B102" i="29"/>
  <c r="B92" i="29"/>
  <c r="B84" i="29"/>
  <c r="B83" i="29"/>
  <c r="B66" i="29"/>
  <c r="B65" i="29"/>
  <c r="B57" i="29"/>
  <c r="B56" i="29"/>
  <c r="B192" i="29" l="1"/>
  <c r="B191" i="29"/>
  <c r="D504" i="20"/>
  <c r="D505" i="20" s="1"/>
  <c r="B12" i="20" s="1"/>
  <c r="D504" i="22"/>
  <c r="D505" i="22" s="1"/>
  <c r="D504" i="26"/>
  <c r="D505" i="26" s="1"/>
  <c r="D504" i="18"/>
  <c r="D505" i="18" s="1"/>
  <c r="B188" i="29"/>
  <c r="D504" i="24"/>
  <c r="D505"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5" i="29" l="1"/>
  <c r="B25" i="29"/>
  <c r="B26" i="29"/>
  <c r="B36" i="29"/>
  <c r="B12" i="22"/>
  <c r="B37" i="29"/>
  <c r="B27" i="29"/>
  <c r="B12" i="24"/>
  <c r="B38" i="29"/>
  <c r="B28" i="29"/>
  <c r="B12" i="26"/>
  <c r="B39" i="29"/>
  <c r="B29" i="29"/>
  <c r="B12" i="18"/>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<sst xmlns="http://schemas.openxmlformats.org/spreadsheetml/2006/main" count="4594" uniqueCount="670">
  <si>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</si>
  <si>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</si>
  <si>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</si>
  <si>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</si>
  <si>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</si>
  <si>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</si>
  <si>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</si>
  <si>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</si>
  <si>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</si>
  <si>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</si>
  <si>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</si>
  <si>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</si>
  <si>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</si>
  <si>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</si>
  <si>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</si>
  <si>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</si>
  <si>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</si>
  <si>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</si>
  <si>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</si>
  <si>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</si>
  <si>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</si>
  <si>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</si>
  <si>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</si>
  <si>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</si>
  <si>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</si>
  <si>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</si>
  <si>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</si>
  <si>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</si>
  <si>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</si>
  <si>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</si>
  <si>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</si>
  <si>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</si>
  <si>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</si>
  <si>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</si>
  <si>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</si>
  <si>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</si>
  <si>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</si>
  <si>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</si>
  <si>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</si>
  <si>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</si>
  <si>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</si>
  <si>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</si>
  <si>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</si>
  <si>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</si>
  <si>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</si>
  <si>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</si>
  <si>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</si>
  <si>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</si>
  <si>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</si>
  <si>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</si>
  <si>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</si>
  <si>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</si>
  <si>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</si>
  <si>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</si>
  <si>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</si>
  <si>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</si>
  <si>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</si>
  <si>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</si>
  <si>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</si>
  <si>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</si>
  <si>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</si>
  <si>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</si>
  <si>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</si>
  <si>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</si>
  <si>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</si>
  <si>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</si>
  <si>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</si>
  <si>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</si>
  <si>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</si>
  <si>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</si>
  <si>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</si>
  <si>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</si>
  <si>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</si>
  <si>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</si>
  <si>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</si>
  <si>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</si>
  <si>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</si>
  <si>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</si>
  <si>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</si>
  <si>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</si>
  <si>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</si>
  <si>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</si>
  <si>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</si>
  <si>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</si>
  <si>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</si>
  <si>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</si>
  <si>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</si>
  <si>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</si>
  <si>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</si>
  <si>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</si>
  <si>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</si>
  <si>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</si>
  <si>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</si>
  <si>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</si>
  <si>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</si>
  <si>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</si>
  <si>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</si>
  <si>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</si>
  <si>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</si>
  <si>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</si>
  <si>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</si>
  <si>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</si>
  <si>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</si>
  <si>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</si>
  <si>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</si>
  <si>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</si>
  <si>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</si>
  <si>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</si>
  <si>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</si>
  <si>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</si>
  <si>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</si>
  <si>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</si>
  <si>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</si>
  <si>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</si>
  <si>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</si>
  <si>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</si>
  <si>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</si>
  <si>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</si>
  <si>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</si>
  <si>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</si>
  <si>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</si>
  <si>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</si>
  <si>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</si>
  <si>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</si>
  <si>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</si>
  <si>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</si>
  <si>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</si>
  <si>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</si>
  <si>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</si>
  <si>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</si>
  <si>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</si>
  <si>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</si>
  <si>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</si>
  <si>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</si>
  <si>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</si>
  <si>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</si>
  <si>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</si>
  <si>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</si>
  <si>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</si>
  <si>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</si>
  <si>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</si>
  <si>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</si>
  <si>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</si>
  <si>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</si>
  <si>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</si>
  <si>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</si>
  <si>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</si>
  <si>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</si>
  <si>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</si>
  <si>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</si>
  <si>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</si>
  <si>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</si>
  <si>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</si>
  <si>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</si>
  <si>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</si>
  <si>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</si>
  <si>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</si>
  <si>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</si>
  <si>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</si>
  <si>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</si>
  <si>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</si>
  <si>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</si>
  <si>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</si>
  <si>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</si>
  <si>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</si>
  <si>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</si>
  <si>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</si>
  <si>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</si>
  <si>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</si>
  <si>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</si>
  <si>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</si>
  <si>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</si>
  <si>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</si>
  <si>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</si>
  <si>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</si>
  <si>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</si>
  <si>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</si>
  <si>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</si>
  <si>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</si>
  <si>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</si>
  <si>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</si>
  <si>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</si>
  <si>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</si>
  <si>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</si>
  <si>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</si>
  <si>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</si>
  <si>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</si>
  <si>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</si>
  <si>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</si>
  <si>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</si>
  <si>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</si>
  <si>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</si>
  <si>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</si>
  <si>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</si>
  <si>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</si>
  <si>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</si>
  <si>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</si>
  <si>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</si>
  <si>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</si>
  <si>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</si>
  <si>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</si>
  <si>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</si>
  <si>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</si>
  <si>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</si>
  <si>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</si>
  <si>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</si>
  <si>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</si>
  <si>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</si>
  <si>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</si>
  <si>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</si>
  <si>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</si>
  <si>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</si>
  <si>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</si>
  <si>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</si>
  <si>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</si>
  <si>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</si>
  <si>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</si>
  <si>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</si>
  <si>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</si>
  <si>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</si>
  <si>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</si>
  <si>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</si>
  <si>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</si>
  <si>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</si>
  <si>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</si>
  <si>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</si>
  <si>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</si>
  <si>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</si>
  <si>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</si>
  <si>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</si>
  <si>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</si>
  <si>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</si>
  <si>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</si>
  <si>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</si>
  <si>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</si>
  <si>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</si>
  <si>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</si>
  <si>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</si>
  <si>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</si>
  <si>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</si>
  <si>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</si>
  <si>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</si>
  <si>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</si>
  <si>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</si>
  <si>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</si>
  <si>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</si>
  <si>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</si>
  <si>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</si>
  <si>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</si>
  <si>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</si>
  <si>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</si>
  <si>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</si>
  <si>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</si>
  <si>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</si>
  <si>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</si>
  <si>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</si>
  <si>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</si>
  <si>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</si>
  <si>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</si>
  <si>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</si>
  <si>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</si>
  <si>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</si>
  <si>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</si>
  <si>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</si>
  <si>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</si>
  <si>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</si>
  <si>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</si>
  <si>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</si>
  <si>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</si>
  <si>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</si>
  <si>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</si>
  <si>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</si>
  <si>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</si>
  <si>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</si>
  <si>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</si>
  <si>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</si>
  <si>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</si>
  <si>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</si>
  <si>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</si>
  <si>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</si>
  <si>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</si>
  <si>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</si>
  <si>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</si>
  <si>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</si>
  <si>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</si>
  <si>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</si>
  <si>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</si>
  <si>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</si>
  <si>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</si>
  <si>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</si>
  <si>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</si>
  <si>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</si>
  <si>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</si>
  <si>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</si>
  <si>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</si>
  <si>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</si>
  <si>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</si>
  <si>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</si>
  <si>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</si>
  <si>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</si>
  <si>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</si>
  <si>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</si>
  <si>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</si>
  <si>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</si>
  <si>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</si>
  <si>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</si>
  <si>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</si>
  <si>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</si>
  <si>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</si>
  <si>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</si>
  <si>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</si>
  <si>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</si>
  <si>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</si>
  <si>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</si>
  <si>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</si>
  <si>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</si>
  <si>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</si>
  <si>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</si>
  <si>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</si>
  <si>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</si>
  <si>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</si>
  <si>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</si>
  <si>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</si>
  <si>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</si>
  <si>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</si>
  <si>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</si>
  <si>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</si>
  <si>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</si>
  <si>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</si>
  <si>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</si>
  <si>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</si>
  <si>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</si>
  <si>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</si>
  <si>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</si>
  <si>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</si>
  <si>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</si>
  <si>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</si>
  <si>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</si>
  <si>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</si>
  <si>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</si>
  <si>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</si>
  <si>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</si>
  <si>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</si>
  <si>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</si>
  <si>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</si>
  <si>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</si>
  <si>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</si>
  <si>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</si>
  <si>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</si>
  <si>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</si>
  <si>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</si>
  <si>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</si>
  <si>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</si>
  <si>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</si>
  <si>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</si>
  <si>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</si>
  <si>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</si>
  <si>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</si>
  <si>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</si>
  <si>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</si>
  <si>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</si>
  <si>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</si>
  <si>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</si>
  <si>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</si>
  <si>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</si>
  <si>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</si>
  <si>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</si>
  <si>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</si>
  <si>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</si>
  <si>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</si>
  <si>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</si>
  <si>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</si>
  <si>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</si>
  <si>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</si>
  <si>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</si>
  <si>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</si>
  <si>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</si>
  <si>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</si>
  <si>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</si>
  <si>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</si>
  <si>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</si>
  <si>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</si>
  <si>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</si>
  <si>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</si>
  <si>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</si>
  <si>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</si>
  <si>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</si>
  <si>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</si>
  <si>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</si>
  <si>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</si>
  <si>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</si>
  <si>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</si>
  <si>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</si>
  <si>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</si>
  <si>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</si>
  <si>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</si>
  <si>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</si>
  <si>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</si>
  <si>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</si>
  <si>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</si>
  <si>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</si>
  <si>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</si>
  <si>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</si>
  <si>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</si>
  <si>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</si>
  <si>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</si>
  <si>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</si>
  <si>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</si>
  <si>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</si>
  <si>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</si>
  <si>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</si>
  <si>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Nabeul</t>
  </si>
  <si>
    <t>Mme Samah SLAIMI</t>
  </si>
  <si>
    <t>Directeur du magasin &amp; Chefs des rayons</t>
  </si>
  <si>
    <t>Correct</t>
  </si>
  <si>
    <t>Absence de Numéro du lot des produits alimentaires sur les certificats de salubrité de la réception du 14/02/2017 et 02/03/2017 du fournisseur TUNIFROM. Aviser le fournisseur sur cet écart.</t>
  </si>
  <si>
    <t>Le sol est fissuré, le nettoyage à ce niveau est difficile.  Revêtir le sol.</t>
  </si>
  <si>
    <t>Les lanières sont usées, quelques unes sont déchirées.</t>
  </si>
  <si>
    <t>Les plaques de cuisson à pain sont usées, la couche anti-adhésive est écaillée</t>
  </si>
  <si>
    <t>Absence de zone de casse / retour. Identifier une zone de casse et zone de produits retours</t>
  </si>
  <si>
    <t>Absence de produit semi fini le jour de l'audit.</t>
  </si>
  <si>
    <t>Terminal de cuisson</t>
  </si>
  <si>
    <t>Le linéaire d'exposition des confiseries "nougat" est rouillé</t>
  </si>
  <si>
    <t xml:space="preserve">La liste des ingrédients du Biscuit Chocolat (fournisseur: Société Essaada de Pâtisserie Tunisienne) ne mentionne pas l'existence du sésame présent dans le produit. La non-conformité est d'ordre réglementaire (AM:03/09/2008). Aviser le fournisseur sur cet écart. </t>
  </si>
  <si>
    <t>Absence de plonge dans le local, les opérateurs effectuent le nettoyage dans la plonge du Traiteur (voir A1 technique ligne 77)</t>
  </si>
  <si>
    <t>Température affichée au meuble est 2,9°C.
Température mesurée au meuble est 3,3°C.</t>
  </si>
  <si>
    <t xml:space="preserve">Les carrelages du laboratoire est crevassé. </t>
  </si>
  <si>
    <t xml:space="preserve">Les légumes pour la garniture des sandwichs sont moisis. </t>
  </si>
  <si>
    <t>Renforcer la protection et le contrôle des produits semi-finis</t>
  </si>
  <si>
    <t>La vitrine froide n'est pas propre</t>
  </si>
  <si>
    <t>La planche de découpe des fromages n'est pas propre</t>
  </si>
  <si>
    <t xml:space="preserve">Le code couleur des outils tranchants n'est pas respecté. La couleur des couteaux est unique (noir) </t>
  </si>
  <si>
    <t>Renforcer les actions de nettoyage</t>
  </si>
  <si>
    <t>Le four à pizza n'est pas propre. Renforcer le nettoyage à ce niveau</t>
  </si>
  <si>
    <t xml:space="preserve">Remplacer la plaque du four et la micro-onde </t>
  </si>
  <si>
    <t>Absence de plonge dans La pâtisserie-Boulangerie</t>
  </si>
  <si>
    <t>Prévoir une plonge dans local</t>
  </si>
  <si>
    <t>Absence d'éclairage dans la chambre froide des fromages</t>
  </si>
  <si>
    <t>La charte vestimentaire n'est pas respectée, l'opérateur portait des chaussures de ville (espadrille)</t>
  </si>
  <si>
    <t>La date d'ouverture n'est pas mentionnée sur les enregistrements de traçabilité</t>
  </si>
  <si>
    <t>Température affichée au meuble est 4,1°C.
Température mesurée au meuble est 3,2°C.</t>
  </si>
  <si>
    <t>Température affichée 10 °C</t>
  </si>
  <si>
    <t>Température à cœur de la viande aloyau 1,2 °C</t>
  </si>
  <si>
    <t>Température affichée 1,6 °C
Température mesurée 1,4 °C</t>
  </si>
  <si>
    <t xml:space="preserve">Absence de revêtement au niveau du sol de la surface d'entrée au laboratoire. </t>
  </si>
  <si>
    <t>Présence de givre au niveau de la canalisation entrant au laboratoire.</t>
  </si>
  <si>
    <t>Présence de cadavres d'insectes dans le cache du tube néon du laboratoire.</t>
  </si>
  <si>
    <t>1/ Revêtir le sol de la chambre froide
2/ Réparer le cadre  3/ Réparer l'afficheur de la chambre froide</t>
  </si>
  <si>
    <t>Absence de pelle pour quelques produits</t>
  </si>
  <si>
    <t>Les produits Harissa et Ail moulu ne sont pas protégés</t>
  </si>
  <si>
    <t xml:space="preserve">Les sacs de sucre sont entreposés sur des palettes en bois. </t>
  </si>
  <si>
    <t>Les étagères des produits laitiers ne sont pas propres</t>
  </si>
  <si>
    <t>Renforcer le nettoyage à ce niveau</t>
  </si>
  <si>
    <t>Absence d'étiquettes pour certains produits</t>
  </si>
  <si>
    <t xml:space="preserve">Le rangement des produits fruits de mer surgelés n'est pas satisfaisant. </t>
  </si>
  <si>
    <t>Présence de fourniture du personnel sur les casiers</t>
  </si>
  <si>
    <t>Absence de distributeur sèche mains</t>
  </si>
  <si>
    <t>Vestiaire des femmes : Fuite d'eau au niveau de la canalisation du poste lave mains</t>
  </si>
  <si>
    <t>Local poubelle n'est pas climatisé</t>
  </si>
  <si>
    <t>Revoir l'état de la chambre froide négative commune pâtisserie-surgelés</t>
  </si>
  <si>
    <t xml:space="preserve">1/ Absence d'étiquetage (DF et DLC) sur la pâte à glacer. 
2/ Absence d'étiquetage sur les viennoiseries emballées en attente d'exposition. </t>
  </si>
  <si>
    <t>présence de souillures en dessous des tables et au dessus des étagères au laboratoire (zone de stockage des emballages (remarque recurrente)</t>
  </si>
  <si>
    <t xml:space="preserve">1/ Le four à pizza est usé, la plaque de cuisson interne est crevassée.
2/ Les parois internes du micro-onde sont dans un état de rouillure avancée. </t>
  </si>
  <si>
    <t>Les seaux de ricotta baignaient dans l'exsudat de la ricotta. Fournir un égouttoir assurer une séparation entre les seaux et l'exsudat de la ricotta</t>
  </si>
  <si>
    <t xml:space="preserve">Encombrement de la ferraille et des objets hors service dans la réserve </t>
  </si>
  <si>
    <t>1/ Le revêtement du sol de la chambre froide était écaillé (remarque recurrente)
3/ Le cadre de la porte de la chambre froide est brisé.
2/ L'afficheur de la chambre froide est erroné</t>
  </si>
  <si>
    <t>Remplacer le tube néon défaillant</t>
  </si>
  <si>
    <t>Revêtir le sol</t>
  </si>
  <si>
    <t>Fixer un distributeur de papier sèche mains à ce niveau</t>
  </si>
  <si>
    <t xml:space="preserve">Présence excessive de givre au niveau de la chambre froide négative (évaporateur et murs) </t>
  </si>
  <si>
    <t>Présence de cartons des pains semi-cuits dans la chambre froide positive. Le carton est proscrit dans les endroits à froid positif.
Eliminer les cartons avant de stocker les produits alimentaires. Prévoir des caisses pour protéger les produits.</t>
  </si>
  <si>
    <t>Le 28/02/2017, le nombre de poulets cuites est 60, le nombre de poulets vendues est 41 et demi poulet. L'écart de 18 et demi poulet n'est pas justifié.</t>
  </si>
  <si>
    <t>Assurer la traçabilité de tous les produits préparés sur place.</t>
  </si>
  <si>
    <t>Protéger ces produits sensibles par un film étirable</t>
  </si>
  <si>
    <t>Selon le nouveau Directeur, la passation des documents n'était pas intégrale. Le directeur du magasin est incapable de fournir la documentation demandée.</t>
  </si>
  <si>
    <t>Remplacer  les instructions moisies de la boucherie-volaillerie.</t>
  </si>
  <si>
    <t>Le contrôle est effectué par les chefs rayons, les enregsitrements ne sont pas à jour pour les rayons boucherie, pâtisserie et traiteur</t>
  </si>
  <si>
    <t>Mme Meriam CHOUCHENE</t>
  </si>
  <si>
    <t>Directeur magasin &amp; chefs rayons</t>
  </si>
  <si>
    <t>Mentionner les quantités utilisées pour toutes les préparations.</t>
  </si>
  <si>
    <t>Eclairage du meuble non optimale; un tube néon est grillé.</t>
  </si>
  <si>
    <t>Présence de piqûres de moisissures sur les affiches de la boucherie et traiteur.</t>
  </si>
  <si>
    <t>le meuble d’exposition n’est pas totalement protégé</t>
  </si>
  <si>
    <t xml:space="preserve">Le revêtement du meuble est écaillé
</t>
  </si>
  <si>
    <t>T° du laboratoire = 12°C</t>
  </si>
  <si>
    <t>Egouttage du condensat depuis l'évaporateur de la chambre froide.
Afficheur du sas est en panne.</t>
  </si>
  <si>
    <t>Assurer la réalisation de la traçabilité au fur et à mesure des opérations.</t>
  </si>
  <si>
    <t>T° chambre froide est 3°C.</t>
  </si>
  <si>
    <t>Présence de souillures persistantes sur la râpe prête à l'utilisation.</t>
  </si>
  <si>
    <t xml:space="preserve">le système de fermeture de la rôtissoire est défaillant.
Présence de radiants à gaz défaillants, uniquement 3 sont en marche.
</t>
  </si>
  <si>
    <t>La dose additionnée en eau de javel était méconnue.</t>
  </si>
  <si>
    <t xml:space="preserve">Présence de laves mains accessibles propres  </t>
  </si>
  <si>
    <t>Lave-mains hors service (voir volet technique).</t>
  </si>
  <si>
    <t>L'utilisation du thermomètre à sonde n'était pas systématique pour la vérification de la température de fin de cuisson des poulets rôtis; cas du jour de l'audit.</t>
  </si>
  <si>
    <t>Le poste lave-mains était en panne.</t>
  </si>
  <si>
    <t>Mentionner tous les produits préparés.</t>
  </si>
  <si>
    <t>Le poste lave-mains était hors usage (voir volet technique).</t>
  </si>
  <si>
    <t xml:space="preserve">Les dates d’ouverture initiale n'étaient pas systématiquement mentionnées dans les documents de traçabilité.
</t>
  </si>
  <si>
    <t>Mentionner les dates d'ouverture des produits sur les documents de traçabilité.</t>
  </si>
  <si>
    <t>Produits surgelés</t>
  </si>
  <si>
    <t>Chambre froide négative</t>
  </si>
  <si>
    <t>T° du meuble froid est 2,5°C.</t>
  </si>
  <si>
    <t>La découpe des pastèques était réalisée au niveau du laboratoire traiteur vu l'absence d'un endroit destiné pour cet effet.</t>
  </si>
  <si>
    <t>Présence de toiles d'araignée au dessus de la zone de stockage des tubercules.</t>
  </si>
  <si>
    <t>L'éclairage de la réserve est insuffisant; plusieurs tubes de néon sont non fonctionnels.</t>
  </si>
  <si>
    <t>Remplacer les tubes néon défaillants.</t>
  </si>
  <si>
    <t>Taux d'hygrométrie est 67,4% &gt; 65%</t>
  </si>
  <si>
    <t>Le système d'aération est faible.</t>
  </si>
  <si>
    <t>Le lavage des mains ou le port de gants n'était pas assuré lors de la manipulation du sucre. 
Une sensibilisation sur les bonnes pratiques de manipulation du sucre a eu lieu le jour de l'audit.</t>
  </si>
  <si>
    <t>T° du meuble surgelé -18, 9°C</t>
  </si>
  <si>
    <t>Le local déchet n'est pas climatisé</t>
  </si>
  <si>
    <t>Bien que fonctionnel, l'état d'usure du monte charge est avancée.</t>
  </si>
  <si>
    <t>Le revêtement du sol est crevassé.</t>
  </si>
  <si>
    <t>Etat de propreté insatisfaisant; accumulation de déchets au sol.</t>
  </si>
  <si>
    <t>Absence de la mention du raisin sur la liste des ingrédients des pains aux raisins 'SOPRAL' inscrite par le fournisseur.  Aviser le service achat sur cet écart.</t>
  </si>
  <si>
    <t xml:space="preserve">Le lavage est réalisé au niveau de la plonge traiteur.
Le chef rayon affirme la séparation dans le temps entre les différentes opérations.
</t>
  </si>
  <si>
    <t>Non respect de la dose de l'eau de javel additionnée pour la décontamination des œufs et fruits; une sensibilisation a eu lieu le jour de l'audit sur cet écart.</t>
  </si>
  <si>
    <t>Absence de plonge à ce niveau.</t>
  </si>
  <si>
    <t xml:space="preserve">Les étiquettes de la pâtisserie reconditionnée étaient dépourvues de dénomination de produits, de la liste des ingrédients et de la DLC. La présence de ces mentions est obligatoire sur l'étiquette du produit. 
Absence de la mention de noisettes sur les étiquettes du fournisseur 'SOPRAL';  Aviser le fournisseur sur cet écart.
</t>
  </si>
  <si>
    <t xml:space="preserve">Accumulation de souillures sur les grilles de la hotte. 
</t>
  </si>
  <si>
    <t>Le filmage des barquettes de produits de la mer était au niveau de la boucherie. Il s'agit d'un aliment allergène qui doit être écarté de ce local.</t>
  </si>
  <si>
    <t>Prévoir une machine emballeuse destinée pour ce produit. L'opération doit être réalisée dans un local séparé.</t>
  </si>
  <si>
    <t>Les quantités de viande utilisées pour les viandes hachées ou les merguez n'étaient pas régulièrement notées dans les documents de traçabilité</t>
  </si>
  <si>
    <t>Les opérateurs étaient mal rasés le jour de l'audit.
Le cas échéant, prévoir des caches barbes.</t>
  </si>
  <si>
    <t>L'étiquette d'un paquet de crevettes royales surgelées était illisible.</t>
  </si>
  <si>
    <t>Les opérateurs de la boucherie étaient chargés de cette tâche</t>
  </si>
  <si>
    <t>Les analyses copro étaient prévues au 23 juin 2017.</t>
  </si>
  <si>
    <t>Suivi de l'état de santé du personnel à jour (analyses copro, visites médicales…)</t>
  </si>
  <si>
    <t>non disponible</t>
  </si>
  <si>
    <t>La protection n'est pas optimale.</t>
  </si>
  <si>
    <t>L'afficheur de la chambre froide est en panne.
Le sol a été traité par de la peinture classique. Une forte odeur chimique se dégageait de l'air intérieur impliquant un risque potentiel d'altération des denrées alimentaires stockées.</t>
  </si>
  <si>
    <t>Même chambre froide FLEG</t>
  </si>
  <si>
    <t>Egouttage du condensat sur les cartons stockés dans la chambre froide négative.</t>
  </si>
  <si>
    <t xml:space="preserve">Egouttage excessif des eaux de dégivrage dans les meubles des yaourts.
Ecaillement du revêtement des meubles des fromages et charcuterie.
</t>
  </si>
  <si>
    <t>Réparer les radiants à gaz non fonctionnels et fixer le système de fermeture de la rôtissoire.</t>
  </si>
  <si>
    <t xml:space="preserve">Les luminaires au dessus du meuble ne sont pas fonctionnels.
</t>
  </si>
  <si>
    <t>Le bouton poussoir du poste lave-main est défaillant.</t>
  </si>
  <si>
    <t>Les billots sont usés</t>
  </si>
  <si>
    <t>La douchette de la plonge de la boucherie est abimée.
Absence de plonge au niveau de la pâtisserie.</t>
  </si>
  <si>
    <t>Revoir l'emplacement du DEIV au stand fromage; au dessus de la planche de découpe des fromages</t>
  </si>
  <si>
    <t xml:space="preserve">
L'opératrice achevait les documents de traçabilité de la veille le jour de l'audit.</t>
  </si>
  <si>
    <t>Le nombre de poulets vendus ne coïncidait pas avec le nombre de poulets cuits au cadencier de cuisson du 19 &amp; 20 juin 2017 (32/33) &amp; (36/38).</t>
  </si>
  <si>
    <t>L'huile de friture était de couleur brunâtre; des résidus brulés étaient en suspension. Assurer la filtration par une écumoire lors des fritures.</t>
  </si>
  <si>
    <t>Durée d'exposition des produits</t>
  </si>
  <si>
    <t xml:space="preserve">Respect des durées de vie des produits trad. exposés dans le stand </t>
  </si>
  <si>
    <t xml:space="preserve">Glaçage étiquetage des produits </t>
  </si>
  <si>
    <t xml:space="preserve">Utilisation d’un panier présentant des piqûres de moisissures pour l'exposition des produits Nougat
</t>
  </si>
  <si>
    <t xml:space="preserve">Absence d'odeur nauséabonde </t>
  </si>
  <si>
    <t>le revêtement mural en bas du meuble d'exposition est défoncé
Egouttage des condensat depuis le plafond sur les meubles d'exposition.</t>
  </si>
  <si>
    <t>La température du meuble froid est 4,8°C.</t>
  </si>
  <si>
    <t>Taux de réalisation du plan d'action précédent</t>
  </si>
  <si>
    <t>Le revêtement de la trancheuse est rouillé et écaillé.</t>
  </si>
  <si>
    <t>Remplacer les éléments usés.</t>
  </si>
  <si>
    <t>Dr Hatem  KARAA</t>
  </si>
  <si>
    <t>directeur du magasin et chefs de rayons</t>
  </si>
  <si>
    <t>Etat de propreté insuffisant, présence de souillures au sol</t>
  </si>
  <si>
    <t>Le lavage est réalisé au niveau de la plonge traiteur.
Le chef rayon affirme la séparation dans le temps entre les différentes opérations.</t>
  </si>
  <si>
    <t>L'enregistrement des couples (dose du désinfectant et temps de contact) sur la fice de suivi doit être fait de mainière régulière</t>
  </si>
  <si>
    <t>Le suivi de la décontamination des œufs et des fruits est arrêté depuis le 18 juin 2017</t>
  </si>
  <si>
    <t>accumulation de poussière au linéaire pains</t>
  </si>
  <si>
    <t>renforcer les opérations de dépoussièrage du linéaire</t>
  </si>
  <si>
    <t>Absence de plonge à ce niveau</t>
  </si>
  <si>
    <t>pas de vérification du thermomètre à sonde pour le mois de juillet</t>
  </si>
  <si>
    <t xml:space="preserve">assurer et de manière continue la vérification du thermomètre à sonde </t>
  </si>
  <si>
    <t>Pas de vérification à la thermosonde de la température d'ambiance de la chambre froide pour le mois de juillet</t>
  </si>
  <si>
    <t>assurer et de façon continue la  vérification à la thermosonde de la température d'ambiance de la chambre froide</t>
  </si>
  <si>
    <t>Le suivi de la décontamination des œufs et des légumes est arrêté depuis le 21 juin 2017</t>
  </si>
  <si>
    <t>assurer et de façon continue la  vérification à la thermosonde de la température d'ambiance de la chambre froide
assurer un suivi régulier de la température de la chambre froide</t>
  </si>
  <si>
    <t>Présence de traçabilité pour les trois derniers jours et le 5 août 2017.</t>
  </si>
  <si>
    <t>assurer en continu la surveillance et l'enregistrement des températures d'exposition</t>
  </si>
  <si>
    <t>assurer en continu la surveillance et l'enregistrement des durées d'exposition</t>
  </si>
  <si>
    <t>Renforcer les opérations de nettoyage au dessus de l'armoire UV et des étagères au labo</t>
  </si>
  <si>
    <t>Présence de souillures diverses au dessus des étagères et de l'armoire UV</t>
  </si>
  <si>
    <t>Présence de souillures diverses en dessous des tables</t>
  </si>
  <si>
    <t>Renforcer les opérations de nettoyage en dessous des tables</t>
  </si>
  <si>
    <t>Renforcer les opérations de nettoyage du sol de la chambre froide</t>
  </si>
  <si>
    <t>la traçabilité disponible jour de l'audit est celle du 1er, 5, 10 et 12 août 2017</t>
  </si>
  <si>
    <t>Assurer et de manière continue la traçabilité des denrées mises en vente</t>
  </si>
  <si>
    <t>Assurer et de manière continue l'enregistrement des paramètres de cuisson</t>
  </si>
  <si>
    <t>renforcer les actions de nettoyage du mur de la chambre froide</t>
  </si>
  <si>
    <t>Indiquer les numéros des lots des ingrédients et du boyau utilisés lors de la préparation du merguez</t>
  </si>
  <si>
    <t>Renforcer le tris des prunes et figues de barbarie présentées à la vente</t>
  </si>
  <si>
    <t>Dépoussièrer les linéaires</t>
  </si>
  <si>
    <t>Présence d'un paquet de pain de mie dont la DLC est le jour de l'audit (14/08/2017)</t>
  </si>
  <si>
    <t>Harissa et pâte d'ail non protégés</t>
  </si>
  <si>
    <t>assurer la protection de la pâte d'ail et l'harissa mises en vente</t>
  </si>
  <si>
    <t>La protection n'est pas optimale</t>
  </si>
  <si>
    <t>afficheur de la chambre froide est en panne
afficheur du meuble jus frais est non fonctionnel</t>
  </si>
  <si>
    <t>réparer l'afficheur de température de la chambre froide et celui du meuble jus frais</t>
  </si>
  <si>
    <t>même chambre froide que FLEG</t>
  </si>
  <si>
    <t>hygromètrie égale à 59%</t>
  </si>
  <si>
    <t>Givre au linéaire produits surgelés</t>
  </si>
  <si>
    <t>Procéder au dégivrage du linéaire</t>
  </si>
  <si>
    <t>Accumulation du givre en chambre froide négative</t>
  </si>
  <si>
    <t>Revoir l'éclairage au meuble fromage
Remplacer les meubles écaillés</t>
  </si>
  <si>
    <t>Colmater les brèches au niveau du mur</t>
  </si>
  <si>
    <t>température affichée 3°c
température mesurée 4°C</t>
  </si>
  <si>
    <t>température mesurée 3,5°C</t>
  </si>
  <si>
    <t>le revetement mural en bas de du meuble d'exposition est défoncé</t>
  </si>
  <si>
    <t>le meuble d'exposition n'est pas totalement protégé</t>
  </si>
  <si>
    <t>température du meuble froid est 5°C</t>
  </si>
  <si>
    <t>Les gamelles au dessus du meuble ne sont pas fonctionnelles</t>
  </si>
  <si>
    <t>afficheur du sas est en panne</t>
  </si>
  <si>
    <t>Trous au mur coté trancheur</t>
  </si>
  <si>
    <t>Température du meuble surgelé -19°C</t>
  </si>
  <si>
    <t>Appâts raticides placés au dessus du four à pizza</t>
  </si>
  <si>
    <t xml:space="preserve">Présence de rouille à la boucherie (chambre froide et labo) </t>
  </si>
  <si>
    <t>Procéder à l'élimination des traces de rouille</t>
  </si>
  <si>
    <t>Boutons poussoirs des laves mains des rayons fromage et boucherie non fonctionnels</t>
  </si>
  <si>
    <t>Réparer les boutons poussoirs des laves mains fromages et boucherie</t>
  </si>
  <si>
    <t>Douchette boucherie non fonctionnelle.
Absence de plonge au niveau de la pâtisserie</t>
  </si>
  <si>
    <t>Réparer la doucehtte
prévoir l'installation d'une plonge à la pâtisserie</t>
  </si>
  <si>
    <t>Placer les appâts en dessous des équipemets / exiger l'utilisation des portes appâts</t>
  </si>
  <si>
    <t>le local déchets n'est pas climatisé</t>
  </si>
  <si>
    <t>bien que fonctionnel, l'état d'usure du monte charge est avancé</t>
  </si>
  <si>
    <t>Billots usés</t>
  </si>
  <si>
    <t>Pas de vérification à la thermosonde de la température d'ambiance de la chambre froide pour le mois de juillet
suivi très irrégulier de la température de stockage courant juilet 2017</t>
  </si>
  <si>
    <t>Système d'éclairage défaillant au niveau du linéaire fromage
Ecaillement du meuble fromage</t>
  </si>
  <si>
    <t xml:space="preserve">Renforcer les opérations de nettoyage et désinfection des grilles de l'évaporateur du laboratoire </t>
  </si>
  <si>
    <t>Présence de moisissures au niveau de l'évaporateur du laboratoire</t>
  </si>
  <si>
    <t>Présence de souillures diverses au niveau des grilles de reprise d'air des meubles froids IV ème gamme et jus frais</t>
  </si>
  <si>
    <t>Renforcer les opérations de nettoyage des grilles de reprise d'air des meubles froids IV ème gamme et jus frais</t>
  </si>
  <si>
    <t>L'enregistrement des couples (dose du désinfectant et temps de contact) sur la fiche de suivi doit être fait de mainière régulière</t>
  </si>
  <si>
    <t>Assurer et de manière continue la traçabilité des produits finis</t>
  </si>
  <si>
    <t xml:space="preserve">Certains appâts raticides manquaient de protection </t>
  </si>
  <si>
    <t>Entreposage des produits casses et retours du terminal de cuisson et PLS dans la zone des retraits.</t>
  </si>
  <si>
    <t xml:space="preserve">Certaines gamelles n’étaient pas fonctionnelles </t>
  </si>
  <si>
    <t>Les chevalets présentaient de la rouille.</t>
  </si>
  <si>
    <t>Les plateaux de cuisson des pains étaient usés.</t>
  </si>
  <si>
    <t>L’étanchéité n’était pas assurée au niveau d’une porte dans la réserve</t>
  </si>
  <si>
    <t>L’afficheur et les lampes de la chambre froide FLEG n’étaient pas fonctionnels.</t>
  </si>
  <si>
    <t>L'évaporateur du laboratoire n’était pas propre.</t>
  </si>
  <si>
    <t>Utilisation des produits de nettoyage domestiques</t>
  </si>
  <si>
    <t>La rôtissoire ne fonctionnait pas convenablement.</t>
  </si>
  <si>
    <t xml:space="preserve">La protection des produits traiteur n’est pas parfaite.
Certaines gamelles n’étaient pas fonctionnelles </t>
  </si>
  <si>
    <t>Présence de traces de rouille au plafond de la CF du terminal de cuisson</t>
  </si>
  <si>
    <t xml:space="preserve">Un rabotage est nécessaire pour les billots </t>
  </si>
  <si>
    <t xml:space="preserve">CF négative: Présence de givres au plafond
Fixer le cache lampe. </t>
  </si>
  <si>
    <t>sol fissuré et écaillé
Présence d’humidité au plafond
Un plafonnage est nécessaire à quelque niveau.</t>
  </si>
  <si>
    <t>Interdire l'utilisation de ces outils.</t>
  </si>
  <si>
    <t>M.Bilel HAMDI</t>
  </si>
  <si>
    <t>M Rafik Kalsi (DM) et Mme Ahlem Hbibi (GRH)</t>
  </si>
  <si>
    <t>L'AMC des produits Sindbad n'était pas disponible le jour d'audit</t>
  </si>
  <si>
    <t>Vérifier la présence ou demander l'AMC du fournisseur Sindbad</t>
  </si>
  <si>
    <t>Identifier tout produit entamé.</t>
  </si>
  <si>
    <t>Utiliser les produits exigés par Carrefour.</t>
  </si>
  <si>
    <t>Certaines lampes n'étaient pas fonctionnelles.</t>
  </si>
  <si>
    <t>T°(affichée)=2°C</t>
  </si>
  <si>
    <t>T°(affichée)=12,2°C
T°(mesurée)=11°C</t>
  </si>
  <si>
    <t>T°(affichée)=7°C
T°(mesurée)=-5°C</t>
  </si>
  <si>
    <t>T°(affichée)=2,8°C
T°(mesurée)=0,6°C</t>
  </si>
  <si>
    <t>T°(cœur)=16,4°C</t>
  </si>
  <si>
    <t>T°(affichée)=-16°C</t>
  </si>
  <si>
    <t>Absence de plonge au niveau de la pâtisserie</t>
  </si>
  <si>
    <t>T°(affichée)=4,4°C
T°(mesurée)=7°C</t>
  </si>
  <si>
    <t>T°(mesurée)=13°C</t>
  </si>
  <si>
    <t>Réparer cette chambre</t>
  </si>
  <si>
    <t>Même chambre FLEG</t>
  </si>
  <si>
    <t>T°(affichée)charcuterie=14,6°C
T°(mesurée)charcuterie=14,4°C</t>
  </si>
  <si>
    <t>T°(affichée)=5°C
T°(mesurée)=6,2°C
T°(affichée)=-15°C
T°(mesurée)=-16°C</t>
  </si>
  <si>
    <t>T°(affichée)=4°C
T°(mesurée)=3,1°C</t>
  </si>
  <si>
    <t>Absence de toute identification pour une boîte de Harissa entamée.</t>
  </si>
  <si>
    <t>Présence de morceaux de métal (grattoir métallique) attachés au panier de la friteuse plongée dans l'huile.</t>
  </si>
  <si>
    <t>Remplir  convenablement  les fiches de traçabilité des Merguez.</t>
  </si>
  <si>
    <t xml:space="preserve">Laisser cette zone propre et vide </t>
  </si>
  <si>
    <t>Protéger ce meuble</t>
  </si>
  <si>
    <t>Vérifier le fonctionnement de ce meuble.</t>
  </si>
  <si>
    <t>Vérifier le fonctionnement de l'afficheur.</t>
  </si>
  <si>
    <t>Installer une plonge</t>
  </si>
  <si>
    <t>Absence de la mention sésame dans la liste des ingrédients pour Makroudh Essaada.
Segni: Utilisation de la même étiquette (Makrouth amande) pour toute sa gamme de produits.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</si>
</sst>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color rgb="FF000000"/>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4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0" fillId="0" borderId="1" xfId="0" applyNumberFormat="1" applyBorder="1" applyAlignment="1" applyProtection="1">
      <alignment horizontal="right" vertical="center" wrapText="1"/>
      <protection locked="0"/>
    </xf>
    <xf numFmtId="0" fontId="11" fillId="0" borderId="1" xfId="0" applyFont="1" applyBorder="1" applyAlignment="1" applyProtection="1">
      <alignment vertical="center" wrapText="1"/>
      <protection locked="0"/>
    </xf>
    <xf numFmtId="0" fontId="19" fillId="2" borderId="1" xfId="1" applyFont="1" applyFill="1" applyBorder="1" applyAlignment="1" applyProtection="1">
      <alignment horizontal="left" vertical="center" wrapText="1"/>
      <protection locked="0"/>
    </xf>
    <xf numFmtId="9" fontId="24" fillId="0" borderId="1" xfId="3"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7" xfId="3" applyFont="1" applyBorder="1" applyAlignment="1" applyProtection="1">
      <alignment vertical="center"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4" fillId="2" borderId="1" xfId="0" applyNumberFormat="1" applyFont="1" applyFill="1" applyBorder="1" applyAlignment="1" applyProtection="1">
      <alignment vertical="center" wrapText="1"/>
      <protection hidden="1"/>
    </xf>
    <xf numFmtId="9" fontId="0" fillId="0" borderId="1" xfId="0" applyNumberFormat="1" applyBorder="1" applyAlignment="1" applyProtection="1">
      <alignment horizontal="right"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0" fontId="54" fillId="0" borderId="1" xfId="0" applyFont="1" applyBorder="1" applyAlignment="1" applyProtection="1">
      <alignment wrapText="1"/>
      <protection locked="0"/>
    </xf>
    <xf numFmtId="0" fontId="54" fillId="0" borderId="4" xfId="0" applyFont="1" applyBorder="1" applyAlignment="1" applyProtection="1">
      <alignment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0" fontId="11" fillId="0" borderId="0" xfId="0" applyFont="1" applyFill="1" applyAlignment="1">
      <alignment wrapText="1"/>
    </xf>
    <xf numFmtId="0" fontId="33" fillId="0" borderId="1" xfId="0" applyFont="1" applyBorder="1" applyAlignment="1" applyProtection="1">
      <alignment wrapText="1"/>
      <protection locked="0"/>
    </xf>
    <xf numFmtId="10" fontId="0" fillId="0" borderId="5" xfId="0" applyNumberFormat="1" applyFill="1" applyBorder="1" applyAlignment="1" applyProtection="1">
      <alignment horizontal="center" wrapText="1"/>
      <protection hidden="1"/>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55" fillId="0" borderId="1" xfId="0" applyFont="1" applyBorder="1" applyAlignment="1" applyProtection="1">
      <alignment wrapText="1"/>
      <protection locked="0"/>
    </xf>
    <xf numFmtId="0" fontId="55" fillId="0" borderId="4" xfId="0"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0.96153846153846156</c:v>
                </c:pt>
                <c:pt idx="2">
                  <c:v>0.96153846153846156</c:v>
                </c:pt>
                <c:pt idx="3">
                  <c:v>0.92307692307692313</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62565896"/>
        <c:axId val="262557664"/>
      </c:barChart>
      <c:catAx>
        <c:axId val="262565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57664"/>
        <c:crosses val="autoZero"/>
        <c:auto val="1"/>
        <c:lblAlgn val="ctr"/>
        <c:lblOffset val="100"/>
        <c:noMultiLvlLbl val="0"/>
      </c:catAx>
      <c:valAx>
        <c:axId val="26255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65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0.875</c:v>
                </c:pt>
                <c:pt idx="1">
                  <c:v>1</c:v>
                </c:pt>
                <c:pt idx="2">
                  <c:v>0.9285714285714286</c:v>
                </c:pt>
                <c:pt idx="3">
                  <c:v>1</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59919920"/>
        <c:axId val="259917568"/>
      </c:barChart>
      <c:catAx>
        <c:axId val="25991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17568"/>
        <c:crosses val="autoZero"/>
        <c:auto val="1"/>
        <c:lblAlgn val="ctr"/>
        <c:lblOffset val="100"/>
        <c:noMultiLvlLbl val="0"/>
      </c:catAx>
      <c:valAx>
        <c:axId val="25991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91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1</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59917960"/>
        <c:axId val="259918744"/>
      </c:barChart>
      <c:catAx>
        <c:axId val="259917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18744"/>
        <c:crosses val="autoZero"/>
        <c:auto val="1"/>
        <c:lblAlgn val="ctr"/>
        <c:lblOffset val="100"/>
        <c:noMultiLvlLbl val="0"/>
      </c:catAx>
      <c:valAx>
        <c:axId val="259918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917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59918352"/>
        <c:axId val="259922272"/>
      </c:barChart>
      <c:catAx>
        <c:axId val="25991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22272"/>
        <c:crosses val="autoZero"/>
        <c:auto val="1"/>
        <c:lblAlgn val="ctr"/>
        <c:lblOffset val="100"/>
        <c:noMultiLvlLbl val="0"/>
      </c:catAx>
      <c:valAx>
        <c:axId val="25992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91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6A05-493E-9876-166A953FCFC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6A05-493E-9876-166A953FCFC7}"/>
            </c:ext>
          </c:extLst>
        </c:ser>
        <c:dLbls>
          <c:showLegendKey val="0"/>
          <c:showVal val="1"/>
          <c:showCatName val="0"/>
          <c:showSerName val="0"/>
          <c:showPercent val="0"/>
          <c:showBubbleSize val="0"/>
        </c:dLbls>
        <c:gapWidth val="75"/>
        <c:overlap val="40"/>
        <c:axId val="259920312"/>
        <c:axId val="259920704"/>
      </c:barChart>
      <c:catAx>
        <c:axId val="259920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20704"/>
        <c:crosses val="autoZero"/>
        <c:auto val="1"/>
        <c:lblAlgn val="ctr"/>
        <c:lblOffset val="100"/>
        <c:noMultiLvlLbl val="0"/>
      </c:catAx>
      <c:valAx>
        <c:axId val="25992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920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0.95454545454545459</c:v>
                </c:pt>
                <c:pt idx="2">
                  <c:v>1</c:v>
                </c:pt>
                <c:pt idx="3">
                  <c:v>1</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59921488"/>
        <c:axId val="259921880"/>
      </c:barChart>
      <c:catAx>
        <c:axId val="25992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21880"/>
        <c:crosses val="autoZero"/>
        <c:auto val="1"/>
        <c:lblAlgn val="ctr"/>
        <c:lblOffset val="100"/>
        <c:noMultiLvlLbl val="0"/>
      </c:catAx>
      <c:valAx>
        <c:axId val="259921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92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0.66666666666666663</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59915216"/>
        <c:axId val="259915608"/>
      </c:barChart>
      <c:catAx>
        <c:axId val="25991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15608"/>
        <c:crosses val="autoZero"/>
        <c:auto val="1"/>
        <c:lblAlgn val="ctr"/>
        <c:lblOffset val="100"/>
        <c:noMultiLvlLbl val="0"/>
      </c:catAx>
      <c:valAx>
        <c:axId val="259915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91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0.79716981132075471</c:v>
                </c:pt>
                <c:pt idx="1">
                  <c:v>0.88118811881188119</c:v>
                </c:pt>
                <c:pt idx="2">
                  <c:v>0.78846153846153844</c:v>
                </c:pt>
                <c:pt idx="3">
                  <c:v>0.7710280373831776</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36627176"/>
        <c:axId val="136624432"/>
      </c:barChart>
      <c:catAx>
        <c:axId val="136627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624432"/>
        <c:crosses val="autoZero"/>
        <c:auto val="1"/>
        <c:lblAlgn val="ctr"/>
        <c:lblOffset val="100"/>
        <c:noMultiLvlLbl val="0"/>
      </c:catAx>
      <c:valAx>
        <c:axId val="13662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6627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0.93775100401606426</c:v>
                </c:pt>
                <c:pt idx="1">
                  <c:v>0.91200000000000003</c:v>
                </c:pt>
                <c:pt idx="2">
                  <c:v>0.88783269961977185</c:v>
                </c:pt>
                <c:pt idx="3">
                  <c:v>0.96332046332046328</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36623648"/>
        <c:axId val="136627568"/>
      </c:barChart>
      <c:catAx>
        <c:axId val="13662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627568"/>
        <c:crosses val="autoZero"/>
        <c:auto val="1"/>
        <c:lblAlgn val="ctr"/>
        <c:lblOffset val="100"/>
        <c:noMultiLvlLbl val="0"/>
      </c:catAx>
      <c:valAx>
        <c:axId val="13662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662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0.86746040766840948</c:v>
                </c:pt>
                <c:pt idx="1">
                  <c:v>0.89659405940594061</c:v>
                </c:pt>
                <c:pt idx="2">
                  <c:v>0.83814711904065509</c:v>
                </c:pt>
                <c:pt idx="3">
                  <c:v>0.8671742503518205</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36628352"/>
        <c:axId val="136630312"/>
        <c:extLst/>
      </c:barChart>
      <c:catAx>
        <c:axId val="136628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630312"/>
        <c:crosses val="autoZero"/>
        <c:auto val="1"/>
        <c:lblAlgn val="ctr"/>
        <c:lblOffset val="100"/>
        <c:noMultiLvlLbl val="0"/>
      </c:catAx>
      <c:valAx>
        <c:axId val="1366303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662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0.31857142857142856</c:v>
                </c:pt>
                <c:pt idx="1">
                  <c:v>0.78666666666666663</c:v>
                </c:pt>
                <c:pt idx="2">
                  <c:v>0.47777777777777775</c:v>
                </c:pt>
                <c:pt idx="3">
                  <c:v>0.7583333333333333</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36629528"/>
        <c:axId val="136629920"/>
        <c:extLst/>
      </c:barChart>
      <c:catAx>
        <c:axId val="136629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6629920"/>
        <c:crosses val="autoZero"/>
        <c:auto val="1"/>
        <c:lblAlgn val="ctr"/>
        <c:lblOffset val="100"/>
        <c:noMultiLvlLbl val="0"/>
      </c:catAx>
      <c:valAx>
        <c:axId val="13662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6629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0.91935483870967738</c:v>
                </c:pt>
                <c:pt idx="1">
                  <c:v>0.8125</c:v>
                </c:pt>
                <c:pt idx="2">
                  <c:v>0.77941176470588236</c:v>
                </c:pt>
                <c:pt idx="3">
                  <c:v>1</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62562760"/>
        <c:axId val="262569424"/>
      </c:barChart>
      <c:catAx>
        <c:axId val="262562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69424"/>
        <c:crosses val="autoZero"/>
        <c:auto val="1"/>
        <c:lblAlgn val="ctr"/>
        <c:lblOffset val="100"/>
        <c:noMultiLvlLbl val="0"/>
      </c:catAx>
      <c:valAx>
        <c:axId val="26256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62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0.84285714285714286</c:v>
                </c:pt>
                <c:pt idx="1">
                  <c:v>0.89393939393939392</c:v>
                </c:pt>
                <c:pt idx="2">
                  <c:v>0.63513513513513509</c:v>
                </c:pt>
                <c:pt idx="3">
                  <c:v>0.81944444444444442</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62557272"/>
        <c:axId val="262567856"/>
      </c:barChart>
      <c:catAx>
        <c:axId val="262557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67856"/>
        <c:crosses val="autoZero"/>
        <c:auto val="1"/>
        <c:lblAlgn val="ctr"/>
        <c:lblOffset val="100"/>
        <c:noMultiLvlLbl val="0"/>
      </c:catAx>
      <c:valAx>
        <c:axId val="26256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57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0.82</c:v>
                </c:pt>
                <c:pt idx="2">
                  <c:v>0.8</c:v>
                </c:pt>
                <c:pt idx="3">
                  <c:v>1</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62560408"/>
        <c:axId val="262560800"/>
      </c:barChart>
      <c:catAx>
        <c:axId val="262560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60800"/>
        <c:crosses val="autoZero"/>
        <c:auto val="1"/>
        <c:lblAlgn val="ctr"/>
        <c:lblOffset val="100"/>
        <c:noMultiLvlLbl val="0"/>
      </c:catAx>
      <c:valAx>
        <c:axId val="26256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60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0.84210526315789469</c:v>
                </c:pt>
                <c:pt idx="2">
                  <c:v>0.97368421052631582</c:v>
                </c:pt>
                <c:pt idx="3">
                  <c:v>0.97368421052631582</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62561192"/>
        <c:axId val="262565504"/>
      </c:barChart>
      <c:catAx>
        <c:axId val="262561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65504"/>
        <c:crosses val="autoZero"/>
        <c:auto val="1"/>
        <c:lblAlgn val="ctr"/>
        <c:lblOffset val="100"/>
        <c:noMultiLvlLbl val="0"/>
      </c:catAx>
      <c:valAx>
        <c:axId val="262565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61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0.9375</c:v>
                </c:pt>
                <c:pt idx="2">
                  <c:v>1</c:v>
                </c:pt>
                <c:pt idx="3">
                  <c:v>1</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62571384"/>
        <c:axId val="262572560"/>
      </c:barChart>
      <c:catAx>
        <c:axId val="262571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72560"/>
        <c:crosses val="autoZero"/>
        <c:auto val="1"/>
        <c:lblAlgn val="ctr"/>
        <c:lblOffset val="100"/>
        <c:noMultiLvlLbl val="0"/>
      </c:catAx>
      <c:valAx>
        <c:axId val="26257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71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0.97368421052631582</c:v>
                </c:pt>
                <c:pt idx="3">
                  <c:v>1</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62572168"/>
        <c:axId val="262569816"/>
      </c:barChart>
      <c:catAx>
        <c:axId val="262572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69816"/>
        <c:crosses val="autoZero"/>
        <c:auto val="1"/>
        <c:lblAlgn val="ctr"/>
        <c:lblOffset val="100"/>
        <c:noMultiLvlLbl val="0"/>
      </c:catAx>
      <c:valAx>
        <c:axId val="262569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72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0.9642857142857143</c:v>
                </c:pt>
                <c:pt idx="2">
                  <c:v>0.9642857142857143</c:v>
                </c:pt>
                <c:pt idx="3">
                  <c:v>1</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62561976"/>
        <c:axId val="262570600"/>
      </c:barChart>
      <c:catAx>
        <c:axId val="262561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70600"/>
        <c:crosses val="autoZero"/>
        <c:auto val="1"/>
        <c:lblAlgn val="ctr"/>
        <c:lblOffset val="100"/>
        <c:noMultiLvlLbl val="0"/>
      </c:catAx>
      <c:valAx>
        <c:axId val="262570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61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0.98275862068965514</c:v>
                </c:pt>
                <c:pt idx="2">
                  <c:v>0.9838709677419355</c:v>
                </c:pt>
                <c:pt idx="3">
                  <c:v>1</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62571776"/>
        <c:axId val="259916000"/>
      </c:barChart>
      <c:catAx>
        <c:axId val="26257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916000"/>
        <c:crosses val="autoZero"/>
        <c:auto val="1"/>
        <c:lblAlgn val="ctr"/>
        <c:lblOffset val="100"/>
        <c:noMultiLvlLbl val="0"/>
      </c:catAx>
      <c:valAx>
        <c:axId val="25991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7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93" t="s">
        <v>379</v>
      </c>
      <c r="B18" s="293"/>
      <c r="C18" s="293"/>
      <c r="D18" s="294" t="s">
        <v>411</v>
      </c>
      <c r="E18" s="294"/>
      <c r="F18" s="294"/>
      <c r="G18" s="294"/>
      <c r="H18" s="294"/>
      <c r="I18" s="294"/>
      <c r="J18" s="294"/>
      <c r="K18" s="294"/>
    </row>
    <row r="20" spans="1:11" ht="16.5" x14ac:dyDescent="0.3">
      <c r="A20" s="204"/>
      <c r="B20" s="199"/>
      <c r="C20" s="199"/>
      <c r="D20" s="199"/>
      <c r="E20" s="199"/>
      <c r="F20" s="199"/>
      <c r="G20" s="199"/>
      <c r="H20" s="199"/>
      <c r="I20" s="199"/>
    </row>
    <row r="21" spans="1:11" x14ac:dyDescent="0.25">
      <c r="A21" s="295" t="s">
        <v>380</v>
      </c>
      <c r="B21" s="295"/>
      <c r="C21" s="295"/>
      <c r="D21" s="295"/>
      <c r="E21" s="295"/>
      <c r="F21" s="295"/>
      <c r="G21" s="295"/>
      <c r="H21" s="295"/>
      <c r="I21" s="295"/>
      <c r="J21" s="295"/>
      <c r="K21" s="295"/>
    </row>
    <row r="22" spans="1:11" x14ac:dyDescent="0.25">
      <c r="A22" s="205"/>
      <c r="B22" s="200"/>
      <c r="C22" s="200"/>
      <c r="D22" s="199"/>
      <c r="E22" s="199"/>
      <c r="F22" s="199"/>
      <c r="G22" s="199"/>
      <c r="H22" s="199"/>
      <c r="I22" s="199"/>
    </row>
    <row r="23" spans="1:11" ht="42" customHeight="1" x14ac:dyDescent="0.25">
      <c r="A23" s="206" t="s">
        <v>381</v>
      </c>
      <c r="B23" s="296" t="s">
        <v>382</v>
      </c>
      <c r="C23" s="296"/>
      <c r="D23" s="199"/>
      <c r="E23" s="199"/>
      <c r="F23" s="199"/>
      <c r="G23" s="199"/>
      <c r="H23" s="199"/>
      <c r="I23" s="199"/>
      <c r="J23" s="198" t="str">
        <f>D18</f>
        <v>Nabeul</v>
      </c>
    </row>
    <row r="24" spans="1:11" ht="33" customHeight="1" x14ac:dyDescent="0.25">
      <c r="A24" s="207" t="s">
        <v>383</v>
      </c>
      <c r="B24" s="297">
        <f>AVERAGE('A1 Exploitation'!D505,'A1 Technique'!D198)</f>
        <v>0.86746040766840948</v>
      </c>
      <c r="C24" s="297"/>
      <c r="D24" s="199"/>
      <c r="E24" s="199"/>
      <c r="F24" s="199"/>
      <c r="G24" s="199"/>
      <c r="H24" s="199"/>
      <c r="I24" s="199"/>
    </row>
    <row r="25" spans="1:11" ht="33" customHeight="1" x14ac:dyDescent="0.25">
      <c r="A25" s="206" t="s">
        <v>384</v>
      </c>
      <c r="B25" s="297">
        <f>AVERAGE('A2 Exploitation'!D505,'A2 Technique'!D198)</f>
        <v>0.89659405940594061</v>
      </c>
      <c r="C25" s="297"/>
      <c r="D25" s="199"/>
      <c r="E25" s="199"/>
      <c r="F25" s="199"/>
      <c r="G25" s="199"/>
      <c r="H25" s="199"/>
      <c r="I25" s="199"/>
    </row>
    <row r="26" spans="1:11" ht="33" customHeight="1" x14ac:dyDescent="0.25">
      <c r="A26" s="207" t="s">
        <v>385</v>
      </c>
      <c r="B26" s="297">
        <f>AVERAGE('A3 Exploitation'!D505,'A3 Technique'!D198)</f>
        <v>0.83814711904065509</v>
      </c>
      <c r="C26" s="297"/>
      <c r="D26" s="199"/>
      <c r="E26" s="199"/>
      <c r="F26" s="199"/>
      <c r="G26" s="199"/>
      <c r="H26" s="199"/>
      <c r="I26" s="199"/>
    </row>
    <row r="27" spans="1:11" ht="33" customHeight="1" x14ac:dyDescent="0.25">
      <c r="A27" s="207" t="s">
        <v>386</v>
      </c>
      <c r="B27" s="297">
        <f>AVERAGE('A4 Exploitation'!D505,'A4 Technique'!D198)</f>
        <v>0.8671742503518205</v>
      </c>
      <c r="C27" s="297"/>
      <c r="D27" s="199"/>
      <c r="E27" s="199"/>
      <c r="F27" s="199"/>
      <c r="G27" s="199"/>
      <c r="H27" s="199"/>
      <c r="I27" s="199"/>
    </row>
    <row r="28" spans="1:11" ht="33" customHeight="1" x14ac:dyDescent="0.25">
      <c r="A28" s="206" t="s">
        <v>387</v>
      </c>
      <c r="B28" s="297">
        <f>AVERAGE('A5 Exploitation'!D505,'A5 Technique'!D198)</f>
        <v>0</v>
      </c>
      <c r="C28" s="297"/>
      <c r="D28" s="199"/>
      <c r="E28" s="199"/>
      <c r="F28" s="199"/>
      <c r="G28" s="199"/>
      <c r="H28" s="199"/>
      <c r="I28" s="199"/>
    </row>
    <row r="29" spans="1:11" ht="33" customHeight="1" x14ac:dyDescent="0.25">
      <c r="A29" s="206" t="s">
        <v>388</v>
      </c>
      <c r="B29" s="297">
        <f>AVERAGE('A6 Exploitation'!D505,'A6 Technique'!D198)</f>
        <v>0</v>
      </c>
      <c r="C29" s="29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96" t="s">
        <v>389</v>
      </c>
      <c r="C33" s="296"/>
      <c r="D33" s="199"/>
      <c r="E33" s="199"/>
      <c r="F33" s="199"/>
      <c r="G33" s="199"/>
      <c r="H33" s="199"/>
      <c r="I33" s="199"/>
      <c r="J33" s="198" t="str">
        <f>D18</f>
        <v>Nabeul</v>
      </c>
    </row>
    <row r="34" spans="1:10" ht="33" customHeight="1" x14ac:dyDescent="0.25">
      <c r="A34" s="207" t="s">
        <v>383</v>
      </c>
      <c r="B34" s="297">
        <f>'A1 Exploitation'!D505</f>
        <v>0.93775100401606426</v>
      </c>
      <c r="C34" s="297"/>
      <c r="D34" s="199"/>
      <c r="E34" s="199"/>
      <c r="F34" s="199"/>
      <c r="G34" s="199"/>
      <c r="H34" s="199"/>
      <c r="I34" s="199"/>
    </row>
    <row r="35" spans="1:10" ht="33" customHeight="1" x14ac:dyDescent="0.25">
      <c r="A35" s="206" t="s">
        <v>384</v>
      </c>
      <c r="B35" s="297">
        <f>'A2 Exploitation'!D505</f>
        <v>0.91200000000000003</v>
      </c>
      <c r="C35" s="297"/>
      <c r="D35" s="199"/>
      <c r="E35" s="199"/>
      <c r="F35" s="199"/>
      <c r="G35" s="199"/>
      <c r="H35" s="199"/>
      <c r="I35" s="199"/>
    </row>
    <row r="36" spans="1:10" ht="33" customHeight="1" x14ac:dyDescent="0.25">
      <c r="A36" s="207" t="s">
        <v>385</v>
      </c>
      <c r="B36" s="297">
        <f>'A3 Exploitation'!D505</f>
        <v>0.88783269961977185</v>
      </c>
      <c r="C36" s="297"/>
      <c r="D36" s="199"/>
      <c r="E36" s="199"/>
      <c r="F36" s="199"/>
      <c r="G36" s="199"/>
      <c r="H36" s="199"/>
      <c r="I36" s="199"/>
    </row>
    <row r="37" spans="1:10" ht="33" customHeight="1" x14ac:dyDescent="0.25">
      <c r="A37" s="207" t="s">
        <v>386</v>
      </c>
      <c r="B37" s="297">
        <f>'A4 Exploitation'!D505</f>
        <v>0.96332046332046328</v>
      </c>
      <c r="C37" s="297"/>
      <c r="D37" s="199"/>
      <c r="E37" s="199"/>
      <c r="F37" s="199"/>
      <c r="G37" s="199"/>
      <c r="H37" s="199"/>
      <c r="I37" s="199"/>
    </row>
    <row r="38" spans="1:10" ht="33" customHeight="1" x14ac:dyDescent="0.25">
      <c r="A38" s="206" t="s">
        <v>387</v>
      </c>
      <c r="B38" s="297">
        <f>'A5 Exploitation'!D505</f>
        <v>0</v>
      </c>
      <c r="C38" s="297"/>
      <c r="D38" s="199"/>
      <c r="E38" s="199"/>
      <c r="F38" s="199"/>
      <c r="G38" s="199"/>
      <c r="H38" s="199"/>
      <c r="I38" s="199"/>
    </row>
    <row r="39" spans="1:10" ht="33" customHeight="1" x14ac:dyDescent="0.25">
      <c r="A39" s="206" t="s">
        <v>388</v>
      </c>
      <c r="B39" s="297">
        <f>'A6 Exploitation'!D505</f>
        <v>0</v>
      </c>
      <c r="C39" s="29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98" t="s">
        <v>390</v>
      </c>
      <c r="C42" s="298"/>
      <c r="D42" s="199"/>
      <c r="E42" s="199"/>
      <c r="F42" s="199"/>
      <c r="G42" s="199"/>
      <c r="H42" s="199"/>
      <c r="I42" s="199"/>
      <c r="J42" s="198" t="str">
        <f>D18</f>
        <v>Nabeul</v>
      </c>
    </row>
    <row r="43" spans="1:10" ht="33" customHeight="1" x14ac:dyDescent="0.25">
      <c r="A43" s="207" t="s">
        <v>383</v>
      </c>
      <c r="B43" s="297">
        <f>AVERAGE('A1 Exploitation'!D503, 'A1 Technique'!D196)</f>
        <v>0.31857142857142856</v>
      </c>
      <c r="C43" s="297"/>
      <c r="D43" s="199"/>
      <c r="E43" s="199"/>
      <c r="F43" s="199"/>
      <c r="G43" s="199"/>
      <c r="H43" s="199"/>
      <c r="I43" s="199"/>
    </row>
    <row r="44" spans="1:10" ht="33" customHeight="1" x14ac:dyDescent="0.25">
      <c r="A44" s="206" t="s">
        <v>384</v>
      </c>
      <c r="B44" s="297">
        <f>AVERAGE('A2 Exploitation'!D503, 'A2 Technique'!D196)</f>
        <v>0.78666666666666663</v>
      </c>
      <c r="C44" s="297"/>
      <c r="D44" s="199"/>
      <c r="E44" s="199"/>
      <c r="F44" s="199"/>
      <c r="G44" s="199"/>
      <c r="H44" s="199"/>
      <c r="I44" s="199"/>
    </row>
    <row r="45" spans="1:10" ht="33" customHeight="1" x14ac:dyDescent="0.25">
      <c r="A45" s="207" t="s">
        <v>385</v>
      </c>
      <c r="B45" s="297">
        <f>AVERAGE('A3 Exploitation'!D503, 'A3 Technique'!D196)</f>
        <v>0.47777777777777775</v>
      </c>
      <c r="C45" s="297"/>
      <c r="D45" s="199"/>
      <c r="E45" s="199"/>
      <c r="F45" s="199"/>
      <c r="G45" s="199"/>
      <c r="H45" s="199"/>
      <c r="I45" s="199"/>
    </row>
    <row r="46" spans="1:10" ht="33" customHeight="1" x14ac:dyDescent="0.25">
      <c r="A46" s="207" t="s">
        <v>386</v>
      </c>
      <c r="B46" s="297">
        <f>AVERAGE('A4 Exploitation'!D503, 'A4 Technique'!D196)</f>
        <v>0.7583333333333333</v>
      </c>
      <c r="C46" s="297"/>
      <c r="D46" s="199"/>
      <c r="E46" s="199"/>
      <c r="F46" s="199"/>
      <c r="G46" s="199"/>
      <c r="H46" s="199"/>
      <c r="I46" s="199"/>
    </row>
    <row r="47" spans="1:10" ht="33" customHeight="1" x14ac:dyDescent="0.25">
      <c r="A47" s="206" t="s">
        <v>387</v>
      </c>
      <c r="B47" s="297">
        <f>AVERAGE('A5 Exploitation'!D503, 'A5 Technique'!D196)</f>
        <v>0</v>
      </c>
      <c r="C47" s="297"/>
      <c r="D47" s="199"/>
      <c r="E47" s="199"/>
      <c r="F47" s="199"/>
      <c r="G47" s="199"/>
      <c r="H47" s="199"/>
      <c r="I47" s="199"/>
    </row>
    <row r="48" spans="1:10" ht="33" customHeight="1" x14ac:dyDescent="0.25">
      <c r="A48" s="206" t="s">
        <v>388</v>
      </c>
      <c r="B48" s="297">
        <f>AVERAGE('A6 Exploitation'!D503, 'A6 Technique'!D196)</f>
        <v>0</v>
      </c>
      <c r="C48" s="29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96" t="s">
        <v>391</v>
      </c>
      <c r="C51" s="296"/>
      <c r="D51" s="199"/>
      <c r="E51" s="199"/>
      <c r="F51" s="199"/>
      <c r="G51" s="199"/>
      <c r="H51" s="199"/>
      <c r="I51" s="199"/>
      <c r="J51" s="198" t="str">
        <f>D18</f>
        <v>Nabeul</v>
      </c>
    </row>
    <row r="52" spans="1:10" ht="33" customHeight="1" x14ac:dyDescent="0.25">
      <c r="A52" s="207" t="s">
        <v>383</v>
      </c>
      <c r="B52" s="299">
        <f>'A1 Exploitation'!D41</f>
        <v>0.96153846153846156</v>
      </c>
      <c r="C52" s="299"/>
      <c r="D52" s="199"/>
      <c r="E52" s="199"/>
      <c r="F52" s="199"/>
      <c r="G52" s="199"/>
      <c r="H52" s="199"/>
      <c r="I52" s="199"/>
    </row>
    <row r="53" spans="1:10" ht="33" customHeight="1" x14ac:dyDescent="0.25">
      <c r="A53" s="206" t="s">
        <v>384</v>
      </c>
      <c r="B53" s="299">
        <f>'A2 Exploitation'!D41</f>
        <v>0.96153846153846156</v>
      </c>
      <c r="C53" s="299"/>
      <c r="D53" s="199"/>
      <c r="E53" s="199"/>
      <c r="F53" s="199"/>
      <c r="G53" s="199"/>
      <c r="H53" s="199"/>
      <c r="I53" s="199"/>
    </row>
    <row r="54" spans="1:10" ht="33" customHeight="1" x14ac:dyDescent="0.25">
      <c r="A54" s="207" t="s">
        <v>385</v>
      </c>
      <c r="B54" s="299">
        <f>'A3 Exploitation'!D41</f>
        <v>0.96153846153846156</v>
      </c>
      <c r="C54" s="299"/>
      <c r="D54" s="199"/>
      <c r="E54" s="199"/>
      <c r="F54" s="199"/>
      <c r="G54" s="199"/>
      <c r="H54" s="199"/>
      <c r="I54" s="199"/>
    </row>
    <row r="55" spans="1:10" ht="33" customHeight="1" x14ac:dyDescent="0.25">
      <c r="A55" s="207" t="s">
        <v>386</v>
      </c>
      <c r="B55" s="299">
        <f>'A4 Exploitation'!D41</f>
        <v>0.92307692307692313</v>
      </c>
      <c r="C55" s="299"/>
      <c r="D55" s="199"/>
      <c r="E55" s="199"/>
      <c r="F55" s="199"/>
      <c r="G55" s="199"/>
      <c r="H55" s="199"/>
      <c r="I55" s="199"/>
    </row>
    <row r="56" spans="1:10" ht="33" customHeight="1" x14ac:dyDescent="0.25">
      <c r="A56" s="206" t="s">
        <v>387</v>
      </c>
      <c r="B56" s="299">
        <f>'A5 Exploitation'!D41</f>
        <v>0</v>
      </c>
      <c r="C56" s="299"/>
      <c r="D56" s="199"/>
      <c r="E56" s="199"/>
      <c r="F56" s="199"/>
      <c r="G56" s="199"/>
      <c r="H56" s="199"/>
      <c r="I56" s="199"/>
    </row>
    <row r="57" spans="1:10" ht="33" customHeight="1" x14ac:dyDescent="0.25">
      <c r="A57" s="206" t="s">
        <v>388</v>
      </c>
      <c r="B57" s="299">
        <f>'A6 Exploitation'!D41</f>
        <v>0</v>
      </c>
      <c r="C57" s="29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96" t="s">
        <v>392</v>
      </c>
      <c r="C60" s="296"/>
      <c r="D60" s="199"/>
      <c r="E60" s="199"/>
      <c r="F60" s="199"/>
      <c r="G60" s="199"/>
      <c r="H60" s="199"/>
      <c r="I60" s="199"/>
      <c r="J60" s="198" t="str">
        <f>D18</f>
        <v>Nabeul</v>
      </c>
    </row>
    <row r="61" spans="1:10" ht="33" customHeight="1" x14ac:dyDescent="0.25">
      <c r="A61" s="207" t="s">
        <v>383</v>
      </c>
      <c r="B61" s="297">
        <f>'A1 Exploitation'!D97</f>
        <v>0.91935483870967738</v>
      </c>
      <c r="C61" s="297"/>
      <c r="D61" s="199"/>
      <c r="E61" s="199"/>
      <c r="F61" s="199"/>
      <c r="G61" s="199"/>
      <c r="H61" s="199"/>
      <c r="I61" s="199"/>
    </row>
    <row r="62" spans="1:10" ht="33" customHeight="1" x14ac:dyDescent="0.25">
      <c r="A62" s="206" t="s">
        <v>384</v>
      </c>
      <c r="B62" s="297">
        <f>'A2 Exploitation'!D97</f>
        <v>0.8125</v>
      </c>
      <c r="C62" s="297"/>
      <c r="D62" s="199"/>
      <c r="E62" s="199"/>
      <c r="F62" s="199"/>
      <c r="G62" s="199"/>
      <c r="H62" s="199"/>
      <c r="I62" s="199"/>
    </row>
    <row r="63" spans="1:10" ht="33" customHeight="1" x14ac:dyDescent="0.25">
      <c r="A63" s="207" t="s">
        <v>385</v>
      </c>
      <c r="B63" s="297">
        <f>'A3 Exploitation'!D97</f>
        <v>0.77941176470588236</v>
      </c>
      <c r="C63" s="297"/>
      <c r="D63" s="199"/>
      <c r="E63" s="199"/>
      <c r="F63" s="199"/>
      <c r="G63" s="199"/>
      <c r="H63" s="199"/>
      <c r="I63" s="199"/>
    </row>
    <row r="64" spans="1:10" ht="33" customHeight="1" x14ac:dyDescent="0.25">
      <c r="A64" s="207" t="s">
        <v>386</v>
      </c>
      <c r="B64" s="297">
        <f>'A4 Exploitation'!D97</f>
        <v>1</v>
      </c>
      <c r="C64" s="297"/>
      <c r="D64" s="199"/>
      <c r="E64" s="199"/>
      <c r="F64" s="199"/>
      <c r="G64" s="199"/>
      <c r="H64" s="199"/>
      <c r="I64" s="199"/>
    </row>
    <row r="65" spans="1:10" ht="33" customHeight="1" x14ac:dyDescent="0.25">
      <c r="A65" s="206" t="s">
        <v>387</v>
      </c>
      <c r="B65" s="297">
        <f>'A5 Exploitation'!D97</f>
        <v>0</v>
      </c>
      <c r="C65" s="297"/>
      <c r="D65" s="199"/>
      <c r="E65" s="199"/>
      <c r="F65" s="199"/>
      <c r="G65" s="199"/>
      <c r="H65" s="199"/>
      <c r="I65" s="199"/>
    </row>
    <row r="66" spans="1:10" ht="33" customHeight="1" x14ac:dyDescent="0.25">
      <c r="A66" s="206" t="s">
        <v>388</v>
      </c>
      <c r="B66" s="297">
        <f>'A6 Exploitation'!D97</f>
        <v>0</v>
      </c>
      <c r="C66" s="29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96" t="s">
        <v>393</v>
      </c>
      <c r="C69" s="296"/>
      <c r="D69" s="199"/>
      <c r="E69" s="199"/>
      <c r="F69" s="199"/>
      <c r="G69" s="199"/>
      <c r="H69" s="199"/>
      <c r="I69" s="199"/>
      <c r="J69" s="198" t="str">
        <f>D18</f>
        <v>Nabeul</v>
      </c>
    </row>
    <row r="70" spans="1:10" ht="33" customHeight="1" x14ac:dyDescent="0.25">
      <c r="A70" s="207" t="s">
        <v>383</v>
      </c>
      <c r="B70" s="297">
        <f>'A1 Exploitation'!D150</f>
        <v>0.84285714285714286</v>
      </c>
      <c r="C70" s="297"/>
      <c r="D70" s="199"/>
      <c r="E70" s="199"/>
      <c r="F70" s="199"/>
      <c r="G70" s="199"/>
      <c r="H70" s="199"/>
      <c r="I70" s="199"/>
    </row>
    <row r="71" spans="1:10" ht="33" customHeight="1" x14ac:dyDescent="0.25">
      <c r="A71" s="206" t="s">
        <v>384</v>
      </c>
      <c r="B71" s="297">
        <f>'A2 Exploitation'!D150</f>
        <v>0.89393939393939392</v>
      </c>
      <c r="C71" s="297"/>
      <c r="D71" s="199"/>
      <c r="E71" s="199"/>
      <c r="F71" s="199"/>
      <c r="G71" s="199"/>
      <c r="H71" s="199"/>
      <c r="I71" s="199"/>
    </row>
    <row r="72" spans="1:10" ht="33" customHeight="1" x14ac:dyDescent="0.25">
      <c r="A72" s="207" t="s">
        <v>385</v>
      </c>
      <c r="B72" s="297">
        <f>'A3 Exploitation'!D150</f>
        <v>0.63513513513513509</v>
      </c>
      <c r="C72" s="297"/>
      <c r="D72" s="199"/>
      <c r="E72" s="199"/>
      <c r="F72" s="199"/>
      <c r="G72" s="199"/>
      <c r="H72" s="199"/>
      <c r="I72" s="199"/>
    </row>
    <row r="73" spans="1:10" ht="33" customHeight="1" x14ac:dyDescent="0.25">
      <c r="A73" s="207" t="s">
        <v>386</v>
      </c>
      <c r="B73" s="297">
        <f>'A4 Exploitation'!D150</f>
        <v>0.81944444444444442</v>
      </c>
      <c r="C73" s="297"/>
      <c r="D73" s="199"/>
      <c r="E73" s="199"/>
      <c r="F73" s="199"/>
      <c r="G73" s="199"/>
      <c r="H73" s="199"/>
      <c r="I73" s="199"/>
    </row>
    <row r="74" spans="1:10" ht="33" customHeight="1" x14ac:dyDescent="0.25">
      <c r="A74" s="206" t="s">
        <v>387</v>
      </c>
      <c r="B74" s="297">
        <f>'A5 Exploitation'!D150</f>
        <v>0</v>
      </c>
      <c r="C74" s="297"/>
      <c r="D74" s="199"/>
      <c r="E74" s="199"/>
      <c r="F74" s="199"/>
      <c r="G74" s="199"/>
      <c r="H74" s="199"/>
      <c r="I74" s="199"/>
    </row>
    <row r="75" spans="1:10" ht="33" customHeight="1" x14ac:dyDescent="0.25">
      <c r="A75" s="206" t="s">
        <v>388</v>
      </c>
      <c r="B75" s="297">
        <f>'A6 Exploitation'!D150</f>
        <v>0</v>
      </c>
      <c r="C75" s="29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96" t="s">
        <v>394</v>
      </c>
      <c r="C78" s="296"/>
      <c r="D78" s="199"/>
      <c r="E78" s="199"/>
      <c r="F78" s="199"/>
      <c r="G78" s="199"/>
      <c r="H78" s="199"/>
      <c r="I78" s="199"/>
      <c r="J78" s="198" t="str">
        <f>D18</f>
        <v>Nabeul</v>
      </c>
    </row>
    <row r="79" spans="1:10" ht="33" customHeight="1" x14ac:dyDescent="0.25">
      <c r="A79" s="207" t="s">
        <v>383</v>
      </c>
      <c r="B79" s="297">
        <f>'A1 Exploitation'!D190</f>
        <v>0.92307692307692313</v>
      </c>
      <c r="C79" s="297"/>
      <c r="D79" s="199"/>
      <c r="E79" s="199"/>
      <c r="F79" s="199"/>
      <c r="G79" s="199"/>
      <c r="H79" s="199"/>
      <c r="I79" s="199"/>
    </row>
    <row r="80" spans="1:10" ht="33" customHeight="1" x14ac:dyDescent="0.25">
      <c r="A80" s="206" t="s">
        <v>384</v>
      </c>
      <c r="B80" s="297">
        <f>'A2 Exploitation'!D190</f>
        <v>0.82</v>
      </c>
      <c r="C80" s="297"/>
      <c r="D80" s="199"/>
      <c r="E80" s="199"/>
      <c r="F80" s="199"/>
      <c r="G80" s="199"/>
      <c r="H80" s="199"/>
      <c r="I80" s="199"/>
    </row>
    <row r="81" spans="1:10" ht="33" customHeight="1" x14ac:dyDescent="0.25">
      <c r="A81" s="207" t="s">
        <v>385</v>
      </c>
      <c r="B81" s="297">
        <f>'A3 Exploitation'!D190</f>
        <v>0.8</v>
      </c>
      <c r="C81" s="297"/>
      <c r="D81" s="199"/>
      <c r="E81" s="199"/>
      <c r="F81" s="199"/>
      <c r="G81" s="199"/>
      <c r="H81" s="199"/>
      <c r="I81" s="199"/>
    </row>
    <row r="82" spans="1:10" ht="33" customHeight="1" x14ac:dyDescent="0.25">
      <c r="A82" s="207" t="s">
        <v>386</v>
      </c>
      <c r="B82" s="297">
        <f>'A4 Exploitation'!D190</f>
        <v>1</v>
      </c>
      <c r="C82" s="297"/>
      <c r="D82" s="199"/>
      <c r="E82" s="199"/>
      <c r="F82" s="199"/>
      <c r="G82" s="199"/>
      <c r="H82" s="199"/>
      <c r="I82" s="199"/>
    </row>
    <row r="83" spans="1:10" ht="33" customHeight="1" x14ac:dyDescent="0.25">
      <c r="A83" s="206" t="s">
        <v>387</v>
      </c>
      <c r="B83" s="297">
        <f>'A5 Exploitation'!D190</f>
        <v>0</v>
      </c>
      <c r="C83" s="297"/>
      <c r="D83" s="199"/>
      <c r="E83" s="199"/>
      <c r="F83" s="199"/>
      <c r="G83" s="199"/>
      <c r="H83" s="199"/>
      <c r="I83" s="199"/>
    </row>
    <row r="84" spans="1:10" ht="33" customHeight="1" x14ac:dyDescent="0.25">
      <c r="A84" s="206" t="s">
        <v>388</v>
      </c>
      <c r="B84" s="297">
        <f>'A6 Exploitation'!D190</f>
        <v>0</v>
      </c>
      <c r="C84" s="29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96" t="s">
        <v>395</v>
      </c>
      <c r="C87" s="296"/>
      <c r="D87" s="199"/>
      <c r="E87" s="199"/>
      <c r="F87" s="199"/>
      <c r="G87" s="199"/>
      <c r="H87" s="199"/>
      <c r="I87" s="199"/>
      <c r="J87" s="198" t="str">
        <f>D18</f>
        <v>Nabeul</v>
      </c>
    </row>
    <row r="88" spans="1:10" ht="33" customHeight="1" x14ac:dyDescent="0.25">
      <c r="A88" s="207" t="s">
        <v>383</v>
      </c>
      <c r="B88" s="297">
        <f>'A1 Exploitation'!D246</f>
        <v>0.98648648648648651</v>
      </c>
      <c r="C88" s="297"/>
      <c r="D88" s="199"/>
      <c r="E88" s="199"/>
      <c r="F88" s="199"/>
      <c r="G88" s="199"/>
      <c r="H88" s="199"/>
      <c r="I88" s="199"/>
    </row>
    <row r="89" spans="1:10" ht="33" customHeight="1" x14ac:dyDescent="0.25">
      <c r="A89" s="206" t="s">
        <v>384</v>
      </c>
      <c r="B89" s="297">
        <f>'A2 Exploitation'!D246</f>
        <v>0.84210526315789469</v>
      </c>
      <c r="C89" s="297"/>
      <c r="D89" s="199"/>
      <c r="E89" s="199"/>
      <c r="F89" s="199"/>
      <c r="G89" s="199"/>
      <c r="H89" s="199"/>
      <c r="I89" s="199"/>
    </row>
    <row r="90" spans="1:10" ht="33" customHeight="1" x14ac:dyDescent="0.25">
      <c r="A90" s="207" t="s">
        <v>385</v>
      </c>
      <c r="B90" s="297">
        <f>'A3 Exploitation'!D246</f>
        <v>0.97368421052631582</v>
      </c>
      <c r="C90" s="297"/>
      <c r="D90" s="199"/>
      <c r="E90" s="199"/>
      <c r="F90" s="199"/>
      <c r="G90" s="199"/>
      <c r="H90" s="199"/>
      <c r="I90" s="199"/>
    </row>
    <row r="91" spans="1:10" ht="33" customHeight="1" x14ac:dyDescent="0.25">
      <c r="A91" s="207" t="s">
        <v>386</v>
      </c>
      <c r="B91" s="297">
        <f>'A4 Exploitation'!D246</f>
        <v>0.97368421052631582</v>
      </c>
      <c r="C91" s="297"/>
      <c r="D91" s="199"/>
      <c r="E91" s="199"/>
      <c r="F91" s="199"/>
      <c r="G91" s="199"/>
      <c r="H91" s="199"/>
      <c r="I91" s="199"/>
    </row>
    <row r="92" spans="1:10" ht="33" customHeight="1" x14ac:dyDescent="0.25">
      <c r="A92" s="206" t="s">
        <v>387</v>
      </c>
      <c r="B92" s="297">
        <f>'A5 Exploitation'!D246</f>
        <v>0</v>
      </c>
      <c r="C92" s="297"/>
      <c r="D92" s="199"/>
      <c r="E92" s="199"/>
      <c r="F92" s="199"/>
      <c r="G92" s="199"/>
      <c r="H92" s="199"/>
      <c r="I92" s="199"/>
    </row>
    <row r="93" spans="1:10" ht="33" customHeight="1" x14ac:dyDescent="0.25">
      <c r="A93" s="206" t="s">
        <v>388</v>
      </c>
      <c r="B93" s="297">
        <f>'A6 Exploitation'!D246</f>
        <v>0</v>
      </c>
      <c r="C93" s="29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96" t="s">
        <v>396</v>
      </c>
      <c r="C96" s="296"/>
      <c r="D96" s="199"/>
      <c r="E96" s="199"/>
      <c r="F96" s="199"/>
      <c r="G96" s="199"/>
      <c r="H96" s="199"/>
      <c r="I96" s="199"/>
      <c r="J96" s="198" t="str">
        <f>D18</f>
        <v>Nabeul</v>
      </c>
    </row>
    <row r="97" spans="1:10" ht="33" customHeight="1" x14ac:dyDescent="0.25">
      <c r="A97" s="207" t="s">
        <v>383</v>
      </c>
      <c r="B97" s="297" t="e">
        <f>'A1 Exploitation'!D289</f>
        <v>#DIV/0!</v>
      </c>
      <c r="C97" s="297"/>
      <c r="D97" s="199"/>
      <c r="E97" s="199"/>
      <c r="F97" s="199"/>
      <c r="G97" s="199"/>
      <c r="H97" s="199"/>
      <c r="I97" s="199"/>
    </row>
    <row r="98" spans="1:10" ht="33" customHeight="1" x14ac:dyDescent="0.25">
      <c r="A98" s="206" t="s">
        <v>384</v>
      </c>
      <c r="B98" s="297">
        <f>'A2 Exploitation'!D289</f>
        <v>0.9375</v>
      </c>
      <c r="C98" s="297"/>
      <c r="D98" s="199"/>
      <c r="E98" s="199"/>
      <c r="F98" s="199"/>
      <c r="G98" s="199"/>
      <c r="H98" s="199"/>
      <c r="I98" s="199"/>
    </row>
    <row r="99" spans="1:10" ht="33" customHeight="1" x14ac:dyDescent="0.25">
      <c r="A99" s="207" t="s">
        <v>385</v>
      </c>
      <c r="B99" s="297">
        <f>'A3 Exploitation'!D289</f>
        <v>1</v>
      </c>
      <c r="C99" s="297"/>
      <c r="D99" s="199"/>
      <c r="E99" s="199"/>
      <c r="F99" s="199"/>
      <c r="G99" s="199"/>
      <c r="H99" s="199"/>
      <c r="I99" s="199"/>
    </row>
    <row r="100" spans="1:10" ht="33" customHeight="1" x14ac:dyDescent="0.25">
      <c r="A100" s="207" t="s">
        <v>386</v>
      </c>
      <c r="B100" s="297">
        <f>'A4 Exploitation'!D289</f>
        <v>1</v>
      </c>
      <c r="C100" s="297"/>
      <c r="D100" s="199"/>
      <c r="E100" s="199"/>
      <c r="F100" s="199"/>
      <c r="G100" s="199"/>
      <c r="H100" s="199"/>
      <c r="I100" s="199"/>
    </row>
    <row r="101" spans="1:10" ht="33" customHeight="1" x14ac:dyDescent="0.25">
      <c r="A101" s="206" t="s">
        <v>387</v>
      </c>
      <c r="B101" s="297">
        <f>'A5 Exploitation'!D289</f>
        <v>0</v>
      </c>
      <c r="C101" s="297"/>
      <c r="D101" s="199"/>
      <c r="E101" s="199"/>
      <c r="F101" s="199"/>
      <c r="G101" s="199"/>
      <c r="H101" s="199"/>
      <c r="I101" s="199"/>
    </row>
    <row r="102" spans="1:10" ht="33" customHeight="1" x14ac:dyDescent="0.25">
      <c r="A102" s="206" t="s">
        <v>388</v>
      </c>
      <c r="B102" s="297">
        <f>'A6 Exploitation'!D289</f>
        <v>0</v>
      </c>
      <c r="C102" s="29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96" t="s">
        <v>397</v>
      </c>
      <c r="C105" s="296"/>
      <c r="D105" s="199"/>
      <c r="E105" s="199"/>
      <c r="F105" s="199"/>
      <c r="G105" s="199"/>
      <c r="H105" s="199"/>
      <c r="I105" s="199"/>
      <c r="J105" s="198" t="str">
        <f>D18</f>
        <v>Nabeul</v>
      </c>
    </row>
    <row r="106" spans="1:10" ht="33" customHeight="1" x14ac:dyDescent="0.25">
      <c r="A106" s="207" t="s">
        <v>383</v>
      </c>
      <c r="B106" s="297">
        <f>'A1 Exploitation'!D322</f>
        <v>1</v>
      </c>
      <c r="C106" s="297"/>
      <c r="D106" s="199"/>
      <c r="E106" s="199"/>
      <c r="F106" s="199"/>
      <c r="G106" s="199"/>
      <c r="H106" s="199"/>
      <c r="I106" s="199"/>
    </row>
    <row r="107" spans="1:10" ht="33" customHeight="1" x14ac:dyDescent="0.25">
      <c r="A107" s="206" t="s">
        <v>384</v>
      </c>
      <c r="B107" s="297">
        <f>'A2 Exploitation'!D322</f>
        <v>0.97368421052631582</v>
      </c>
      <c r="C107" s="297"/>
      <c r="D107" s="199"/>
      <c r="E107" s="199"/>
      <c r="F107" s="199"/>
      <c r="G107" s="199"/>
      <c r="H107" s="199"/>
      <c r="I107" s="199"/>
    </row>
    <row r="108" spans="1:10" ht="33" customHeight="1" x14ac:dyDescent="0.25">
      <c r="A108" s="207" t="s">
        <v>385</v>
      </c>
      <c r="B108" s="297">
        <f>'A3 Exploitation'!D322</f>
        <v>0.97368421052631582</v>
      </c>
      <c r="C108" s="297"/>
      <c r="D108" s="199"/>
      <c r="E108" s="199"/>
      <c r="F108" s="199"/>
      <c r="G108" s="199"/>
      <c r="H108" s="199"/>
      <c r="I108" s="199"/>
    </row>
    <row r="109" spans="1:10" ht="33" customHeight="1" x14ac:dyDescent="0.25">
      <c r="A109" s="207" t="s">
        <v>386</v>
      </c>
      <c r="B109" s="297">
        <f>'A4 Exploitation'!D322</f>
        <v>1</v>
      </c>
      <c r="C109" s="297"/>
      <c r="D109" s="199"/>
      <c r="E109" s="199"/>
      <c r="F109" s="199"/>
      <c r="G109" s="199"/>
      <c r="H109" s="199"/>
      <c r="I109" s="199"/>
    </row>
    <row r="110" spans="1:10" ht="33" customHeight="1" x14ac:dyDescent="0.25">
      <c r="A110" s="206" t="s">
        <v>387</v>
      </c>
      <c r="B110" s="297">
        <f>'A5 Exploitation'!D322</f>
        <v>0</v>
      </c>
      <c r="C110" s="297"/>
      <c r="D110" s="199"/>
      <c r="E110" s="199"/>
      <c r="F110" s="199"/>
      <c r="G110" s="199"/>
      <c r="H110" s="199"/>
      <c r="I110" s="199"/>
    </row>
    <row r="111" spans="1:10" ht="33" customHeight="1" x14ac:dyDescent="0.25">
      <c r="A111" s="206" t="s">
        <v>388</v>
      </c>
      <c r="B111" s="297">
        <f>'A6 Exploitation'!D322</f>
        <v>0</v>
      </c>
      <c r="C111" s="29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96" t="s">
        <v>398</v>
      </c>
      <c r="C114" s="296"/>
      <c r="D114" s="199"/>
      <c r="E114" s="199"/>
      <c r="F114" s="199"/>
      <c r="G114" s="199"/>
      <c r="H114" s="199"/>
      <c r="I114" s="199"/>
      <c r="J114" s="198" t="str">
        <f>D18</f>
        <v>Nabeul</v>
      </c>
    </row>
    <row r="115" spans="1:10" ht="33" customHeight="1" x14ac:dyDescent="0.25">
      <c r="A115" s="207" t="s">
        <v>383</v>
      </c>
      <c r="B115" s="297">
        <f>'A1 Exploitation'!D350</f>
        <v>0.8214285714285714</v>
      </c>
      <c r="C115" s="297"/>
      <c r="D115" s="199"/>
      <c r="E115" s="199"/>
      <c r="F115" s="199"/>
      <c r="G115" s="199"/>
      <c r="H115" s="199"/>
      <c r="I115" s="199"/>
    </row>
    <row r="116" spans="1:10" ht="33" customHeight="1" x14ac:dyDescent="0.25">
      <c r="A116" s="206" t="s">
        <v>384</v>
      </c>
      <c r="B116" s="297">
        <f>'A2 Exploitation'!D350</f>
        <v>0.9642857142857143</v>
      </c>
      <c r="C116" s="297"/>
      <c r="D116" s="199"/>
      <c r="E116" s="199"/>
      <c r="F116" s="199"/>
      <c r="G116" s="199"/>
      <c r="H116" s="199"/>
      <c r="I116" s="199"/>
    </row>
    <row r="117" spans="1:10" ht="33" customHeight="1" x14ac:dyDescent="0.25">
      <c r="A117" s="207" t="s">
        <v>385</v>
      </c>
      <c r="B117" s="297">
        <f>'A3 Exploitation'!D350</f>
        <v>0.9642857142857143</v>
      </c>
      <c r="C117" s="297"/>
      <c r="D117" s="199"/>
      <c r="E117" s="199"/>
      <c r="F117" s="199"/>
      <c r="G117" s="199"/>
      <c r="H117" s="199"/>
      <c r="I117" s="199"/>
    </row>
    <row r="118" spans="1:10" ht="33" customHeight="1" x14ac:dyDescent="0.25">
      <c r="A118" s="207" t="s">
        <v>386</v>
      </c>
      <c r="B118" s="297">
        <f>'A4 Exploitation'!D350</f>
        <v>1</v>
      </c>
      <c r="C118" s="297"/>
      <c r="D118" s="199"/>
      <c r="E118" s="199"/>
      <c r="F118" s="199"/>
      <c r="G118" s="199"/>
      <c r="H118" s="199"/>
      <c r="I118" s="199"/>
    </row>
    <row r="119" spans="1:10" ht="33" customHeight="1" x14ac:dyDescent="0.25">
      <c r="A119" s="206" t="s">
        <v>387</v>
      </c>
      <c r="B119" s="297">
        <f>'A5 Exploitation'!D350</f>
        <v>0</v>
      </c>
      <c r="C119" s="297"/>
      <c r="D119" s="199"/>
      <c r="E119" s="199"/>
      <c r="F119" s="199"/>
      <c r="G119" s="199"/>
      <c r="H119" s="199"/>
      <c r="I119" s="199"/>
    </row>
    <row r="120" spans="1:10" ht="33" customHeight="1" x14ac:dyDescent="0.25">
      <c r="A120" s="206" t="s">
        <v>388</v>
      </c>
      <c r="B120" s="297">
        <f>'A6 Exploitation'!D350</f>
        <v>0</v>
      </c>
      <c r="C120" s="29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96" t="s">
        <v>399</v>
      </c>
      <c r="C123" s="296"/>
      <c r="D123" s="199"/>
      <c r="E123" s="199"/>
      <c r="F123" s="199"/>
      <c r="G123" s="199"/>
      <c r="H123" s="199"/>
      <c r="I123" s="199"/>
      <c r="J123" s="198" t="str">
        <f>D18</f>
        <v>Nabeul</v>
      </c>
    </row>
    <row r="124" spans="1:10" ht="33" customHeight="1" x14ac:dyDescent="0.25">
      <c r="A124" s="207" t="s">
        <v>383</v>
      </c>
      <c r="B124" s="297">
        <f>'A1 Exploitation'!D403</f>
        <v>0.9838709677419355</v>
      </c>
      <c r="C124" s="297"/>
      <c r="D124" s="199"/>
      <c r="E124" s="199"/>
      <c r="F124" s="199"/>
      <c r="G124" s="199"/>
      <c r="H124" s="199"/>
      <c r="I124" s="199"/>
    </row>
    <row r="125" spans="1:10" ht="33" customHeight="1" x14ac:dyDescent="0.25">
      <c r="A125" s="206" t="s">
        <v>384</v>
      </c>
      <c r="B125" s="297">
        <f>'A2 Exploitation'!D403</f>
        <v>0.98275862068965514</v>
      </c>
      <c r="C125" s="297"/>
      <c r="D125" s="199"/>
      <c r="E125" s="199"/>
      <c r="F125" s="199"/>
      <c r="G125" s="199"/>
      <c r="H125" s="199"/>
      <c r="I125" s="199"/>
    </row>
    <row r="126" spans="1:10" ht="33" customHeight="1" x14ac:dyDescent="0.25">
      <c r="A126" s="207" t="s">
        <v>385</v>
      </c>
      <c r="B126" s="297">
        <f>'A3 Exploitation'!D403</f>
        <v>0.9838709677419355</v>
      </c>
      <c r="C126" s="297"/>
      <c r="D126" s="199"/>
      <c r="E126" s="199"/>
      <c r="F126" s="199"/>
      <c r="G126" s="199"/>
      <c r="H126" s="199"/>
      <c r="I126" s="199"/>
    </row>
    <row r="127" spans="1:10" ht="33" customHeight="1" x14ac:dyDescent="0.25">
      <c r="A127" s="207" t="s">
        <v>386</v>
      </c>
      <c r="B127" s="297">
        <f>'A4 Exploitation'!D403</f>
        <v>1</v>
      </c>
      <c r="C127" s="297"/>
      <c r="D127" s="199"/>
      <c r="E127" s="199"/>
      <c r="F127" s="199"/>
      <c r="G127" s="199"/>
      <c r="H127" s="199"/>
      <c r="I127" s="199"/>
    </row>
    <row r="128" spans="1:10" ht="33" customHeight="1" x14ac:dyDescent="0.25">
      <c r="A128" s="206" t="s">
        <v>387</v>
      </c>
      <c r="B128" s="297">
        <f>'A5 Exploitation'!D403</f>
        <v>0</v>
      </c>
      <c r="C128" s="297"/>
      <c r="D128" s="199"/>
      <c r="E128" s="199"/>
      <c r="F128" s="199"/>
      <c r="G128" s="199"/>
      <c r="H128" s="199"/>
      <c r="I128" s="199"/>
    </row>
    <row r="129" spans="1:10" ht="33" customHeight="1" x14ac:dyDescent="0.25">
      <c r="A129" s="206" t="s">
        <v>388</v>
      </c>
      <c r="B129" s="297">
        <f>'A6 Exploitation'!D403</f>
        <v>0</v>
      </c>
      <c r="C129" s="29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96" t="s">
        <v>400</v>
      </c>
      <c r="C132" s="296"/>
      <c r="D132" s="199"/>
      <c r="E132" s="199"/>
      <c r="F132" s="199"/>
      <c r="G132" s="199"/>
      <c r="H132" s="199"/>
      <c r="I132" s="199"/>
      <c r="J132" s="198" t="str">
        <f>D18</f>
        <v>Nabeul</v>
      </c>
    </row>
    <row r="133" spans="1:10" ht="33" customHeight="1" x14ac:dyDescent="0.25">
      <c r="A133" s="207" t="s">
        <v>383</v>
      </c>
      <c r="B133" s="297">
        <f>'A1 Exploitation'!D433</f>
        <v>0.875</v>
      </c>
      <c r="C133" s="297"/>
      <c r="D133" s="199"/>
      <c r="E133" s="199"/>
      <c r="F133" s="199"/>
      <c r="G133" s="199"/>
      <c r="H133" s="199"/>
      <c r="I133" s="199"/>
    </row>
    <row r="134" spans="1:10" ht="33" customHeight="1" x14ac:dyDescent="0.25">
      <c r="A134" s="206" t="s">
        <v>384</v>
      </c>
      <c r="B134" s="297">
        <f>'A2 Exploitation'!D433</f>
        <v>1</v>
      </c>
      <c r="C134" s="297"/>
      <c r="D134" s="199"/>
      <c r="E134" s="199"/>
      <c r="F134" s="199"/>
      <c r="G134" s="199"/>
      <c r="H134" s="199"/>
      <c r="I134" s="199"/>
    </row>
    <row r="135" spans="1:10" ht="33" customHeight="1" x14ac:dyDescent="0.25">
      <c r="A135" s="207" t="s">
        <v>385</v>
      </c>
      <c r="B135" s="297">
        <f>'A3 Exploitation'!D433</f>
        <v>0.9285714285714286</v>
      </c>
      <c r="C135" s="297"/>
      <c r="D135" s="199"/>
      <c r="E135" s="199"/>
      <c r="F135" s="199"/>
      <c r="G135" s="199"/>
      <c r="H135" s="199"/>
      <c r="I135" s="199"/>
    </row>
    <row r="136" spans="1:10" ht="33" customHeight="1" x14ac:dyDescent="0.25">
      <c r="A136" s="207" t="s">
        <v>386</v>
      </c>
      <c r="B136" s="297">
        <f>'A4 Exploitation'!D433</f>
        <v>1</v>
      </c>
      <c r="C136" s="297"/>
      <c r="D136" s="199"/>
      <c r="E136" s="199"/>
      <c r="F136" s="199"/>
      <c r="G136" s="199"/>
      <c r="H136" s="199"/>
      <c r="I136" s="199"/>
    </row>
    <row r="137" spans="1:10" ht="33" customHeight="1" x14ac:dyDescent="0.25">
      <c r="A137" s="206" t="s">
        <v>387</v>
      </c>
      <c r="B137" s="297">
        <f>'A5 Exploitation'!D433</f>
        <v>0</v>
      </c>
      <c r="C137" s="297"/>
      <c r="D137" s="199"/>
      <c r="E137" s="199"/>
      <c r="F137" s="199"/>
      <c r="G137" s="199"/>
      <c r="H137" s="199"/>
      <c r="I137" s="199"/>
    </row>
    <row r="138" spans="1:10" ht="33" customHeight="1" x14ac:dyDescent="0.25">
      <c r="A138" s="206" t="s">
        <v>388</v>
      </c>
      <c r="B138" s="297">
        <f>'A6 Exploitation'!D433</f>
        <v>0</v>
      </c>
      <c r="C138" s="29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96" t="s">
        <v>401</v>
      </c>
      <c r="C141" s="296"/>
      <c r="D141" s="199"/>
      <c r="E141" s="199"/>
      <c r="F141" s="199"/>
      <c r="G141" s="199"/>
      <c r="H141" s="199"/>
      <c r="I141" s="199"/>
      <c r="J141" s="198" t="str">
        <f>D18</f>
        <v>Nabeul</v>
      </c>
    </row>
    <row r="142" spans="1:10" ht="33" customHeight="1" x14ac:dyDescent="0.25">
      <c r="A142" s="207" t="s">
        <v>383</v>
      </c>
      <c r="B142" s="297">
        <f>'A1 Exploitation'!D452</f>
        <v>0.91666666666666663</v>
      </c>
      <c r="C142" s="297"/>
      <c r="D142" s="199"/>
      <c r="E142" s="199"/>
      <c r="F142" s="199"/>
      <c r="G142" s="199"/>
      <c r="H142" s="199"/>
      <c r="I142" s="199"/>
    </row>
    <row r="143" spans="1:10" ht="33" customHeight="1" x14ac:dyDescent="0.25">
      <c r="A143" s="206" t="s">
        <v>384</v>
      </c>
      <c r="B143" s="297">
        <f>'A2 Exploitation'!D452</f>
        <v>1</v>
      </c>
      <c r="C143" s="297"/>
      <c r="D143" s="199"/>
      <c r="E143" s="199"/>
      <c r="F143" s="199"/>
      <c r="G143" s="199"/>
      <c r="H143" s="199"/>
      <c r="I143" s="199"/>
    </row>
    <row r="144" spans="1:10" ht="33" customHeight="1" x14ac:dyDescent="0.25">
      <c r="A144" s="207" t="s">
        <v>385</v>
      </c>
      <c r="B144" s="297">
        <f>'A3 Exploitation'!D452</f>
        <v>1</v>
      </c>
      <c r="C144" s="297"/>
      <c r="D144" s="199"/>
      <c r="E144" s="199"/>
      <c r="F144" s="199"/>
      <c r="G144" s="199"/>
      <c r="H144" s="199"/>
      <c r="I144" s="199"/>
    </row>
    <row r="145" spans="1:10" ht="33" customHeight="1" x14ac:dyDescent="0.25">
      <c r="A145" s="207" t="s">
        <v>386</v>
      </c>
      <c r="B145" s="297">
        <f>'A4 Exploitation'!D452</f>
        <v>1</v>
      </c>
      <c r="C145" s="297"/>
      <c r="D145" s="199"/>
      <c r="E145" s="199"/>
      <c r="F145" s="199"/>
      <c r="G145" s="199"/>
      <c r="H145" s="199"/>
      <c r="I145" s="199"/>
    </row>
    <row r="146" spans="1:10" ht="33" customHeight="1" x14ac:dyDescent="0.25">
      <c r="A146" s="206" t="s">
        <v>387</v>
      </c>
      <c r="B146" s="297">
        <f>'A5 Exploitation'!D452</f>
        <v>0</v>
      </c>
      <c r="C146" s="297"/>
      <c r="D146" s="199"/>
      <c r="E146" s="199"/>
      <c r="F146" s="199"/>
      <c r="G146" s="199"/>
      <c r="H146" s="199"/>
      <c r="I146" s="199"/>
    </row>
    <row r="147" spans="1:10" ht="33" customHeight="1" x14ac:dyDescent="0.25">
      <c r="A147" s="206" t="s">
        <v>388</v>
      </c>
      <c r="B147" s="297">
        <f>'A6 Exploitation'!D452</f>
        <v>0</v>
      </c>
      <c r="C147" s="29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96" t="s">
        <v>402</v>
      </c>
      <c r="C150" s="296"/>
      <c r="D150" s="199"/>
      <c r="E150" s="199"/>
      <c r="F150" s="199"/>
      <c r="G150" s="199"/>
      <c r="H150" s="199"/>
      <c r="I150" s="199"/>
      <c r="J150" s="198" t="str">
        <f>D18</f>
        <v>Nabeul</v>
      </c>
    </row>
    <row r="151" spans="1:10" ht="33" customHeight="1" x14ac:dyDescent="0.25">
      <c r="A151" s="207" t="s">
        <v>383</v>
      </c>
      <c r="B151" s="297">
        <f>'A1 Exploitation'!D462</f>
        <v>1</v>
      </c>
      <c r="C151" s="297"/>
      <c r="D151" s="199"/>
      <c r="E151" s="199"/>
      <c r="F151" s="199"/>
      <c r="G151" s="199"/>
      <c r="H151" s="199"/>
      <c r="I151" s="199"/>
    </row>
    <row r="152" spans="1:10" ht="33" customHeight="1" x14ac:dyDescent="0.25">
      <c r="A152" s="206" t="s">
        <v>384</v>
      </c>
      <c r="B152" s="297">
        <f>'A2 Exploitation'!D462</f>
        <v>1</v>
      </c>
      <c r="C152" s="297"/>
      <c r="D152" s="199"/>
      <c r="E152" s="199"/>
      <c r="F152" s="199"/>
      <c r="G152" s="199"/>
      <c r="H152" s="199"/>
      <c r="I152" s="199"/>
    </row>
    <row r="153" spans="1:10" ht="33" customHeight="1" x14ac:dyDescent="0.25">
      <c r="A153" s="207" t="s">
        <v>385</v>
      </c>
      <c r="B153" s="297">
        <f>'A3 Exploitation'!D462</f>
        <v>0.875</v>
      </c>
      <c r="C153" s="297"/>
      <c r="D153" s="199"/>
      <c r="E153" s="199"/>
      <c r="F153" s="199"/>
      <c r="G153" s="199"/>
      <c r="H153" s="199"/>
      <c r="I153" s="199"/>
    </row>
    <row r="154" spans="1:10" ht="33" customHeight="1" x14ac:dyDescent="0.25">
      <c r="A154" s="207" t="s">
        <v>386</v>
      </c>
      <c r="B154" s="297">
        <f>'A4 Exploitation'!D462</f>
        <v>1</v>
      </c>
      <c r="C154" s="297"/>
      <c r="D154" s="199"/>
      <c r="E154" s="199"/>
      <c r="F154" s="199"/>
      <c r="G154" s="199"/>
      <c r="H154" s="199"/>
      <c r="I154" s="199"/>
    </row>
    <row r="155" spans="1:10" ht="33" customHeight="1" x14ac:dyDescent="0.25">
      <c r="A155" s="206" t="s">
        <v>387</v>
      </c>
      <c r="B155" s="297">
        <f>'A5 Exploitation'!D462</f>
        <v>0</v>
      </c>
      <c r="C155" s="297"/>
      <c r="D155" s="199"/>
      <c r="E155" s="199"/>
      <c r="F155" s="199"/>
      <c r="G155" s="199"/>
      <c r="H155" s="199"/>
      <c r="I155" s="199"/>
    </row>
    <row r="156" spans="1:10" ht="33" customHeight="1" x14ac:dyDescent="0.25">
      <c r="A156" s="206" t="s">
        <v>388</v>
      </c>
      <c r="B156" s="297">
        <f>'A6 Exploitation'!D462</f>
        <v>0</v>
      </c>
      <c r="C156" s="29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96" t="s">
        <v>403</v>
      </c>
      <c r="C159" s="296"/>
      <c r="D159" s="199"/>
      <c r="E159" s="199"/>
      <c r="F159" s="199"/>
      <c r="G159" s="199"/>
      <c r="H159" s="199"/>
      <c r="I159" s="199"/>
      <c r="J159" s="198" t="str">
        <f>D18</f>
        <v>Nabeul</v>
      </c>
    </row>
    <row r="160" spans="1:10" ht="33" customHeight="1" x14ac:dyDescent="0.25">
      <c r="A160" s="207" t="s">
        <v>383</v>
      </c>
      <c r="B160" s="297">
        <f>'A1 Exploitation'!D471</f>
        <v>1</v>
      </c>
      <c r="C160" s="297"/>
      <c r="D160" s="199"/>
      <c r="E160" s="199"/>
      <c r="F160" s="199"/>
      <c r="G160" s="199"/>
      <c r="H160" s="199"/>
      <c r="I160" s="199"/>
    </row>
    <row r="161" spans="1:10" ht="33" customHeight="1" x14ac:dyDescent="0.25">
      <c r="A161" s="206" t="s">
        <v>384</v>
      </c>
      <c r="B161" s="297">
        <f>'A2 Exploitation'!D471</f>
        <v>1</v>
      </c>
      <c r="C161" s="297"/>
      <c r="D161" s="199"/>
      <c r="E161" s="199"/>
      <c r="F161" s="199"/>
      <c r="G161" s="199"/>
      <c r="H161" s="199"/>
      <c r="I161" s="199"/>
    </row>
    <row r="162" spans="1:10" ht="33" customHeight="1" x14ac:dyDescent="0.25">
      <c r="A162" s="207" t="s">
        <v>385</v>
      </c>
      <c r="B162" s="297">
        <f>'A3 Exploitation'!D471</f>
        <v>1</v>
      </c>
      <c r="C162" s="297"/>
      <c r="D162" s="199"/>
      <c r="E162" s="199"/>
      <c r="F162" s="199"/>
      <c r="G162" s="199"/>
      <c r="H162" s="199"/>
      <c r="I162" s="199"/>
    </row>
    <row r="163" spans="1:10" ht="33" customHeight="1" x14ac:dyDescent="0.25">
      <c r="A163" s="207" t="s">
        <v>386</v>
      </c>
      <c r="B163" s="297">
        <f>'A4 Exploitation'!D471</f>
        <v>1</v>
      </c>
      <c r="C163" s="297"/>
      <c r="D163" s="199"/>
      <c r="E163" s="199"/>
      <c r="F163" s="199"/>
      <c r="G163" s="199"/>
      <c r="H163" s="199"/>
      <c r="I163" s="199"/>
    </row>
    <row r="164" spans="1:10" ht="33" customHeight="1" x14ac:dyDescent="0.25">
      <c r="A164" s="206" t="s">
        <v>387</v>
      </c>
      <c r="B164" s="297">
        <f>'A5 Exploitation'!D471</f>
        <v>0</v>
      </c>
      <c r="C164" s="297"/>
      <c r="D164" s="199"/>
      <c r="E164" s="199"/>
      <c r="F164" s="199"/>
      <c r="G164" s="199"/>
      <c r="H164" s="199"/>
      <c r="I164" s="199"/>
    </row>
    <row r="165" spans="1:10" ht="33" customHeight="1" x14ac:dyDescent="0.25">
      <c r="A165" s="206" t="s">
        <v>388</v>
      </c>
      <c r="B165" s="297">
        <f>'A6 Exploitation'!D471</f>
        <v>0</v>
      </c>
      <c r="C165" s="297"/>
      <c r="D165" s="199"/>
      <c r="E165" s="199"/>
      <c r="F165" s="199"/>
      <c r="G165" s="199"/>
      <c r="H165" s="199"/>
      <c r="I165" s="199"/>
    </row>
    <row r="166" spans="1:10" ht="18" x14ac:dyDescent="0.25">
      <c r="A166" s="209"/>
      <c r="B166" s="300"/>
      <c r="C166" s="300"/>
      <c r="D166" s="199"/>
      <c r="E166" s="199"/>
      <c r="F166" s="199"/>
      <c r="G166" s="199"/>
      <c r="H166" s="199"/>
      <c r="I166" s="199"/>
    </row>
    <row r="167" spans="1:10" ht="18" x14ac:dyDescent="0.25">
      <c r="A167" s="209"/>
      <c r="B167" s="300"/>
      <c r="C167" s="300"/>
      <c r="D167" s="199"/>
      <c r="E167" s="199"/>
      <c r="F167" s="199"/>
      <c r="G167" s="199"/>
      <c r="H167" s="199"/>
      <c r="I167" s="199"/>
    </row>
    <row r="168" spans="1:10" ht="33" customHeight="1" x14ac:dyDescent="0.25">
      <c r="A168" s="206" t="s">
        <v>381</v>
      </c>
      <c r="B168" s="296" t="s">
        <v>404</v>
      </c>
      <c r="C168" s="296"/>
      <c r="D168" s="199"/>
      <c r="E168" s="199"/>
      <c r="F168" s="199"/>
      <c r="G168" s="199"/>
      <c r="H168" s="199"/>
      <c r="I168" s="199"/>
      <c r="J168" s="198" t="str">
        <f>D18</f>
        <v>Nabeul</v>
      </c>
    </row>
    <row r="169" spans="1:10" ht="33" customHeight="1" x14ac:dyDescent="0.25">
      <c r="A169" s="207" t="s">
        <v>383</v>
      </c>
      <c r="B169" s="297">
        <f>'A1 Exploitation'!D492</f>
        <v>1</v>
      </c>
      <c r="C169" s="297"/>
      <c r="D169" s="199"/>
      <c r="E169" s="199"/>
      <c r="F169" s="199"/>
      <c r="G169" s="199"/>
      <c r="H169" s="199"/>
      <c r="I169" s="199"/>
    </row>
    <row r="170" spans="1:10" ht="33" customHeight="1" x14ac:dyDescent="0.25">
      <c r="A170" s="206" t="s">
        <v>384</v>
      </c>
      <c r="B170" s="297">
        <f>'A2 Exploitation'!D492</f>
        <v>0.95454545454545459</v>
      </c>
      <c r="C170" s="297"/>
      <c r="D170" s="199"/>
      <c r="E170" s="199"/>
      <c r="F170" s="199"/>
      <c r="G170" s="199"/>
      <c r="H170" s="199"/>
      <c r="I170" s="199"/>
    </row>
    <row r="171" spans="1:10" ht="33" customHeight="1" x14ac:dyDescent="0.25">
      <c r="A171" s="207" t="s">
        <v>385</v>
      </c>
      <c r="B171" s="297">
        <f>'A3 Exploitation'!D492</f>
        <v>1</v>
      </c>
      <c r="C171" s="297"/>
      <c r="D171" s="199"/>
      <c r="E171" s="199"/>
      <c r="F171" s="199"/>
      <c r="G171" s="199"/>
      <c r="H171" s="199"/>
      <c r="I171" s="199"/>
    </row>
    <row r="172" spans="1:10" ht="33" customHeight="1" x14ac:dyDescent="0.25">
      <c r="A172" s="207" t="s">
        <v>386</v>
      </c>
      <c r="B172" s="297">
        <f>'A4 Exploitation'!D492</f>
        <v>1</v>
      </c>
      <c r="C172" s="297"/>
    </row>
    <row r="173" spans="1:10" ht="33" customHeight="1" x14ac:dyDescent="0.25">
      <c r="A173" s="206" t="s">
        <v>387</v>
      </c>
      <c r="B173" s="297">
        <f>'A5 Exploitation'!D492</f>
        <v>0</v>
      </c>
      <c r="C173" s="297"/>
    </row>
    <row r="174" spans="1:10" ht="33" customHeight="1" x14ac:dyDescent="0.25">
      <c r="A174" s="206" t="s">
        <v>388</v>
      </c>
      <c r="B174" s="297">
        <f>'A6 Exploitation'!D492</f>
        <v>0</v>
      </c>
      <c r="C174" s="297"/>
    </row>
    <row r="175" spans="1:10" ht="18.75" x14ac:dyDescent="0.25">
      <c r="A175" s="210"/>
      <c r="B175" s="203"/>
      <c r="C175" s="203"/>
    </row>
    <row r="176" spans="1:10" ht="18.75" x14ac:dyDescent="0.25">
      <c r="A176" s="210"/>
      <c r="B176" s="203"/>
      <c r="C176" s="203"/>
    </row>
    <row r="177" spans="1:10" ht="33" customHeight="1" x14ac:dyDescent="0.25">
      <c r="A177" s="206" t="s">
        <v>381</v>
      </c>
      <c r="B177" s="296" t="s">
        <v>405</v>
      </c>
      <c r="C177" s="296"/>
      <c r="J177" s="198" t="str">
        <f>D18</f>
        <v>Nabeul</v>
      </c>
    </row>
    <row r="178" spans="1:10" ht="33" customHeight="1" x14ac:dyDescent="0.25">
      <c r="A178" s="207" t="s">
        <v>383</v>
      </c>
      <c r="B178" s="297">
        <f>'A1 Exploitation'!D501</f>
        <v>1</v>
      </c>
      <c r="C178" s="297"/>
    </row>
    <row r="179" spans="1:10" ht="33" customHeight="1" x14ac:dyDescent="0.25">
      <c r="A179" s="206" t="s">
        <v>384</v>
      </c>
      <c r="B179" s="297">
        <f>'A2 Exploitation'!D501</f>
        <v>1</v>
      </c>
      <c r="C179" s="297"/>
    </row>
    <row r="180" spans="1:10" ht="33" customHeight="1" x14ac:dyDescent="0.25">
      <c r="A180" s="207" t="s">
        <v>385</v>
      </c>
      <c r="B180" s="297">
        <f>'A3 Exploitation'!D501</f>
        <v>1</v>
      </c>
      <c r="C180" s="297"/>
    </row>
    <row r="181" spans="1:10" ht="33" customHeight="1" x14ac:dyDescent="0.25">
      <c r="A181" s="207" t="s">
        <v>386</v>
      </c>
      <c r="B181" s="297">
        <f>'A4 Exploitation'!D501</f>
        <v>0.66666666666666663</v>
      </c>
      <c r="C181" s="297"/>
    </row>
    <row r="182" spans="1:10" ht="33" customHeight="1" x14ac:dyDescent="0.25">
      <c r="A182" s="206" t="s">
        <v>387</v>
      </c>
      <c r="B182" s="297">
        <f>'A5 Exploitation'!D501</f>
        <v>0</v>
      </c>
      <c r="C182" s="297"/>
    </row>
    <row r="183" spans="1:10" ht="33" customHeight="1" x14ac:dyDescent="0.25">
      <c r="A183" s="206" t="s">
        <v>388</v>
      </c>
      <c r="B183" s="297">
        <f>'A6 Exploitation'!D501</f>
        <v>0</v>
      </c>
      <c r="C183" s="297"/>
    </row>
    <row r="184" spans="1:10" ht="18.75" x14ac:dyDescent="0.25">
      <c r="A184" s="210"/>
      <c r="B184" s="203"/>
      <c r="C184" s="203"/>
    </row>
    <row r="185" spans="1:10" ht="18.75" x14ac:dyDescent="0.25">
      <c r="A185" s="210"/>
      <c r="B185" s="203"/>
      <c r="C185" s="203"/>
    </row>
    <row r="186" spans="1:10" ht="33" customHeight="1" x14ac:dyDescent="0.25">
      <c r="A186" s="206" t="s">
        <v>381</v>
      </c>
      <c r="B186" s="296" t="s">
        <v>406</v>
      </c>
      <c r="C186" s="296"/>
      <c r="J186" s="198" t="str">
        <f>D18</f>
        <v>Nabeul</v>
      </c>
    </row>
    <row r="187" spans="1:10" ht="33" customHeight="1" x14ac:dyDescent="0.25">
      <c r="A187" s="207" t="s">
        <v>383</v>
      </c>
      <c r="B187" s="297">
        <f>'A1 Technique'!D198</f>
        <v>0.79716981132075471</v>
      </c>
      <c r="C187" s="297"/>
    </row>
    <row r="188" spans="1:10" ht="33" customHeight="1" x14ac:dyDescent="0.25">
      <c r="A188" s="206" t="s">
        <v>384</v>
      </c>
      <c r="B188" s="297">
        <f>'A2 Technique'!D198</f>
        <v>0.88118811881188119</v>
      </c>
      <c r="C188" s="297"/>
    </row>
    <row r="189" spans="1:10" ht="33" customHeight="1" x14ac:dyDescent="0.25">
      <c r="A189" s="207" t="s">
        <v>385</v>
      </c>
      <c r="B189" s="297">
        <f>'A3 Technique'!D198</f>
        <v>0.78846153846153844</v>
      </c>
      <c r="C189" s="297"/>
    </row>
    <row r="190" spans="1:10" ht="33" customHeight="1" x14ac:dyDescent="0.25">
      <c r="A190" s="207" t="s">
        <v>386</v>
      </c>
      <c r="B190" s="297">
        <f>'A4 Technique'!D198</f>
        <v>0.7710280373831776</v>
      </c>
      <c r="C190" s="297"/>
    </row>
    <row r="191" spans="1:10" ht="33" customHeight="1" x14ac:dyDescent="0.25">
      <c r="A191" s="206" t="s">
        <v>387</v>
      </c>
      <c r="B191" s="297">
        <f>'A5 Technique'!D198</f>
        <v>0</v>
      </c>
      <c r="C191" s="297"/>
    </row>
    <row r="192" spans="1:10" ht="33" customHeight="1" x14ac:dyDescent="0.25">
      <c r="A192" s="206" t="s">
        <v>388</v>
      </c>
      <c r="B192" s="297">
        <f>'A6 Technique'!D198</f>
        <v>0</v>
      </c>
      <c r="C192" s="297"/>
    </row>
  </sheetData>
  <sheetProtection algorithmName="SHA-512" hashValue="mcxB5NzN4wq+brHOHxJ9k1+3BYn8nm9GAFa/a0SNVAJGjYUlOSOBk/TrOrroP5HmlYRxelALYyVOxR8f2Eb9pQ==" saltValue="gRxL0Mu41FAfa16aR4QtCg==" spinCount="100000" sheet="1" objects="1" scenarios="1" formatCells="0" formatColumns="0" formatRows="0"/>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zoomScale="70" zoomScaleNormal="70" workbookViewId="0">
      <selection activeCell="F501" sqref="F50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7"/>
      <c r="E1" s="307"/>
      <c r="F1" s="307"/>
      <c r="G1" s="307"/>
      <c r="H1" s="307"/>
      <c r="I1" s="30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8" t="s">
        <v>201</v>
      </c>
      <c r="B7" s="308"/>
      <c r="C7" s="308"/>
      <c r="D7" s="308"/>
      <c r="E7" s="308"/>
      <c r="F7" s="308"/>
      <c r="G7" s="213"/>
      <c r="H7" s="213"/>
      <c r="I7" s="213"/>
    </row>
    <row r="8" spans="1:9" ht="29.25" x14ac:dyDescent="0.45">
      <c r="A8" s="309" t="str">
        <f>'Page de garde'!D18</f>
        <v>Nabeul</v>
      </c>
      <c r="B8" s="309"/>
      <c r="C8" s="309"/>
      <c r="D8" s="309"/>
      <c r="E8" s="309"/>
      <c r="F8" s="309"/>
      <c r="G8" s="216"/>
      <c r="H8" s="216"/>
      <c r="I8" s="213"/>
    </row>
    <row r="9" spans="1:9" ht="24" x14ac:dyDescent="0.45">
      <c r="A9" s="38" t="s">
        <v>44</v>
      </c>
      <c r="B9" s="310"/>
      <c r="C9" s="310"/>
      <c r="D9" s="310"/>
      <c r="E9" s="310"/>
      <c r="F9" s="310"/>
      <c r="G9" s="216"/>
      <c r="H9" s="216"/>
      <c r="I9" s="213"/>
    </row>
    <row r="10" spans="1:9" ht="24" x14ac:dyDescent="0.45">
      <c r="A10" s="39" t="s">
        <v>46</v>
      </c>
      <c r="B10" s="311"/>
      <c r="C10" s="311"/>
      <c r="D10" s="311"/>
      <c r="E10" s="311"/>
      <c r="F10" s="311"/>
      <c r="G10" s="216"/>
      <c r="H10" s="216"/>
      <c r="I10" s="213"/>
    </row>
    <row r="11" spans="1:9" ht="24" x14ac:dyDescent="0.45">
      <c r="A11" s="38" t="s">
        <v>45</v>
      </c>
      <c r="B11" s="306"/>
      <c r="C11" s="306"/>
      <c r="D11" s="306"/>
      <c r="E11" s="306"/>
      <c r="F11" s="306"/>
      <c r="G11" s="216"/>
      <c r="H11" s="216"/>
      <c r="I11" s="213"/>
    </row>
    <row r="12" spans="1:9" ht="24" x14ac:dyDescent="0.45">
      <c r="A12" s="38" t="s">
        <v>276</v>
      </c>
      <c r="B12" s="312">
        <f>D505</f>
        <v>0</v>
      </c>
      <c r="C12" s="312"/>
      <c r="D12" s="312"/>
      <c r="E12" s="312"/>
      <c r="F12" s="312"/>
      <c r="G12" s="216"/>
      <c r="H12" s="216"/>
      <c r="I12" s="213"/>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7" t="s">
        <v>36</v>
      </c>
      <c r="C15" s="77" t="s">
        <v>35</v>
      </c>
      <c r="D15" s="315"/>
      <c r="E15" s="316"/>
      <c r="F15" s="315"/>
      <c r="G15" s="36"/>
      <c r="H15" s="36"/>
    </row>
    <row r="16" spans="1:9" ht="18" x14ac:dyDescent="0.35">
      <c r="A16" s="303" t="s">
        <v>0</v>
      </c>
      <c r="B16" s="303"/>
      <c r="C16" s="303"/>
      <c r="D16" s="303"/>
      <c r="E16" s="303"/>
      <c r="F16" s="303"/>
      <c r="G16" s="36"/>
      <c r="H16" s="36"/>
    </row>
    <row r="17" spans="1:8" ht="18" x14ac:dyDescent="0.3">
      <c r="A17" s="182">
        <f>B11</f>
        <v>0</v>
      </c>
      <c r="B17" s="36"/>
      <c r="C17" s="36"/>
      <c r="D17" s="36"/>
      <c r="E17" s="36"/>
      <c r="F17" s="36"/>
      <c r="G17" s="36"/>
      <c r="H17" s="36"/>
    </row>
    <row r="18" spans="1:8" ht="18" x14ac:dyDescent="0.25">
      <c r="A18" s="317" t="s">
        <v>1</v>
      </c>
      <c r="B18" s="318"/>
      <c r="C18" s="318"/>
      <c r="D18" s="318"/>
      <c r="E18" s="318"/>
      <c r="F18" s="31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1" t="s">
        <v>18</v>
      </c>
      <c r="B26" s="302"/>
      <c r="C26" s="302"/>
      <c r="D26" s="302"/>
      <c r="E26" s="302"/>
      <c r="F26" s="30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3" t="s">
        <v>137</v>
      </c>
      <c r="B43" s="303"/>
      <c r="C43" s="303"/>
      <c r="D43" s="303"/>
      <c r="E43" s="303"/>
      <c r="F43" s="303"/>
    </row>
    <row r="44" spans="1:7" x14ac:dyDescent="0.25">
      <c r="A44" s="183">
        <f>B11</f>
        <v>0</v>
      </c>
      <c r="B44" s="6"/>
      <c r="C44" s="7"/>
      <c r="D44" s="6"/>
    </row>
    <row r="45" spans="1:7" ht="16.5" x14ac:dyDescent="0.25">
      <c r="A45" s="304" t="s">
        <v>63</v>
      </c>
      <c r="B45" s="305"/>
      <c r="C45" s="305"/>
      <c r="D45" s="305"/>
      <c r="E45" s="305"/>
      <c r="F45" s="30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1" t="s">
        <v>65</v>
      </c>
      <c r="B57" s="302"/>
      <c r="C57" s="302"/>
      <c r="D57" s="302"/>
      <c r="E57" s="302"/>
      <c r="F57" s="30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1" t="s">
        <v>25</v>
      </c>
      <c r="B84" s="302"/>
      <c r="C84" s="302"/>
      <c r="D84" s="302"/>
      <c r="E84" s="302"/>
      <c r="F84" s="30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3" t="s">
        <v>129</v>
      </c>
      <c r="B99" s="303"/>
      <c r="C99" s="303"/>
      <c r="D99" s="303"/>
      <c r="E99" s="303"/>
      <c r="F99" s="303"/>
    </row>
    <row r="100" spans="1:6" x14ac:dyDescent="0.25">
      <c r="A100" s="183">
        <f>B11</f>
        <v>0</v>
      </c>
      <c r="B100" s="6"/>
      <c r="C100" s="7"/>
      <c r="D100" s="6"/>
    </row>
    <row r="101" spans="1:6" ht="16.5" x14ac:dyDescent="0.25">
      <c r="A101" s="304" t="s">
        <v>63</v>
      </c>
      <c r="B101" s="305"/>
      <c r="C101" s="305"/>
      <c r="D101" s="305"/>
      <c r="E101" s="305"/>
      <c r="F101" s="30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1" t="s">
        <v>133</v>
      </c>
      <c r="B113" s="302"/>
      <c r="C113" s="302"/>
      <c r="D113" s="302"/>
      <c r="E113" s="302"/>
      <c r="F113" s="30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1" t="s">
        <v>73</v>
      </c>
      <c r="B137" s="302"/>
      <c r="C137" s="302"/>
      <c r="D137" s="302"/>
      <c r="E137" s="302"/>
      <c r="F137" s="30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3" t="s">
        <v>130</v>
      </c>
      <c r="B152" s="303"/>
      <c r="C152" s="303"/>
      <c r="D152" s="303"/>
      <c r="E152" s="303"/>
      <c r="F152" s="303"/>
    </row>
    <row r="153" spans="1:6" x14ac:dyDescent="0.25">
      <c r="A153" s="183">
        <f>B11</f>
        <v>0</v>
      </c>
      <c r="B153" s="6"/>
      <c r="C153" s="7"/>
      <c r="D153" s="59"/>
    </row>
    <row r="154" spans="1:6" ht="16.5" x14ac:dyDescent="0.25">
      <c r="A154" s="304" t="s">
        <v>63</v>
      </c>
      <c r="B154" s="305"/>
      <c r="C154" s="305"/>
      <c r="D154" s="305"/>
      <c r="E154" s="305"/>
      <c r="F154" s="30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1" t="s">
        <v>134</v>
      </c>
      <c r="B166" s="302"/>
      <c r="C166" s="302"/>
      <c r="D166" s="302"/>
      <c r="E166" s="302"/>
      <c r="F166" s="30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3" t="s">
        <v>167</v>
      </c>
      <c r="B192" s="303"/>
      <c r="C192" s="303"/>
      <c r="D192" s="303"/>
      <c r="E192" s="303"/>
      <c r="F192" s="303"/>
    </row>
    <row r="193" spans="1:7" x14ac:dyDescent="0.25">
      <c r="A193" s="189">
        <f>B11</f>
        <v>0</v>
      </c>
      <c r="B193" s="6"/>
      <c r="C193" s="7"/>
      <c r="D193" s="6"/>
    </row>
    <row r="194" spans="1:7" ht="18" x14ac:dyDescent="0.25">
      <c r="A194" s="301" t="s">
        <v>158</v>
      </c>
      <c r="B194" s="302"/>
      <c r="C194" s="302"/>
      <c r="D194" s="302"/>
      <c r="E194" s="302"/>
      <c r="F194" s="30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1" t="s">
        <v>76</v>
      </c>
      <c r="B209" s="302"/>
      <c r="C209" s="302"/>
      <c r="D209" s="302"/>
      <c r="E209" s="302"/>
      <c r="F209" s="30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1" t="s">
        <v>191</v>
      </c>
      <c r="B232" s="302"/>
      <c r="C232" s="302"/>
      <c r="D232" s="302"/>
      <c r="E232" s="302"/>
      <c r="F232" s="30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3">
        <f>B11</f>
        <v>0</v>
      </c>
      <c r="B249" s="6"/>
      <c r="C249" s="7"/>
      <c r="D249" s="6"/>
    </row>
    <row r="250" spans="1:6" s="3" customFormat="1" ht="18" x14ac:dyDescent="0.25">
      <c r="A250" s="301" t="s">
        <v>79</v>
      </c>
      <c r="B250" s="302"/>
      <c r="C250" s="302"/>
      <c r="D250" s="302"/>
      <c r="E250" s="302"/>
      <c r="F250" s="30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2">
        <f>B11</f>
        <v>0</v>
      </c>
      <c r="B292" s="6"/>
      <c r="C292" s="7"/>
      <c r="D292" s="59"/>
    </row>
    <row r="293" spans="1:7" ht="18" x14ac:dyDescent="0.25">
      <c r="A293" s="301" t="s">
        <v>19</v>
      </c>
      <c r="B293" s="302"/>
      <c r="C293" s="302"/>
      <c r="D293" s="302"/>
      <c r="E293" s="302"/>
      <c r="F293" s="30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1" t="s">
        <v>122</v>
      </c>
      <c r="B305" s="302"/>
      <c r="C305" s="302"/>
      <c r="D305" s="302"/>
      <c r="E305" s="302"/>
      <c r="F305" s="30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3" t="s">
        <v>21</v>
      </c>
      <c r="B324" s="303"/>
      <c r="C324" s="303"/>
      <c r="D324" s="303"/>
      <c r="E324" s="303"/>
      <c r="F324" s="303"/>
    </row>
    <row r="325" spans="1:9" x14ac:dyDescent="0.25">
      <c r="A325" s="193">
        <f>B11</f>
        <v>0</v>
      </c>
      <c r="B325" s="6"/>
      <c r="C325" s="7"/>
      <c r="D325" s="6"/>
    </row>
    <row r="326" spans="1:9" ht="18" x14ac:dyDescent="0.25">
      <c r="A326" s="301" t="s">
        <v>12</v>
      </c>
      <c r="B326" s="302"/>
      <c r="C326" s="302"/>
      <c r="D326" s="302"/>
      <c r="E326" s="302"/>
      <c r="F326" s="30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1" t="s">
        <v>25</v>
      </c>
      <c r="B339" s="302"/>
      <c r="C339" s="302"/>
      <c r="D339" s="302"/>
      <c r="E339" s="302"/>
      <c r="F339" s="30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3" t="s">
        <v>8</v>
      </c>
      <c r="B352" s="303"/>
      <c r="C352" s="303"/>
      <c r="D352" s="303"/>
      <c r="E352" s="303"/>
      <c r="F352" s="303"/>
    </row>
    <row r="353" spans="1:6" x14ac:dyDescent="0.25">
      <c r="A353" s="183">
        <f>B11</f>
        <v>0</v>
      </c>
      <c r="B353" s="6"/>
      <c r="C353" s="7"/>
      <c r="D353" s="59"/>
    </row>
    <row r="354" spans="1:6" ht="16.5" x14ac:dyDescent="0.25">
      <c r="A354" s="304" t="s">
        <v>113</v>
      </c>
      <c r="B354" s="305"/>
      <c r="C354" s="305"/>
      <c r="D354" s="305"/>
      <c r="E354" s="305"/>
      <c r="F354" s="30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1" t="s">
        <v>25</v>
      </c>
      <c r="B366" s="302"/>
      <c r="C366" s="302"/>
      <c r="D366" s="302"/>
      <c r="E366" s="302"/>
      <c r="F366" s="30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3" t="s">
        <v>125</v>
      </c>
      <c r="B405" s="303"/>
      <c r="C405" s="303"/>
      <c r="D405" s="303"/>
      <c r="E405" s="303"/>
      <c r="F405" s="303"/>
    </row>
    <row r="406" spans="1:6" x14ac:dyDescent="0.25">
      <c r="A406" s="192">
        <f>B11</f>
        <v>0</v>
      </c>
      <c r="B406" s="6"/>
      <c r="C406" s="7"/>
      <c r="D406" s="6"/>
    </row>
    <row r="407" spans="1:6" ht="16.5" x14ac:dyDescent="0.25">
      <c r="A407" s="304" t="s">
        <v>19</v>
      </c>
      <c r="B407" s="305"/>
      <c r="C407" s="305"/>
      <c r="D407" s="305"/>
      <c r="E407" s="305"/>
      <c r="F407" s="30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4" t="s">
        <v>122</v>
      </c>
      <c r="B418" s="305"/>
      <c r="C418" s="305"/>
      <c r="D418" s="305"/>
      <c r="E418" s="305"/>
      <c r="F418" s="30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3" t="s">
        <v>374</v>
      </c>
      <c r="B435" s="303"/>
      <c r="C435" s="303"/>
      <c r="D435" s="303"/>
      <c r="E435" s="303"/>
      <c r="F435" s="303"/>
    </row>
    <row r="436" spans="1:7" x14ac:dyDescent="0.25">
      <c r="A436" s="195">
        <f>+B11</f>
        <v>0</v>
      </c>
      <c r="B436" s="6"/>
      <c r="C436" s="7"/>
      <c r="D436" s="6"/>
    </row>
    <row r="437" spans="1:7" ht="18" x14ac:dyDescent="0.25">
      <c r="A437" s="301" t="s">
        <v>375</v>
      </c>
      <c r="B437" s="302"/>
      <c r="C437" s="302"/>
      <c r="D437" s="302"/>
      <c r="E437" s="302"/>
      <c r="F437" s="30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1" t="s">
        <v>31</v>
      </c>
      <c r="B444" s="302"/>
      <c r="C444" s="302"/>
      <c r="D444" s="302"/>
      <c r="E444" s="302"/>
      <c r="F444" s="30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vu56iWEG39r1gnwl001Qi+e2U4gqM900angCAipCxr45bSQNbKaBwBoKKP1zQxTtHphkP8MmQE066u0WNVkIDg==" saltValue="fpg2/IJ3LX8W/rQT8LNRf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81"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1"/>
      <c r="E1" s="331"/>
      <c r="F1" s="331"/>
      <c r="G1" s="331"/>
      <c r="H1" s="331"/>
      <c r="I1" s="33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8" t="s">
        <v>52</v>
      </c>
      <c r="B6" s="308"/>
      <c r="C6" s="308"/>
      <c r="D6" s="308"/>
      <c r="E6" s="308"/>
      <c r="F6" s="308"/>
      <c r="G6" s="216"/>
      <c r="H6" s="216"/>
      <c r="I6" s="216"/>
    </row>
    <row r="7" spans="1:9" s="36" customFormat="1" ht="21.75" customHeight="1" x14ac:dyDescent="0.45">
      <c r="A7" s="309" t="str">
        <f>'A1 Exploitation'!A8:F8</f>
        <v>Nabeul</v>
      </c>
      <c r="B7" s="309"/>
      <c r="C7" s="309"/>
      <c r="D7" s="309"/>
      <c r="E7" s="309"/>
      <c r="F7" s="309"/>
      <c r="G7" s="216"/>
      <c r="H7" s="216"/>
      <c r="I7" s="216"/>
    </row>
    <row r="8" spans="1:9" s="36" customFormat="1" ht="24" x14ac:dyDescent="0.45">
      <c r="A8" s="38" t="s">
        <v>44</v>
      </c>
      <c r="B8" s="332">
        <f>'A5 Exploitation'!B9:F9</f>
        <v>0</v>
      </c>
      <c r="C8" s="332"/>
      <c r="D8" s="332"/>
      <c r="E8" s="332"/>
      <c r="F8" s="332"/>
      <c r="G8" s="216"/>
      <c r="H8" s="216"/>
      <c r="I8" s="216"/>
    </row>
    <row r="9" spans="1:9" s="36" customFormat="1" ht="24" x14ac:dyDescent="0.45">
      <c r="A9" s="39" t="s">
        <v>46</v>
      </c>
      <c r="B9" s="333">
        <f>'A5 Exploitation'!B10:F10</f>
        <v>0</v>
      </c>
      <c r="C9" s="333"/>
      <c r="D9" s="333"/>
      <c r="E9" s="333"/>
      <c r="F9" s="333"/>
      <c r="G9" s="216"/>
      <c r="H9" s="216"/>
      <c r="I9" s="216"/>
    </row>
    <row r="10" spans="1:9" s="36" customFormat="1" ht="24" x14ac:dyDescent="0.45">
      <c r="A10" s="38" t="s">
        <v>45</v>
      </c>
      <c r="B10" s="330">
        <f>'A5 Exploitation'!B11:F11</f>
        <v>0</v>
      </c>
      <c r="C10" s="330"/>
      <c r="D10" s="330"/>
      <c r="E10" s="330"/>
      <c r="F10" s="330"/>
      <c r="G10" s="216"/>
      <c r="H10" s="216"/>
      <c r="I10" s="216"/>
    </row>
    <row r="11" spans="1:9" s="36" customFormat="1" ht="24" x14ac:dyDescent="0.45">
      <c r="A11" s="38" t="s">
        <v>341</v>
      </c>
      <c r="B11" s="322">
        <f>D198</f>
        <v>0</v>
      </c>
      <c r="C11" s="322"/>
      <c r="D11" s="322"/>
      <c r="E11" s="322"/>
      <c r="F11" s="322"/>
      <c r="G11" s="216"/>
      <c r="H11" s="216"/>
      <c r="I11" s="216"/>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70" t="s">
        <v>36</v>
      </c>
      <c r="C14" s="70" t="s">
        <v>35</v>
      </c>
      <c r="D14" s="315"/>
      <c r="E14" s="315"/>
      <c r="F14" s="315"/>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26"/>
      <c r="C22" s="327"/>
      <c r="D22" s="215">
        <f>SUM(B17:C21)</f>
        <v>0</v>
      </c>
    </row>
    <row r="23" spans="1:6" x14ac:dyDescent="0.3">
      <c r="A23" s="319" t="s">
        <v>342</v>
      </c>
      <c r="B23" s="320"/>
      <c r="C23" s="321"/>
      <c r="D23" s="65">
        <f>D22/(COUNT(B17:C21)*2)</f>
        <v>0</v>
      </c>
    </row>
    <row r="24" spans="1:6" s="50" customFormat="1" x14ac:dyDescent="0.3">
      <c r="A24" s="54"/>
      <c r="B24" s="55"/>
      <c r="C24" s="55"/>
      <c r="D24" s="56"/>
    </row>
    <row r="25" spans="1:6" ht="19.5" x14ac:dyDescent="0.4">
      <c r="A25" s="328" t="s">
        <v>4</v>
      </c>
      <c r="B25" s="329"/>
      <c r="C25" s="329"/>
      <c r="D25" s="329"/>
      <c r="E25" s="329"/>
      <c r="F25" s="32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9" t="s">
        <v>38</v>
      </c>
      <c r="B32" s="320"/>
      <c r="C32" s="321"/>
      <c r="D32" s="214">
        <f>SUM(B26:C31)</f>
        <v>0</v>
      </c>
    </row>
    <row r="33" spans="1:6" x14ac:dyDescent="0.3">
      <c r="A33" s="319" t="s">
        <v>342</v>
      </c>
      <c r="B33" s="320"/>
      <c r="C33" s="321"/>
      <c r="D33" s="65">
        <f>D32/(COUNT(B26:C31)*2)</f>
        <v>0</v>
      </c>
    </row>
    <row r="34" spans="1:6" s="50" customFormat="1" x14ac:dyDescent="0.3">
      <c r="A34" s="54"/>
      <c r="B34" s="55"/>
      <c r="C34" s="55"/>
      <c r="D34" s="56"/>
    </row>
    <row r="35" spans="1:6" s="50" customFormat="1" ht="19.5" x14ac:dyDescent="0.4">
      <c r="A35" s="328" t="s">
        <v>246</v>
      </c>
      <c r="B35" s="329"/>
      <c r="C35" s="329"/>
      <c r="D35" s="329"/>
      <c r="E35" s="329"/>
      <c r="F35" s="32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9" t="s">
        <v>38</v>
      </c>
      <c r="B41" s="320"/>
      <c r="C41" s="321"/>
      <c r="D41" s="214">
        <f>SUM(B36:C40)</f>
        <v>0</v>
      </c>
      <c r="E41" s="37"/>
      <c r="F41" s="37"/>
    </row>
    <row r="42" spans="1:6" s="50" customFormat="1" x14ac:dyDescent="0.3">
      <c r="A42" s="319" t="s">
        <v>342</v>
      </c>
      <c r="B42" s="320"/>
      <c r="C42" s="321"/>
      <c r="D42" s="65">
        <f>D41/(COUNT(B36:C40)*2)</f>
        <v>0</v>
      </c>
      <c r="E42" s="37"/>
      <c r="F42" s="37"/>
    </row>
    <row r="43" spans="1:6" s="50" customFormat="1" x14ac:dyDescent="0.3">
      <c r="A43" s="90"/>
      <c r="B43" s="91"/>
      <c r="C43" s="91"/>
      <c r="D43" s="92"/>
    </row>
    <row r="44" spans="1:6" ht="19.5" x14ac:dyDescent="0.4">
      <c r="A44" s="334" t="s">
        <v>21</v>
      </c>
      <c r="B44" s="335"/>
      <c r="C44" s="335"/>
      <c r="D44" s="335"/>
      <c r="E44" s="335"/>
      <c r="F44" s="33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9" t="s">
        <v>38</v>
      </c>
      <c r="B51" s="320"/>
      <c r="C51" s="321"/>
      <c r="D51" s="214">
        <f>SUM(B45:C50)</f>
        <v>0</v>
      </c>
    </row>
    <row r="52" spans="1:6" x14ac:dyDescent="0.3">
      <c r="A52" s="319" t="s">
        <v>342</v>
      </c>
      <c r="B52" s="320"/>
      <c r="C52" s="321"/>
      <c r="D52" s="65">
        <f>D51/(COUNT(B45:C50)*2)</f>
        <v>0</v>
      </c>
    </row>
    <row r="53" spans="1:6" s="50" customFormat="1" x14ac:dyDescent="0.3">
      <c r="A53" s="54"/>
      <c r="B53" s="55"/>
      <c r="C53" s="55"/>
      <c r="D53" s="56"/>
    </row>
    <row r="54" spans="1:6" ht="19.5" x14ac:dyDescent="0.4">
      <c r="A54" s="328" t="s">
        <v>8</v>
      </c>
      <c r="B54" s="329"/>
      <c r="C54" s="329"/>
      <c r="D54" s="329"/>
      <c r="E54" s="329"/>
      <c r="F54" s="32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9" t="s">
        <v>38</v>
      </c>
      <c r="B62" s="320"/>
      <c r="C62" s="321"/>
      <c r="D62" s="214">
        <f>SUM(B55:C61)</f>
        <v>0</v>
      </c>
    </row>
    <row r="63" spans="1:6" x14ac:dyDescent="0.3">
      <c r="A63" s="319" t="s">
        <v>342</v>
      </c>
      <c r="B63" s="320"/>
      <c r="C63" s="321"/>
      <c r="D63" s="65">
        <f>D62/(COUNT(B55:C61)*2)</f>
        <v>0</v>
      </c>
    </row>
    <row r="64" spans="1:6" s="50" customFormat="1" x14ac:dyDescent="0.3">
      <c r="A64" s="54"/>
      <c r="B64" s="55"/>
      <c r="C64" s="55"/>
      <c r="D64" s="56"/>
    </row>
    <row r="65" spans="1:6" ht="19.5" x14ac:dyDescent="0.4">
      <c r="A65" s="328" t="s">
        <v>143</v>
      </c>
      <c r="B65" s="329"/>
      <c r="C65" s="329"/>
      <c r="D65" s="329"/>
      <c r="E65" s="329"/>
      <c r="F65" s="32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9" t="s">
        <v>38</v>
      </c>
      <c r="B83" s="320"/>
      <c r="C83" s="321"/>
      <c r="D83" s="214">
        <f>SUM(B66:C82)</f>
        <v>0</v>
      </c>
    </row>
    <row r="84" spans="1:6" x14ac:dyDescent="0.3">
      <c r="A84" s="319" t="s">
        <v>342</v>
      </c>
      <c r="B84" s="320"/>
      <c r="C84" s="321"/>
      <c r="D84" s="65">
        <f>D83/(COUNT(B66:C82)*2)</f>
        <v>0</v>
      </c>
    </row>
    <row r="85" spans="1:6" s="50" customFormat="1" x14ac:dyDescent="0.3">
      <c r="A85" s="54"/>
      <c r="B85" s="55"/>
      <c r="C85" s="55"/>
      <c r="D85" s="56"/>
    </row>
    <row r="86" spans="1:6" ht="19.5" x14ac:dyDescent="0.4">
      <c r="A86" s="328" t="s">
        <v>237</v>
      </c>
      <c r="B86" s="329"/>
      <c r="C86" s="329"/>
      <c r="D86" s="329"/>
      <c r="E86" s="329"/>
      <c r="F86" s="32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9" t="s">
        <v>38</v>
      </c>
      <c r="B101" s="320"/>
      <c r="C101" s="321"/>
      <c r="D101" s="214">
        <f>SUM(B87:C100)</f>
        <v>0</v>
      </c>
    </row>
    <row r="102" spans="1:6" x14ac:dyDescent="0.3">
      <c r="A102" s="319" t="s">
        <v>342</v>
      </c>
      <c r="B102" s="320"/>
      <c r="C102" s="32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8" t="s">
        <v>238</v>
      </c>
      <c r="B105" s="329"/>
      <c r="C105" s="329"/>
      <c r="D105" s="329"/>
      <c r="E105" s="329"/>
      <c r="F105" s="32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9" t="s">
        <v>38</v>
      </c>
      <c r="B117" s="320"/>
      <c r="C117" s="321"/>
      <c r="D117" s="214">
        <f>SUM(B106:C116)</f>
        <v>0</v>
      </c>
      <c r="E117" s="37"/>
      <c r="F117" s="37"/>
    </row>
    <row r="118" spans="1:6" s="50" customFormat="1" x14ac:dyDescent="0.3">
      <c r="A118" s="319" t="s">
        <v>342</v>
      </c>
      <c r="B118" s="320"/>
      <c r="C118" s="321"/>
      <c r="D118" s="65">
        <f>D117/(COUNT(B106:C116)*2)</f>
        <v>0</v>
      </c>
      <c r="E118" s="37"/>
      <c r="F118" s="37"/>
    </row>
    <row r="119" spans="1:6" s="50" customFormat="1" x14ac:dyDescent="0.3">
      <c r="A119" s="54"/>
      <c r="B119" s="55"/>
      <c r="C119" s="55"/>
      <c r="D119" s="56"/>
    </row>
    <row r="120" spans="1:6" ht="19.5" x14ac:dyDescent="0.4">
      <c r="A120" s="328" t="s">
        <v>208</v>
      </c>
      <c r="B120" s="329"/>
      <c r="C120" s="329"/>
      <c r="D120" s="329"/>
      <c r="E120" s="329"/>
      <c r="F120" s="32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9" t="s">
        <v>38</v>
      </c>
      <c r="B132" s="320"/>
      <c r="C132" s="321"/>
      <c r="D132" s="214">
        <f>SUM(B121:C131)</f>
        <v>0</v>
      </c>
    </row>
    <row r="133" spans="1:6" x14ac:dyDescent="0.3">
      <c r="A133" s="319" t="s">
        <v>342</v>
      </c>
      <c r="B133" s="320"/>
      <c r="C133" s="321"/>
      <c r="D133" s="63">
        <f>D132/(COUNT(B121:C131)*2)</f>
        <v>0</v>
      </c>
    </row>
    <row r="134" spans="1:6" s="50" customFormat="1" x14ac:dyDescent="0.3">
      <c r="A134" s="54"/>
      <c r="B134" s="55"/>
      <c r="C134" s="55"/>
      <c r="D134" s="61"/>
    </row>
    <row r="135" spans="1:6" ht="19.5" x14ac:dyDescent="0.4">
      <c r="A135" s="328" t="s">
        <v>78</v>
      </c>
      <c r="B135" s="329"/>
      <c r="C135" s="329"/>
      <c r="D135" s="329"/>
      <c r="E135" s="329"/>
      <c r="F135" s="32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9" t="s">
        <v>38</v>
      </c>
      <c r="B148" s="320"/>
      <c r="C148" s="321"/>
      <c r="D148" s="214">
        <f>SUM(B136:C147)</f>
        <v>0</v>
      </c>
    </row>
    <row r="149" spans="1:6" x14ac:dyDescent="0.3">
      <c r="A149" s="319" t="s">
        <v>342</v>
      </c>
      <c r="B149" s="320"/>
      <c r="C149" s="321"/>
      <c r="D149" s="65">
        <f>D148/(COUNT(B136:C147)*2)</f>
        <v>0</v>
      </c>
    </row>
    <row r="150" spans="1:6" s="50" customFormat="1" x14ac:dyDescent="0.3">
      <c r="A150" s="54"/>
      <c r="B150" s="55"/>
      <c r="C150" s="55"/>
      <c r="D150" s="56"/>
    </row>
    <row r="151" spans="1:6" ht="19.5" x14ac:dyDescent="0.4">
      <c r="A151" s="328" t="s">
        <v>243</v>
      </c>
      <c r="B151" s="329"/>
      <c r="C151" s="329"/>
      <c r="D151" s="329"/>
      <c r="E151" s="329"/>
      <c r="F151" s="32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9" t="s">
        <v>38</v>
      </c>
      <c r="B160" s="326"/>
      <c r="C160" s="327"/>
      <c r="D160" s="215">
        <f>SUM(B152:C159)</f>
        <v>0</v>
      </c>
    </row>
    <row r="161" spans="1:6" x14ac:dyDescent="0.3">
      <c r="A161" s="319" t="s">
        <v>342</v>
      </c>
      <c r="B161" s="320"/>
      <c r="C161" s="321"/>
      <c r="D161" s="65">
        <f>D160/(COUNT(B152:C159)*2)</f>
        <v>0</v>
      </c>
    </row>
    <row r="162" spans="1:6" s="50" customFormat="1" x14ac:dyDescent="0.3">
      <c r="A162" s="54"/>
      <c r="B162" s="55"/>
      <c r="C162" s="57"/>
      <c r="D162" s="58"/>
    </row>
    <row r="163" spans="1:6" ht="19.5" x14ac:dyDescent="0.4">
      <c r="A163" s="328" t="s">
        <v>85</v>
      </c>
      <c r="B163" s="329"/>
      <c r="C163" s="329"/>
      <c r="D163" s="329"/>
      <c r="E163" s="329"/>
      <c r="F163" s="32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9" t="s">
        <v>38</v>
      </c>
      <c r="B168" s="320"/>
      <c r="C168" s="321"/>
      <c r="D168" s="214">
        <f>SUM(B164:C167)</f>
        <v>0</v>
      </c>
    </row>
    <row r="169" spans="1:6" x14ac:dyDescent="0.3">
      <c r="A169" s="319" t="s">
        <v>342</v>
      </c>
      <c r="B169" s="320"/>
      <c r="C169" s="321"/>
      <c r="D169" s="65">
        <f>D168/(COUNT(B164:C167)*2)</f>
        <v>0</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9" t="s">
        <v>38</v>
      </c>
      <c r="B176" s="320"/>
      <c r="C176" s="321"/>
      <c r="D176" s="214">
        <f>SUM(B172:C175)</f>
        <v>0</v>
      </c>
    </row>
    <row r="177" spans="1:6" x14ac:dyDescent="0.3">
      <c r="A177" s="319" t="s">
        <v>342</v>
      </c>
      <c r="B177" s="320"/>
      <c r="C177" s="321"/>
      <c r="D177" s="65">
        <f>D176/(COUNT(B172:C175)*2)</f>
        <v>0</v>
      </c>
    </row>
    <row r="178" spans="1:6" s="50" customFormat="1" x14ac:dyDescent="0.3">
      <c r="A178" s="54"/>
      <c r="B178" s="55"/>
      <c r="C178" s="55"/>
      <c r="D178" s="56"/>
    </row>
    <row r="179" spans="1:6" ht="19.5" x14ac:dyDescent="0.4">
      <c r="A179" s="328" t="s">
        <v>87</v>
      </c>
      <c r="B179" s="329"/>
      <c r="C179" s="329"/>
      <c r="D179" s="329"/>
      <c r="E179" s="329"/>
      <c r="F179" s="32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9" t="s">
        <v>38</v>
      </c>
      <c r="B185" s="320"/>
      <c r="C185" s="321"/>
      <c r="D185" s="214">
        <f>SUM(B180:C184)</f>
        <v>0</v>
      </c>
    </row>
    <row r="186" spans="1:6" x14ac:dyDescent="0.3">
      <c r="A186" s="319" t="s">
        <v>342</v>
      </c>
      <c r="B186" s="320"/>
      <c r="C186" s="321"/>
      <c r="D186" s="65">
        <f>D185/(COUNT(B180:C184)*2)</f>
        <v>0</v>
      </c>
    </row>
    <row r="187" spans="1:6" s="50" customFormat="1" x14ac:dyDescent="0.3">
      <c r="A187" s="54"/>
      <c r="B187" s="55"/>
      <c r="C187" s="55"/>
      <c r="D187" s="56"/>
    </row>
    <row r="188" spans="1:6" ht="19.5" x14ac:dyDescent="0.4">
      <c r="A188" s="328" t="s">
        <v>242</v>
      </c>
      <c r="B188" s="329"/>
      <c r="C188" s="329"/>
      <c r="D188" s="329"/>
      <c r="E188" s="329"/>
      <c r="F188" s="32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9" t="s">
        <v>38</v>
      </c>
      <c r="B193" s="320"/>
      <c r="C193" s="321"/>
      <c r="D193" s="97">
        <f>SUM(B189:C192)</f>
        <v>0</v>
      </c>
    </row>
    <row r="194" spans="1:4" x14ac:dyDescent="0.3">
      <c r="A194" s="319" t="s">
        <v>342</v>
      </c>
      <c r="B194" s="320"/>
      <c r="C194" s="32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90" zoomScale="50" zoomScaleNormal="50" workbookViewId="0">
      <selection activeCell="N499" sqref="N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7"/>
      <c r="E1" s="307"/>
      <c r="F1" s="307"/>
      <c r="G1" s="307"/>
      <c r="H1" s="307"/>
      <c r="I1" s="30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8" t="s">
        <v>201</v>
      </c>
      <c r="B7" s="308"/>
      <c r="C7" s="308"/>
      <c r="D7" s="308"/>
      <c r="E7" s="308"/>
      <c r="F7" s="308"/>
      <c r="G7" s="213"/>
      <c r="H7" s="213"/>
      <c r="I7" s="213"/>
    </row>
    <row r="8" spans="1:9" ht="29.25" x14ac:dyDescent="0.45">
      <c r="A8" s="309" t="str">
        <f>'Page de garde'!D18</f>
        <v>Nabeul</v>
      </c>
      <c r="B8" s="309"/>
      <c r="C8" s="309"/>
      <c r="D8" s="309"/>
      <c r="E8" s="309"/>
      <c r="F8" s="309"/>
      <c r="G8" s="216"/>
      <c r="H8" s="216"/>
      <c r="I8" s="213"/>
    </row>
    <row r="9" spans="1:9" ht="24" x14ac:dyDescent="0.45">
      <c r="A9" s="38" t="s">
        <v>44</v>
      </c>
      <c r="B9" s="310"/>
      <c r="C9" s="310"/>
      <c r="D9" s="310"/>
      <c r="E9" s="310"/>
      <c r="F9" s="310"/>
      <c r="G9" s="216"/>
      <c r="H9" s="216"/>
      <c r="I9" s="213"/>
    </row>
    <row r="10" spans="1:9" ht="24" x14ac:dyDescent="0.45">
      <c r="A10" s="39" t="s">
        <v>46</v>
      </c>
      <c r="B10" s="311"/>
      <c r="C10" s="311"/>
      <c r="D10" s="311"/>
      <c r="E10" s="311"/>
      <c r="F10" s="311"/>
      <c r="G10" s="216"/>
      <c r="H10" s="216"/>
      <c r="I10" s="213"/>
    </row>
    <row r="11" spans="1:9" ht="24" x14ac:dyDescent="0.45">
      <c r="A11" s="38" t="s">
        <v>45</v>
      </c>
      <c r="B11" s="306"/>
      <c r="C11" s="306"/>
      <c r="D11" s="306"/>
      <c r="E11" s="306"/>
      <c r="F11" s="306"/>
      <c r="G11" s="216"/>
      <c r="H11" s="216"/>
      <c r="I11" s="213"/>
    </row>
    <row r="12" spans="1:9" ht="24" x14ac:dyDescent="0.45">
      <c r="A12" s="38" t="s">
        <v>276</v>
      </c>
      <c r="B12" s="312">
        <f>D505</f>
        <v>0</v>
      </c>
      <c r="C12" s="312"/>
      <c r="D12" s="312"/>
      <c r="E12" s="312"/>
      <c r="F12" s="312"/>
      <c r="G12" s="216"/>
      <c r="H12" s="216"/>
      <c r="I12" s="213"/>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7" t="s">
        <v>36</v>
      </c>
      <c r="C15" s="77" t="s">
        <v>35</v>
      </c>
      <c r="D15" s="315"/>
      <c r="E15" s="316"/>
      <c r="F15" s="315"/>
      <c r="G15" s="36"/>
      <c r="H15" s="36"/>
    </row>
    <row r="16" spans="1:9" ht="18" x14ac:dyDescent="0.35">
      <c r="A16" s="303" t="s">
        <v>0</v>
      </c>
      <c r="B16" s="303"/>
      <c r="C16" s="303"/>
      <c r="D16" s="303"/>
      <c r="E16" s="303"/>
      <c r="F16" s="303"/>
      <c r="G16" s="36"/>
      <c r="H16" s="36"/>
    </row>
    <row r="17" spans="1:8" ht="18" x14ac:dyDescent="0.3">
      <c r="A17" s="182">
        <f>B11</f>
        <v>0</v>
      </c>
      <c r="B17" s="36"/>
      <c r="C17" s="36"/>
      <c r="D17" s="36"/>
      <c r="E17" s="36"/>
      <c r="F17" s="36"/>
      <c r="G17" s="36"/>
      <c r="H17" s="36"/>
    </row>
    <row r="18" spans="1:8" ht="18" x14ac:dyDescent="0.25">
      <c r="A18" s="317" t="s">
        <v>1</v>
      </c>
      <c r="B18" s="318"/>
      <c r="C18" s="318"/>
      <c r="D18" s="318"/>
      <c r="E18" s="318"/>
      <c r="F18" s="31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301" t="s">
        <v>18</v>
      </c>
      <c r="B26" s="302"/>
      <c r="C26" s="302"/>
      <c r="D26" s="302"/>
      <c r="E26" s="302"/>
      <c r="F26" s="30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303" t="s">
        <v>137</v>
      </c>
      <c r="B43" s="303"/>
      <c r="C43" s="303"/>
      <c r="D43" s="303"/>
      <c r="E43" s="303"/>
      <c r="F43" s="303"/>
    </row>
    <row r="44" spans="1:7" x14ac:dyDescent="0.25">
      <c r="A44" s="183">
        <f>B11</f>
        <v>0</v>
      </c>
      <c r="B44" s="6"/>
      <c r="C44" s="7"/>
      <c r="D44" s="6"/>
    </row>
    <row r="45" spans="1:7" ht="16.5" x14ac:dyDescent="0.25">
      <c r="A45" s="304" t="s">
        <v>63</v>
      </c>
      <c r="B45" s="305"/>
      <c r="C45" s="305"/>
      <c r="D45" s="305"/>
      <c r="E45" s="305"/>
      <c r="F45" s="30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301" t="s">
        <v>65</v>
      </c>
      <c r="B57" s="302"/>
      <c r="C57" s="302"/>
      <c r="D57" s="302"/>
      <c r="E57" s="302"/>
      <c r="F57" s="30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301" t="s">
        <v>25</v>
      </c>
      <c r="B84" s="302"/>
      <c r="C84" s="302"/>
      <c r="D84" s="302"/>
      <c r="E84" s="302"/>
      <c r="F84" s="30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303" t="s">
        <v>129</v>
      </c>
      <c r="B99" s="303"/>
      <c r="C99" s="303"/>
      <c r="D99" s="303"/>
      <c r="E99" s="303"/>
      <c r="F99" s="303"/>
    </row>
    <row r="100" spans="1:6" x14ac:dyDescent="0.25">
      <c r="A100" s="183">
        <f>B11</f>
        <v>0</v>
      </c>
      <c r="B100" s="6"/>
      <c r="C100" s="7"/>
      <c r="D100" s="6"/>
    </row>
    <row r="101" spans="1:6" ht="16.5" x14ac:dyDescent="0.25">
      <c r="A101" s="304" t="s">
        <v>63</v>
      </c>
      <c r="B101" s="305"/>
      <c r="C101" s="305"/>
      <c r="D101" s="305"/>
      <c r="E101" s="305"/>
      <c r="F101" s="30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301" t="s">
        <v>133</v>
      </c>
      <c r="B113" s="302"/>
      <c r="C113" s="302"/>
      <c r="D113" s="302"/>
      <c r="E113" s="302"/>
      <c r="F113" s="30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301" t="s">
        <v>73</v>
      </c>
      <c r="B137" s="302"/>
      <c r="C137" s="302"/>
      <c r="D137" s="302"/>
      <c r="E137" s="302"/>
      <c r="F137" s="30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303" t="s">
        <v>130</v>
      </c>
      <c r="B152" s="303"/>
      <c r="C152" s="303"/>
      <c r="D152" s="303"/>
      <c r="E152" s="303"/>
      <c r="F152" s="303"/>
    </row>
    <row r="153" spans="1:6" x14ac:dyDescent="0.25">
      <c r="A153" s="183">
        <f>B11</f>
        <v>0</v>
      </c>
      <c r="B153" s="6"/>
      <c r="C153" s="7"/>
      <c r="D153" s="59"/>
    </row>
    <row r="154" spans="1:6" ht="16.5" x14ac:dyDescent="0.25">
      <c r="A154" s="304" t="s">
        <v>63</v>
      </c>
      <c r="B154" s="305"/>
      <c r="C154" s="305"/>
      <c r="D154" s="305"/>
      <c r="E154" s="305"/>
      <c r="F154" s="30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301" t="s">
        <v>134</v>
      </c>
      <c r="B166" s="302"/>
      <c r="C166" s="302"/>
      <c r="D166" s="302"/>
      <c r="E166" s="302"/>
      <c r="F166" s="30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303" t="s">
        <v>167</v>
      </c>
      <c r="B192" s="303"/>
      <c r="C192" s="303"/>
      <c r="D192" s="303"/>
      <c r="E192" s="303"/>
      <c r="F192" s="303"/>
    </row>
    <row r="193" spans="1:7" x14ac:dyDescent="0.25">
      <c r="A193" s="189">
        <f>B11</f>
        <v>0</v>
      </c>
      <c r="B193" s="6"/>
      <c r="C193" s="7"/>
      <c r="D193" s="6"/>
    </row>
    <row r="194" spans="1:7" ht="18" x14ac:dyDescent="0.25">
      <c r="A194" s="301" t="s">
        <v>158</v>
      </c>
      <c r="B194" s="302"/>
      <c r="C194" s="302"/>
      <c r="D194" s="302"/>
      <c r="E194" s="302"/>
      <c r="F194" s="30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301" t="s">
        <v>76</v>
      </c>
      <c r="B209" s="302"/>
      <c r="C209" s="302"/>
      <c r="D209" s="302"/>
      <c r="E209" s="302"/>
      <c r="F209" s="30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301" t="s">
        <v>191</v>
      </c>
      <c r="B232" s="302"/>
      <c r="C232" s="302"/>
      <c r="D232" s="302"/>
      <c r="E232" s="302"/>
      <c r="F232" s="30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3">
        <f>B11</f>
        <v>0</v>
      </c>
      <c r="B249" s="6"/>
      <c r="C249" s="7"/>
      <c r="D249" s="6"/>
    </row>
    <row r="250" spans="1:6" s="3" customFormat="1" ht="18" x14ac:dyDescent="0.25">
      <c r="A250" s="301" t="s">
        <v>79</v>
      </c>
      <c r="B250" s="302"/>
      <c r="C250" s="302"/>
      <c r="D250" s="302"/>
      <c r="E250" s="302"/>
      <c r="F250" s="30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2">
        <f>B11</f>
        <v>0</v>
      </c>
      <c r="B292" s="6"/>
      <c r="C292" s="7"/>
      <c r="D292" s="59"/>
    </row>
    <row r="293" spans="1:7" ht="18" x14ac:dyDescent="0.25">
      <c r="A293" s="301" t="s">
        <v>19</v>
      </c>
      <c r="B293" s="302"/>
      <c r="C293" s="302"/>
      <c r="D293" s="302"/>
      <c r="E293" s="302"/>
      <c r="F293" s="30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301" t="s">
        <v>122</v>
      </c>
      <c r="B305" s="302"/>
      <c r="C305" s="302"/>
      <c r="D305" s="302"/>
      <c r="E305" s="302"/>
      <c r="F305" s="30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303" t="s">
        <v>21</v>
      </c>
      <c r="B324" s="303"/>
      <c r="C324" s="303"/>
      <c r="D324" s="303"/>
      <c r="E324" s="303"/>
      <c r="F324" s="303"/>
    </row>
    <row r="325" spans="1:9" x14ac:dyDescent="0.25">
      <c r="A325" s="193">
        <f>B11</f>
        <v>0</v>
      </c>
      <c r="B325" s="6"/>
      <c r="C325" s="7"/>
      <c r="D325" s="6"/>
    </row>
    <row r="326" spans="1:9" ht="18" x14ac:dyDescent="0.25">
      <c r="A326" s="301" t="s">
        <v>12</v>
      </c>
      <c r="B326" s="302"/>
      <c r="C326" s="302"/>
      <c r="D326" s="302"/>
      <c r="E326" s="302"/>
      <c r="F326" s="30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301" t="s">
        <v>25</v>
      </c>
      <c r="B339" s="302"/>
      <c r="C339" s="302"/>
      <c r="D339" s="302"/>
      <c r="E339" s="302"/>
      <c r="F339" s="30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303" t="s">
        <v>8</v>
      </c>
      <c r="B352" s="303"/>
      <c r="C352" s="303"/>
      <c r="D352" s="303"/>
      <c r="E352" s="303"/>
      <c r="F352" s="303"/>
    </row>
    <row r="353" spans="1:6" x14ac:dyDescent="0.25">
      <c r="A353" s="183">
        <f>B11</f>
        <v>0</v>
      </c>
      <c r="B353" s="6"/>
      <c r="C353" s="7"/>
      <c r="D353" s="59"/>
    </row>
    <row r="354" spans="1:6" ht="16.5" x14ac:dyDescent="0.25">
      <c r="A354" s="304" t="s">
        <v>113</v>
      </c>
      <c r="B354" s="305"/>
      <c r="C354" s="305"/>
      <c r="D354" s="305"/>
      <c r="E354" s="305"/>
      <c r="F354" s="30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301" t="s">
        <v>25</v>
      </c>
      <c r="B366" s="302"/>
      <c r="C366" s="302"/>
      <c r="D366" s="302"/>
      <c r="E366" s="302"/>
      <c r="F366" s="30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303" t="s">
        <v>125</v>
      </c>
      <c r="B405" s="303"/>
      <c r="C405" s="303"/>
      <c r="D405" s="303"/>
      <c r="E405" s="303"/>
      <c r="F405" s="303"/>
    </row>
    <row r="406" spans="1:6" x14ac:dyDescent="0.25">
      <c r="A406" s="192">
        <f>B11</f>
        <v>0</v>
      </c>
      <c r="B406" s="6"/>
      <c r="C406" s="7"/>
      <c r="D406" s="6"/>
    </row>
    <row r="407" spans="1:6" ht="16.5" x14ac:dyDescent="0.25">
      <c r="A407" s="304" t="s">
        <v>19</v>
      </c>
      <c r="B407" s="305"/>
      <c r="C407" s="305"/>
      <c r="D407" s="305"/>
      <c r="E407" s="305"/>
      <c r="F407" s="30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304" t="s">
        <v>122</v>
      </c>
      <c r="B418" s="305"/>
      <c r="C418" s="305"/>
      <c r="D418" s="305"/>
      <c r="E418" s="305"/>
      <c r="F418" s="30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303" t="s">
        <v>374</v>
      </c>
      <c r="B435" s="303"/>
      <c r="C435" s="303"/>
      <c r="D435" s="303"/>
      <c r="E435" s="303"/>
      <c r="F435" s="303"/>
    </row>
    <row r="436" spans="1:7" x14ac:dyDescent="0.25">
      <c r="A436" s="195">
        <f>+B11</f>
        <v>0</v>
      </c>
      <c r="B436" s="6"/>
      <c r="C436" s="7"/>
      <c r="D436" s="6"/>
    </row>
    <row r="437" spans="1:7" ht="18" x14ac:dyDescent="0.25">
      <c r="A437" s="301" t="s">
        <v>375</v>
      </c>
      <c r="B437" s="302"/>
      <c r="C437" s="302"/>
      <c r="D437" s="302"/>
      <c r="E437" s="302"/>
      <c r="F437" s="30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301" t="s">
        <v>31</v>
      </c>
      <c r="B444" s="302"/>
      <c r="C444" s="302"/>
      <c r="D444" s="302"/>
      <c r="E444" s="302"/>
      <c r="F444" s="30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s4nemI1aO10XLMAdn/Bv4rnDk55OIhfZuwTJDmk7sC+cBofkjVKafQSFtVb+XhW/2Hmy1AoSswR2QXYLRQySeQ==" saltValue="OBN5hE+lM41ET52UyuDS/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1"/>
      <c r="E1" s="331"/>
      <c r="F1" s="331"/>
      <c r="G1" s="331"/>
      <c r="H1" s="331"/>
      <c r="I1" s="33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8" t="s">
        <v>52</v>
      </c>
      <c r="B6" s="308"/>
      <c r="C6" s="308"/>
      <c r="D6" s="308"/>
      <c r="E6" s="308"/>
      <c r="F6" s="308"/>
      <c r="G6" s="216"/>
      <c r="H6" s="216"/>
      <c r="I6" s="216"/>
    </row>
    <row r="7" spans="1:9" s="36" customFormat="1" ht="21.75" customHeight="1" x14ac:dyDescent="0.45">
      <c r="A7" s="309" t="str">
        <f>'A1 Exploitation'!A8:F8</f>
        <v>Nabeul</v>
      </c>
      <c r="B7" s="309"/>
      <c r="C7" s="309"/>
      <c r="D7" s="309"/>
      <c r="E7" s="309"/>
      <c r="F7" s="309"/>
      <c r="G7" s="216"/>
      <c r="H7" s="216"/>
      <c r="I7" s="216"/>
    </row>
    <row r="8" spans="1:9" s="36" customFormat="1" ht="24" x14ac:dyDescent="0.45">
      <c r="A8" s="38" t="s">
        <v>44</v>
      </c>
      <c r="B8" s="332">
        <f>'A6 Exploitation'!B9:F9</f>
        <v>0</v>
      </c>
      <c r="C8" s="332"/>
      <c r="D8" s="332"/>
      <c r="E8" s="332"/>
      <c r="F8" s="332"/>
      <c r="G8" s="216"/>
      <c r="H8" s="216"/>
      <c r="I8" s="216"/>
    </row>
    <row r="9" spans="1:9" s="36" customFormat="1" ht="24" x14ac:dyDescent="0.45">
      <c r="A9" s="39" t="s">
        <v>46</v>
      </c>
      <c r="B9" s="333">
        <f>'A6 Exploitation'!B10:F10</f>
        <v>0</v>
      </c>
      <c r="C9" s="333"/>
      <c r="D9" s="333"/>
      <c r="E9" s="333"/>
      <c r="F9" s="333"/>
      <c r="G9" s="216"/>
      <c r="H9" s="216"/>
      <c r="I9" s="216"/>
    </row>
    <row r="10" spans="1:9" s="36" customFormat="1" ht="24" x14ac:dyDescent="0.45">
      <c r="A10" s="38" t="s">
        <v>45</v>
      </c>
      <c r="B10" s="330">
        <f>'A6 Exploitation'!B11:F11</f>
        <v>0</v>
      </c>
      <c r="C10" s="330"/>
      <c r="D10" s="330"/>
      <c r="E10" s="330"/>
      <c r="F10" s="330"/>
      <c r="G10" s="216"/>
      <c r="H10" s="216"/>
      <c r="I10" s="216"/>
    </row>
    <row r="11" spans="1:9" s="36" customFormat="1" ht="24" x14ac:dyDescent="0.45">
      <c r="A11" s="38" t="s">
        <v>341</v>
      </c>
      <c r="B11" s="322">
        <f>D198</f>
        <v>0</v>
      </c>
      <c r="C11" s="322"/>
      <c r="D11" s="322"/>
      <c r="E11" s="322"/>
      <c r="F11" s="322"/>
      <c r="G11" s="216"/>
      <c r="H11" s="216"/>
      <c r="I11" s="216"/>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70" t="s">
        <v>36</v>
      </c>
      <c r="C14" s="70" t="s">
        <v>35</v>
      </c>
      <c r="D14" s="315"/>
      <c r="E14" s="315"/>
      <c r="F14" s="315"/>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26"/>
      <c r="C22" s="327"/>
      <c r="D22" s="215">
        <f>SUM(B17:C21)</f>
        <v>0</v>
      </c>
    </row>
    <row r="23" spans="1:6" x14ac:dyDescent="0.3">
      <c r="A23" s="319" t="s">
        <v>342</v>
      </c>
      <c r="B23" s="320"/>
      <c r="C23" s="321"/>
      <c r="D23" s="65">
        <f>D22/(COUNT(B17:C21)*2)</f>
        <v>0</v>
      </c>
    </row>
    <row r="24" spans="1:6" s="50" customFormat="1" x14ac:dyDescent="0.3">
      <c r="A24" s="54"/>
      <c r="B24" s="55"/>
      <c r="C24" s="55"/>
      <c r="D24" s="56"/>
    </row>
    <row r="25" spans="1:6" ht="19.5" x14ac:dyDescent="0.4">
      <c r="A25" s="328" t="s">
        <v>4</v>
      </c>
      <c r="B25" s="329"/>
      <c r="C25" s="329"/>
      <c r="D25" s="329"/>
      <c r="E25" s="329"/>
      <c r="F25" s="32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9" t="s">
        <v>38</v>
      </c>
      <c r="B32" s="320"/>
      <c r="C32" s="321"/>
      <c r="D32" s="214">
        <f>SUM(B26:C31)</f>
        <v>0</v>
      </c>
    </row>
    <row r="33" spans="1:6" x14ac:dyDescent="0.3">
      <c r="A33" s="319" t="s">
        <v>342</v>
      </c>
      <c r="B33" s="320"/>
      <c r="C33" s="321"/>
      <c r="D33" s="65">
        <f>D32/(COUNT(B26:C31)*2)</f>
        <v>0</v>
      </c>
    </row>
    <row r="34" spans="1:6" s="50" customFormat="1" x14ac:dyDescent="0.3">
      <c r="A34" s="54"/>
      <c r="B34" s="55"/>
      <c r="C34" s="55"/>
      <c r="D34" s="56"/>
    </row>
    <row r="35" spans="1:6" s="50" customFormat="1" ht="19.5" x14ac:dyDescent="0.4">
      <c r="A35" s="328" t="s">
        <v>246</v>
      </c>
      <c r="B35" s="329"/>
      <c r="C35" s="329"/>
      <c r="D35" s="329"/>
      <c r="E35" s="329"/>
      <c r="F35" s="32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9" t="s">
        <v>38</v>
      </c>
      <c r="B41" s="320"/>
      <c r="C41" s="321"/>
      <c r="D41" s="214">
        <f>SUM(B36:C40)</f>
        <v>0</v>
      </c>
      <c r="E41" s="37"/>
      <c r="F41" s="37"/>
    </row>
    <row r="42" spans="1:6" s="50" customFormat="1" x14ac:dyDescent="0.3">
      <c r="A42" s="319" t="s">
        <v>342</v>
      </c>
      <c r="B42" s="320"/>
      <c r="C42" s="321"/>
      <c r="D42" s="65">
        <f>D41/(COUNT(B36:C40)*2)</f>
        <v>0</v>
      </c>
      <c r="E42" s="37"/>
      <c r="F42" s="37"/>
    </row>
    <row r="43" spans="1:6" s="50" customFormat="1" x14ac:dyDescent="0.3">
      <c r="A43" s="90"/>
      <c r="B43" s="91"/>
      <c r="C43" s="91"/>
      <c r="D43" s="92"/>
    </row>
    <row r="44" spans="1:6" ht="19.5" x14ac:dyDescent="0.4">
      <c r="A44" s="334" t="s">
        <v>21</v>
      </c>
      <c r="B44" s="335"/>
      <c r="C44" s="335"/>
      <c r="D44" s="335"/>
      <c r="E44" s="335"/>
      <c r="F44" s="33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9" t="s">
        <v>38</v>
      </c>
      <c r="B51" s="320"/>
      <c r="C51" s="321"/>
      <c r="D51" s="214">
        <f>SUM(B45:C50)</f>
        <v>0</v>
      </c>
    </row>
    <row r="52" spans="1:6" x14ac:dyDescent="0.3">
      <c r="A52" s="319" t="s">
        <v>342</v>
      </c>
      <c r="B52" s="320"/>
      <c r="C52" s="321"/>
      <c r="D52" s="65">
        <f>D51/(COUNT(B45:C50)*2)</f>
        <v>0</v>
      </c>
    </row>
    <row r="53" spans="1:6" s="50" customFormat="1" x14ac:dyDescent="0.3">
      <c r="A53" s="54"/>
      <c r="B53" s="55"/>
      <c r="C53" s="55"/>
      <c r="D53" s="56"/>
    </row>
    <row r="54" spans="1:6" ht="19.5" x14ac:dyDescent="0.4">
      <c r="A54" s="328" t="s">
        <v>8</v>
      </c>
      <c r="B54" s="329"/>
      <c r="C54" s="329"/>
      <c r="D54" s="329"/>
      <c r="E54" s="329"/>
      <c r="F54" s="32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9" t="s">
        <v>38</v>
      </c>
      <c r="B62" s="320"/>
      <c r="C62" s="321"/>
      <c r="D62" s="214">
        <f>SUM(B55:C61)</f>
        <v>0</v>
      </c>
    </row>
    <row r="63" spans="1:6" x14ac:dyDescent="0.3">
      <c r="A63" s="319" t="s">
        <v>342</v>
      </c>
      <c r="B63" s="320"/>
      <c r="C63" s="321"/>
      <c r="D63" s="65">
        <f>D62/(COUNT(B55:C61)*2)</f>
        <v>0</v>
      </c>
    </row>
    <row r="64" spans="1:6" s="50" customFormat="1" x14ac:dyDescent="0.3">
      <c r="A64" s="54"/>
      <c r="B64" s="55"/>
      <c r="C64" s="55"/>
      <c r="D64" s="56"/>
    </row>
    <row r="65" spans="1:6" ht="19.5" x14ac:dyDescent="0.4">
      <c r="A65" s="328" t="s">
        <v>143</v>
      </c>
      <c r="B65" s="329"/>
      <c r="C65" s="329"/>
      <c r="D65" s="329"/>
      <c r="E65" s="329"/>
      <c r="F65" s="32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9" t="s">
        <v>38</v>
      </c>
      <c r="B83" s="320"/>
      <c r="C83" s="321"/>
      <c r="D83" s="214">
        <f>SUM(B66:C82)</f>
        <v>0</v>
      </c>
    </row>
    <row r="84" spans="1:6" x14ac:dyDescent="0.3">
      <c r="A84" s="319" t="s">
        <v>342</v>
      </c>
      <c r="B84" s="320"/>
      <c r="C84" s="321"/>
      <c r="D84" s="65">
        <f>D83/(COUNT(B66:C82)*2)</f>
        <v>0</v>
      </c>
    </row>
    <row r="85" spans="1:6" s="50" customFormat="1" x14ac:dyDescent="0.3">
      <c r="A85" s="54"/>
      <c r="B85" s="55"/>
      <c r="C85" s="55"/>
      <c r="D85" s="56"/>
    </row>
    <row r="86" spans="1:6" ht="19.5" x14ac:dyDescent="0.4">
      <c r="A86" s="328" t="s">
        <v>237</v>
      </c>
      <c r="B86" s="329"/>
      <c r="C86" s="329"/>
      <c r="D86" s="329"/>
      <c r="E86" s="329"/>
      <c r="F86" s="32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9" t="s">
        <v>38</v>
      </c>
      <c r="B101" s="320"/>
      <c r="C101" s="321"/>
      <c r="D101" s="214">
        <f>SUM(B87:C100)</f>
        <v>0</v>
      </c>
    </row>
    <row r="102" spans="1:6" x14ac:dyDescent="0.3">
      <c r="A102" s="319" t="s">
        <v>342</v>
      </c>
      <c r="B102" s="320"/>
      <c r="C102" s="32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8" t="s">
        <v>238</v>
      </c>
      <c r="B105" s="329"/>
      <c r="C105" s="329"/>
      <c r="D105" s="329"/>
      <c r="E105" s="329"/>
      <c r="F105" s="32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9" t="s">
        <v>38</v>
      </c>
      <c r="B117" s="320"/>
      <c r="C117" s="321"/>
      <c r="D117" s="214">
        <f>SUM(B106:C116)</f>
        <v>0</v>
      </c>
      <c r="E117" s="37"/>
      <c r="F117" s="37"/>
    </row>
    <row r="118" spans="1:6" s="50" customFormat="1" x14ac:dyDescent="0.3">
      <c r="A118" s="319" t="s">
        <v>342</v>
      </c>
      <c r="B118" s="320"/>
      <c r="C118" s="321"/>
      <c r="D118" s="65">
        <f>D117/(COUNT(B106:C116)*2)</f>
        <v>0</v>
      </c>
      <c r="E118" s="37"/>
      <c r="F118" s="37"/>
    </row>
    <row r="119" spans="1:6" s="50" customFormat="1" x14ac:dyDescent="0.3">
      <c r="A119" s="54"/>
      <c r="B119" s="55"/>
      <c r="C119" s="55"/>
      <c r="D119" s="56"/>
    </row>
    <row r="120" spans="1:6" ht="19.5" x14ac:dyDescent="0.4">
      <c r="A120" s="328" t="s">
        <v>208</v>
      </c>
      <c r="B120" s="329"/>
      <c r="C120" s="329"/>
      <c r="D120" s="329"/>
      <c r="E120" s="329"/>
      <c r="F120" s="32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9" t="s">
        <v>38</v>
      </c>
      <c r="B132" s="320"/>
      <c r="C132" s="321"/>
      <c r="D132" s="214">
        <f>SUM(B121:C131)</f>
        <v>0</v>
      </c>
    </row>
    <row r="133" spans="1:6" x14ac:dyDescent="0.3">
      <c r="A133" s="319" t="s">
        <v>342</v>
      </c>
      <c r="B133" s="320"/>
      <c r="C133" s="321"/>
      <c r="D133" s="63">
        <f>D132/(COUNT(B121:C131)*2)</f>
        <v>0</v>
      </c>
    </row>
    <row r="134" spans="1:6" s="50" customFormat="1" x14ac:dyDescent="0.3">
      <c r="A134" s="54"/>
      <c r="B134" s="55"/>
      <c r="C134" s="55"/>
      <c r="D134" s="61"/>
    </row>
    <row r="135" spans="1:6" ht="19.5" x14ac:dyDescent="0.4">
      <c r="A135" s="328" t="s">
        <v>78</v>
      </c>
      <c r="B135" s="329"/>
      <c r="C135" s="329"/>
      <c r="D135" s="329"/>
      <c r="E135" s="329"/>
      <c r="F135" s="32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9" t="s">
        <v>38</v>
      </c>
      <c r="B148" s="320"/>
      <c r="C148" s="321"/>
      <c r="D148" s="214">
        <f>SUM(B136:C147)</f>
        <v>0</v>
      </c>
    </row>
    <row r="149" spans="1:6" x14ac:dyDescent="0.3">
      <c r="A149" s="319" t="s">
        <v>342</v>
      </c>
      <c r="B149" s="320"/>
      <c r="C149" s="321"/>
      <c r="D149" s="65">
        <f>D148/(COUNT(B136:C147)*2)</f>
        <v>0</v>
      </c>
    </row>
    <row r="150" spans="1:6" s="50" customFormat="1" x14ac:dyDescent="0.3">
      <c r="A150" s="54"/>
      <c r="B150" s="55"/>
      <c r="C150" s="55"/>
      <c r="D150" s="56"/>
    </row>
    <row r="151" spans="1:6" ht="19.5" x14ac:dyDescent="0.4">
      <c r="A151" s="328" t="s">
        <v>243</v>
      </c>
      <c r="B151" s="329"/>
      <c r="C151" s="329"/>
      <c r="D151" s="329"/>
      <c r="E151" s="329"/>
      <c r="F151" s="32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9" t="s">
        <v>38</v>
      </c>
      <c r="B160" s="326"/>
      <c r="C160" s="327"/>
      <c r="D160" s="215">
        <f>SUM(B152:C159)</f>
        <v>0</v>
      </c>
    </row>
    <row r="161" spans="1:6" x14ac:dyDescent="0.3">
      <c r="A161" s="319" t="s">
        <v>342</v>
      </c>
      <c r="B161" s="320"/>
      <c r="C161" s="321"/>
      <c r="D161" s="65">
        <f>D160/(COUNT(B152:C159)*2)</f>
        <v>0</v>
      </c>
    </row>
    <row r="162" spans="1:6" s="50" customFormat="1" x14ac:dyDescent="0.3">
      <c r="A162" s="54"/>
      <c r="B162" s="55"/>
      <c r="C162" s="57"/>
      <c r="D162" s="58"/>
    </row>
    <row r="163" spans="1:6" ht="19.5" x14ac:dyDescent="0.4">
      <c r="A163" s="328" t="s">
        <v>85</v>
      </c>
      <c r="B163" s="329"/>
      <c r="C163" s="329"/>
      <c r="D163" s="329"/>
      <c r="E163" s="329"/>
      <c r="F163" s="32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9" t="s">
        <v>38</v>
      </c>
      <c r="B168" s="320"/>
      <c r="C168" s="321"/>
      <c r="D168" s="214">
        <f>SUM(B164:C167)</f>
        <v>0</v>
      </c>
    </row>
    <row r="169" spans="1:6" x14ac:dyDescent="0.3">
      <c r="A169" s="319" t="s">
        <v>342</v>
      </c>
      <c r="B169" s="320"/>
      <c r="C169" s="321"/>
      <c r="D169" s="65">
        <f>D168/(COUNT(B164:C167)*2)</f>
        <v>0</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9" t="s">
        <v>38</v>
      </c>
      <c r="B176" s="320"/>
      <c r="C176" s="321"/>
      <c r="D176" s="214">
        <f>SUM(B172:C175)</f>
        <v>0</v>
      </c>
    </row>
    <row r="177" spans="1:6" x14ac:dyDescent="0.3">
      <c r="A177" s="319" t="s">
        <v>342</v>
      </c>
      <c r="B177" s="320"/>
      <c r="C177" s="321"/>
      <c r="D177" s="65">
        <f>D176/(COUNT(B172:C175)*2)</f>
        <v>0</v>
      </c>
    </row>
    <row r="178" spans="1:6" s="50" customFormat="1" x14ac:dyDescent="0.3">
      <c r="A178" s="54"/>
      <c r="B178" s="55"/>
      <c r="C178" s="55"/>
      <c r="D178" s="56"/>
    </row>
    <row r="179" spans="1:6" ht="19.5" x14ac:dyDescent="0.4">
      <c r="A179" s="328" t="s">
        <v>87</v>
      </c>
      <c r="B179" s="329"/>
      <c r="C179" s="329"/>
      <c r="D179" s="329"/>
      <c r="E179" s="329"/>
      <c r="F179" s="32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9" t="s">
        <v>38</v>
      </c>
      <c r="B185" s="320"/>
      <c r="C185" s="321"/>
      <c r="D185" s="214">
        <f>SUM(B180:C184)</f>
        <v>0</v>
      </c>
    </row>
    <row r="186" spans="1:6" x14ac:dyDescent="0.3">
      <c r="A186" s="319" t="s">
        <v>342</v>
      </c>
      <c r="B186" s="320"/>
      <c r="C186" s="321"/>
      <c r="D186" s="65">
        <f>D185/(COUNT(B180:C184)*2)</f>
        <v>0</v>
      </c>
    </row>
    <row r="187" spans="1:6" s="50" customFormat="1" x14ac:dyDescent="0.3">
      <c r="A187" s="54"/>
      <c r="B187" s="55"/>
      <c r="C187" s="55"/>
      <c r="D187" s="56"/>
    </row>
    <row r="188" spans="1:6" ht="19.5" x14ac:dyDescent="0.4">
      <c r="A188" s="328" t="s">
        <v>242</v>
      </c>
      <c r="B188" s="329"/>
      <c r="C188" s="329"/>
      <c r="D188" s="329"/>
      <c r="E188" s="329"/>
      <c r="F188" s="32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9" t="s">
        <v>38</v>
      </c>
      <c r="B193" s="320"/>
      <c r="C193" s="321"/>
      <c r="D193" s="97">
        <f>SUM(B189:C192)</f>
        <v>0</v>
      </c>
    </row>
    <row r="194" spans="1:4" x14ac:dyDescent="0.3">
      <c r="A194" s="319" t="s">
        <v>342</v>
      </c>
      <c r="B194" s="320"/>
      <c r="C194" s="32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Normal="71" zoomScaleSheetLayoutView="100" workbookViewId="0">
      <selection activeCell="D50" sqref="D5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7"/>
      <c r="E1" s="307"/>
      <c r="F1" s="307"/>
      <c r="G1" s="307"/>
      <c r="H1" s="307"/>
      <c r="I1" s="30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8" t="s">
        <v>201</v>
      </c>
      <c r="B7" s="308"/>
      <c r="C7" s="308"/>
      <c r="D7" s="308"/>
      <c r="E7" s="308"/>
      <c r="F7" s="308"/>
      <c r="G7" s="124"/>
      <c r="H7" s="124"/>
      <c r="I7" s="124"/>
    </row>
    <row r="8" spans="1:9" ht="29.25" x14ac:dyDescent="0.5">
      <c r="A8" s="309" t="str">
        <f>'Page de garde'!D18</f>
        <v>Nabeul</v>
      </c>
      <c r="B8" s="309"/>
      <c r="C8" s="309"/>
      <c r="D8" s="309"/>
      <c r="E8" s="309"/>
      <c r="F8" s="309"/>
      <c r="G8" s="126"/>
      <c r="H8" s="126"/>
      <c r="I8" s="124"/>
    </row>
    <row r="9" spans="1:9" ht="24.75" x14ac:dyDescent="0.5">
      <c r="A9" s="38" t="s">
        <v>44</v>
      </c>
      <c r="B9" s="310" t="s">
        <v>412</v>
      </c>
      <c r="C9" s="310"/>
      <c r="D9" s="310"/>
      <c r="E9" s="310"/>
      <c r="F9" s="310"/>
      <c r="G9" s="126"/>
      <c r="H9" s="126"/>
      <c r="I9" s="124"/>
    </row>
    <row r="10" spans="1:9" ht="24" x14ac:dyDescent="0.45">
      <c r="A10" s="39" t="s">
        <v>46</v>
      </c>
      <c r="B10" s="311" t="s">
        <v>413</v>
      </c>
      <c r="C10" s="311"/>
      <c r="D10" s="311"/>
      <c r="E10" s="311"/>
      <c r="F10" s="311"/>
      <c r="G10" s="126"/>
      <c r="H10" s="126"/>
      <c r="I10" s="124"/>
    </row>
    <row r="11" spans="1:9" ht="24.75" x14ac:dyDescent="0.5">
      <c r="A11" s="38" t="s">
        <v>45</v>
      </c>
      <c r="B11" s="306">
        <v>42796</v>
      </c>
      <c r="C11" s="306"/>
      <c r="D11" s="306"/>
      <c r="E11" s="306"/>
      <c r="F11" s="306"/>
      <c r="G11" s="126"/>
      <c r="H11" s="126"/>
      <c r="I11" s="124"/>
    </row>
    <row r="12" spans="1:9" ht="24.75" x14ac:dyDescent="0.5">
      <c r="A12" s="38" t="s">
        <v>276</v>
      </c>
      <c r="B12" s="312">
        <f>D505</f>
        <v>0.93775100401606426</v>
      </c>
      <c r="C12" s="312"/>
      <c r="D12" s="312"/>
      <c r="E12" s="312"/>
      <c r="F12" s="312"/>
      <c r="G12" s="126"/>
      <c r="H12" s="126"/>
      <c r="I12" s="124"/>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7" t="s">
        <v>36</v>
      </c>
      <c r="C15" s="77" t="s">
        <v>35</v>
      </c>
      <c r="D15" s="315"/>
      <c r="E15" s="316"/>
      <c r="F15" s="315"/>
      <c r="G15" s="36"/>
      <c r="H15" s="36"/>
    </row>
    <row r="16" spans="1:9" ht="18" x14ac:dyDescent="0.35">
      <c r="A16" s="303" t="s">
        <v>0</v>
      </c>
      <c r="B16" s="303"/>
      <c r="C16" s="303"/>
      <c r="D16" s="303"/>
      <c r="E16" s="303"/>
      <c r="F16" s="303"/>
      <c r="G16" s="36"/>
      <c r="H16" s="36"/>
    </row>
    <row r="17" spans="1:8" ht="18" x14ac:dyDescent="0.3">
      <c r="A17" s="182">
        <f>B11</f>
        <v>42796</v>
      </c>
      <c r="B17" s="36"/>
      <c r="C17" s="36"/>
      <c r="D17" s="36"/>
      <c r="E17" s="36"/>
      <c r="F17" s="36"/>
      <c r="G17" s="36"/>
      <c r="H17" s="36"/>
    </row>
    <row r="18" spans="1:8" ht="18" x14ac:dyDescent="0.25">
      <c r="A18" s="317" t="s">
        <v>1</v>
      </c>
      <c r="B18" s="318"/>
      <c r="C18" s="318"/>
      <c r="D18" s="318"/>
      <c r="E18" s="318"/>
      <c r="F18" s="318"/>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01" t="s">
        <v>18</v>
      </c>
      <c r="B26" s="302"/>
      <c r="C26" s="302"/>
      <c r="D26" s="302"/>
      <c r="E26" s="302"/>
      <c r="F26" s="30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t="s">
        <v>414</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0</v>
      </c>
      <c r="C36" s="131"/>
      <c r="D36" s="254">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3" t="s">
        <v>137</v>
      </c>
      <c r="B43" s="303"/>
      <c r="C43" s="303"/>
      <c r="D43" s="303"/>
      <c r="E43" s="303"/>
      <c r="F43" s="303"/>
    </row>
    <row r="44" spans="1:7" x14ac:dyDescent="0.25">
      <c r="A44" s="183">
        <f>B11</f>
        <v>42796</v>
      </c>
      <c r="B44" s="6"/>
      <c r="C44" s="7"/>
      <c r="D44" s="6"/>
    </row>
    <row r="45" spans="1:7" ht="16.5" x14ac:dyDescent="0.25">
      <c r="A45" s="304" t="s">
        <v>63</v>
      </c>
      <c r="B45" s="305"/>
      <c r="C45" s="305"/>
      <c r="D45" s="305"/>
      <c r="E45" s="305"/>
      <c r="F45" s="305"/>
    </row>
    <row r="46" spans="1:7" x14ac:dyDescent="0.25">
      <c r="A46" s="33" t="s">
        <v>109</v>
      </c>
      <c r="B46" s="137" t="s">
        <v>34</v>
      </c>
      <c r="C46" s="137"/>
      <c r="D46" s="139"/>
      <c r="E46" s="66"/>
      <c r="F46" s="66"/>
    </row>
    <row r="47" spans="1:7" ht="90" x14ac:dyDescent="0.25">
      <c r="A47" s="43" t="s">
        <v>259</v>
      </c>
      <c r="B47" s="170">
        <v>1</v>
      </c>
      <c r="C47" s="137"/>
      <c r="D47" s="139" t="s">
        <v>470</v>
      </c>
      <c r="E47" s="168"/>
      <c r="F47" s="66"/>
    </row>
    <row r="48" spans="1:7" ht="15.75" customHeight="1" x14ac:dyDescent="0.25">
      <c r="A48" s="33" t="s">
        <v>297</v>
      </c>
      <c r="B48" s="170">
        <v>2</v>
      </c>
      <c r="C48" s="145"/>
      <c r="D48" s="163"/>
      <c r="E48" s="148"/>
      <c r="F48" s="66"/>
    </row>
    <row r="49" spans="1:6" ht="30" x14ac:dyDescent="0.25">
      <c r="A49" s="33" t="s">
        <v>28</v>
      </c>
      <c r="B49" s="170">
        <v>1</v>
      </c>
      <c r="C49" s="137"/>
      <c r="D49" s="139" t="s">
        <v>419</v>
      </c>
      <c r="E49" s="168"/>
      <c r="F49" s="66"/>
    </row>
    <row r="50" spans="1:6" ht="60" x14ac:dyDescent="0.25">
      <c r="A50" s="43" t="s">
        <v>141</v>
      </c>
      <c r="B50" s="170">
        <v>1</v>
      </c>
      <c r="C50" s="137"/>
      <c r="D50" s="139" t="s">
        <v>460</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11</v>
      </c>
    </row>
    <row r="55" spans="1:6" x14ac:dyDescent="0.25">
      <c r="A55" s="19" t="s">
        <v>37</v>
      </c>
      <c r="B55" s="20"/>
      <c r="C55" s="21"/>
      <c r="D55" s="63">
        <f>D54/(COUNT(B46:C53)*2)</f>
        <v>0.7857142857142857</v>
      </c>
    </row>
    <row r="56" spans="1:6" x14ac:dyDescent="0.25">
      <c r="A56" s="9"/>
      <c r="B56" s="6"/>
      <c r="C56" s="7"/>
      <c r="D56" s="6"/>
    </row>
    <row r="57" spans="1:6" ht="18" x14ac:dyDescent="0.25">
      <c r="A57" s="301" t="s">
        <v>65</v>
      </c>
      <c r="B57" s="302"/>
      <c r="C57" s="302"/>
      <c r="D57" s="302"/>
      <c r="E57" s="302"/>
      <c r="F57" s="30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1</v>
      </c>
      <c r="C60" s="144"/>
      <c r="D60" s="156" t="s">
        <v>418</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t="s">
        <v>420</v>
      </c>
      <c r="E66" s="148"/>
      <c r="F66" s="66"/>
    </row>
    <row r="67" spans="1:7" x14ac:dyDescent="0.25">
      <c r="A67" s="17" t="s">
        <v>187</v>
      </c>
      <c r="B67" s="170" t="s">
        <v>34</v>
      </c>
      <c r="C67" s="144"/>
      <c r="D67" s="151" t="s">
        <v>420</v>
      </c>
      <c r="E67" s="147"/>
      <c r="F67" s="66"/>
    </row>
    <row r="68" spans="1:7" x14ac:dyDescent="0.25">
      <c r="A68" s="17" t="s">
        <v>116</v>
      </c>
      <c r="B68" s="170" t="s">
        <v>34</v>
      </c>
      <c r="C68" s="144"/>
      <c r="D68" s="150" t="s">
        <v>421</v>
      </c>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45" x14ac:dyDescent="0.25">
      <c r="A78" s="24" t="s">
        <v>221</v>
      </c>
      <c r="B78" s="170" t="s">
        <v>34</v>
      </c>
      <c r="C78" s="144"/>
      <c r="D78" s="151" t="s">
        <v>424</v>
      </c>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33</v>
      </c>
    </row>
    <row r="82" spans="1:6" x14ac:dyDescent="0.25">
      <c r="A82" s="19" t="s">
        <v>37</v>
      </c>
      <c r="B82" s="20"/>
      <c r="C82" s="21"/>
      <c r="D82" s="63">
        <f>D81/(COUNT(B58:C80)*2)</f>
        <v>0.97058823529411764</v>
      </c>
    </row>
    <row r="83" spans="1:6" ht="15" customHeight="1" x14ac:dyDescent="0.25">
      <c r="A83" s="9"/>
      <c r="B83" s="6"/>
      <c r="C83" s="7"/>
      <c r="D83" s="6"/>
    </row>
    <row r="84" spans="1:6" ht="15" customHeight="1" x14ac:dyDescent="0.25">
      <c r="A84" s="301" t="s">
        <v>25</v>
      </c>
      <c r="B84" s="302"/>
      <c r="C84" s="302"/>
      <c r="D84" s="302"/>
      <c r="E84" s="302"/>
      <c r="F84" s="30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1</v>
      </c>
      <c r="C90" s="153"/>
      <c r="D90" s="156" t="s">
        <v>423</v>
      </c>
      <c r="E90" s="148"/>
      <c r="F90" s="66"/>
    </row>
    <row r="91" spans="1:6" ht="30" x14ac:dyDescent="0.25">
      <c r="A91" s="18" t="s">
        <v>260</v>
      </c>
      <c r="B91" s="170">
        <v>2</v>
      </c>
      <c r="C91" s="153"/>
      <c r="D91" s="157"/>
      <c r="E91" s="66"/>
      <c r="F91" s="66"/>
    </row>
    <row r="92" spans="1:6" ht="45" x14ac:dyDescent="0.25">
      <c r="A92" s="109" t="s">
        <v>287</v>
      </c>
      <c r="B92" s="170">
        <v>1</v>
      </c>
      <c r="C92" s="154"/>
      <c r="D92" s="257">
        <v>0.4</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57</v>
      </c>
    </row>
    <row r="97" spans="1:6" ht="16.5" customHeight="1" x14ac:dyDescent="0.25">
      <c r="A97" s="78" t="s">
        <v>224</v>
      </c>
      <c r="B97" s="84"/>
      <c r="C97" s="85"/>
      <c r="D97" s="82">
        <f>D96/(COUNT(B85:C91,B46:C53,B58:C80)*2)</f>
        <v>0.91935483870967738</v>
      </c>
    </row>
    <row r="98" spans="1:6" x14ac:dyDescent="0.25">
      <c r="A98" s="5"/>
      <c r="B98" s="6"/>
      <c r="C98" s="7"/>
      <c r="D98" s="6"/>
    </row>
    <row r="99" spans="1:6" ht="18" x14ac:dyDescent="0.35">
      <c r="A99" s="303" t="s">
        <v>129</v>
      </c>
      <c r="B99" s="303"/>
      <c r="C99" s="303"/>
      <c r="D99" s="303"/>
      <c r="E99" s="303"/>
      <c r="F99" s="303"/>
    </row>
    <row r="100" spans="1:6" x14ac:dyDescent="0.25">
      <c r="A100" s="183">
        <f>B11</f>
        <v>42796</v>
      </c>
      <c r="B100" s="6"/>
      <c r="C100" s="7"/>
      <c r="D100" s="6"/>
    </row>
    <row r="101" spans="1:6" ht="16.5" x14ac:dyDescent="0.25">
      <c r="A101" s="304" t="s">
        <v>63</v>
      </c>
      <c r="B101" s="305"/>
      <c r="C101" s="305"/>
      <c r="D101" s="305"/>
      <c r="E101" s="305"/>
      <c r="F101" s="30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30" x14ac:dyDescent="0.25">
      <c r="A105" s="33" t="s">
        <v>28</v>
      </c>
      <c r="B105" s="170">
        <v>1</v>
      </c>
      <c r="C105" s="153"/>
      <c r="D105" s="156" t="s">
        <v>419</v>
      </c>
      <c r="E105" s="147"/>
      <c r="F105" s="66"/>
    </row>
    <row r="106" spans="1:6" ht="45" x14ac:dyDescent="0.25">
      <c r="A106" s="33" t="s">
        <v>174</v>
      </c>
      <c r="B106" s="170">
        <v>0</v>
      </c>
      <c r="C106" s="153"/>
      <c r="D106" s="129" t="s">
        <v>427</v>
      </c>
      <c r="E106" s="168" t="s">
        <v>428</v>
      </c>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301" t="s">
        <v>133</v>
      </c>
      <c r="B113" s="302"/>
      <c r="C113" s="302"/>
      <c r="D113" s="302"/>
      <c r="E113" s="302"/>
      <c r="F113" s="302"/>
    </row>
    <row r="114" spans="1:6" x14ac:dyDescent="0.25">
      <c r="A114" s="17" t="s">
        <v>314</v>
      </c>
      <c r="B114" s="153">
        <v>2</v>
      </c>
      <c r="C114" s="153"/>
      <c r="D114" s="142"/>
      <c r="E114" s="142"/>
      <c r="F114" s="147"/>
    </row>
    <row r="115" spans="1:6" ht="30" x14ac:dyDescent="0.25">
      <c r="A115" s="18" t="s">
        <v>294</v>
      </c>
      <c r="B115" s="170">
        <v>1</v>
      </c>
      <c r="C115" s="153"/>
      <c r="D115" s="6" t="s">
        <v>433</v>
      </c>
      <c r="E115" s="143"/>
      <c r="F115" s="147"/>
    </row>
    <row r="116" spans="1:6" ht="45" x14ac:dyDescent="0.25">
      <c r="A116" s="18" t="s">
        <v>71</v>
      </c>
      <c r="B116" s="170">
        <v>0</v>
      </c>
      <c r="C116" s="153"/>
      <c r="D116" s="143" t="s">
        <v>461</v>
      </c>
      <c r="E116" s="259" t="s">
        <v>432</v>
      </c>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30" x14ac:dyDescent="0.25">
      <c r="A119" s="17" t="s">
        <v>175</v>
      </c>
      <c r="B119" s="170">
        <v>1</v>
      </c>
      <c r="C119" s="153"/>
      <c r="D119" s="258" t="s">
        <v>431</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45.75" x14ac:dyDescent="0.3">
      <c r="A123" s="48" t="s">
        <v>189</v>
      </c>
      <c r="B123" s="177">
        <v>0</v>
      </c>
      <c r="C123" s="177"/>
      <c r="D123" s="184" t="s">
        <v>471</v>
      </c>
      <c r="E123" s="142" t="s">
        <v>472</v>
      </c>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30" x14ac:dyDescent="0.25">
      <c r="A129" s="185" t="s">
        <v>168</v>
      </c>
      <c r="B129" s="171">
        <v>1</v>
      </c>
      <c r="C129" s="218" t="str">
        <f>IF(B129=0, -5, "0")</f>
        <v>0</v>
      </c>
      <c r="D129" s="146" t="s">
        <v>438</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301" t="s">
        <v>73</v>
      </c>
      <c r="B137" s="302"/>
      <c r="C137" s="302"/>
      <c r="D137" s="302"/>
      <c r="E137" s="302"/>
      <c r="F137" s="302"/>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260">
        <v>0.2</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0.84285714285714286</v>
      </c>
    </row>
    <row r="151" spans="1:6" x14ac:dyDescent="0.25">
      <c r="A151" s="9"/>
      <c r="B151" s="6"/>
      <c r="C151" s="7"/>
      <c r="D151" s="6"/>
    </row>
    <row r="152" spans="1:6" ht="18" x14ac:dyDescent="0.35">
      <c r="A152" s="303" t="s">
        <v>130</v>
      </c>
      <c r="B152" s="303"/>
      <c r="C152" s="303"/>
      <c r="D152" s="303"/>
      <c r="E152" s="303"/>
      <c r="F152" s="303"/>
    </row>
    <row r="153" spans="1:6" x14ac:dyDescent="0.25">
      <c r="A153" s="183">
        <f>B11</f>
        <v>42796</v>
      </c>
      <c r="B153" s="6"/>
      <c r="C153" s="7"/>
      <c r="D153" s="59"/>
    </row>
    <row r="154" spans="1:6" ht="16.5" x14ac:dyDescent="0.25">
      <c r="A154" s="304" t="s">
        <v>63</v>
      </c>
      <c r="B154" s="305"/>
      <c r="C154" s="305"/>
      <c r="D154" s="305"/>
      <c r="E154" s="305"/>
      <c r="F154" s="30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ht="30" x14ac:dyDescent="0.25">
      <c r="A158" s="33" t="s">
        <v>136</v>
      </c>
      <c r="B158" s="170">
        <v>1</v>
      </c>
      <c r="C158" s="153"/>
      <c r="D158" s="156" t="s">
        <v>419</v>
      </c>
      <c r="E158" s="66"/>
      <c r="F158" s="66"/>
    </row>
    <row r="159" spans="1:6" ht="45" x14ac:dyDescent="0.25">
      <c r="A159" s="23" t="s">
        <v>190</v>
      </c>
      <c r="B159" s="170">
        <v>1</v>
      </c>
      <c r="C159" s="153"/>
      <c r="D159" s="168" t="s">
        <v>463</v>
      </c>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301" t="s">
        <v>134</v>
      </c>
      <c r="B166" s="302"/>
      <c r="C166" s="302"/>
      <c r="D166" s="302"/>
      <c r="E166" s="302"/>
      <c r="F166" s="302"/>
    </row>
    <row r="167" spans="1:6" x14ac:dyDescent="0.25">
      <c r="A167" s="17" t="s">
        <v>314</v>
      </c>
      <c r="B167" s="153">
        <v>2</v>
      </c>
      <c r="C167" s="153"/>
      <c r="D167" s="143"/>
      <c r="E167" s="147"/>
      <c r="F167" s="66"/>
    </row>
    <row r="168" spans="1:6" x14ac:dyDescent="0.25">
      <c r="A168" s="18" t="s">
        <v>102</v>
      </c>
      <c r="B168" s="170">
        <v>1</v>
      </c>
      <c r="C168" s="153"/>
      <c r="D168" s="143" t="s">
        <v>430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439</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60">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303" t="s">
        <v>167</v>
      </c>
      <c r="B192" s="303"/>
      <c r="C192" s="303"/>
      <c r="D192" s="303"/>
      <c r="E192" s="303"/>
      <c r="F192" s="303"/>
    </row>
    <row r="193" spans="1:7" x14ac:dyDescent="0.25">
      <c r="A193" s="189">
        <f>B11</f>
        <v>42796</v>
      </c>
      <c r="B193" s="6"/>
      <c r="C193" s="7"/>
      <c r="D193" s="6"/>
    </row>
    <row r="194" spans="1:7" ht="18" x14ac:dyDescent="0.25">
      <c r="A194" s="301" t="s">
        <v>158</v>
      </c>
      <c r="B194" s="302"/>
      <c r="C194" s="302"/>
      <c r="D194" s="302"/>
      <c r="E194" s="302"/>
      <c r="F194" s="302"/>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ht="30" x14ac:dyDescent="0.25">
      <c r="A201" s="33" t="s">
        <v>28</v>
      </c>
      <c r="B201" s="170">
        <v>1</v>
      </c>
      <c r="C201" s="153"/>
      <c r="D201" s="156" t="s">
        <v>419</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1" t="s">
        <v>76</v>
      </c>
      <c r="B209" s="302"/>
      <c r="C209" s="302"/>
      <c r="D209" s="302"/>
      <c r="E209" s="302"/>
      <c r="F209" s="302"/>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1</v>
      </c>
    </row>
    <row r="231" spans="1:6" x14ac:dyDescent="0.25">
      <c r="A231" s="9"/>
      <c r="B231" s="6"/>
      <c r="C231" s="7"/>
      <c r="D231" s="6"/>
    </row>
    <row r="232" spans="1:6" ht="18" x14ac:dyDescent="0.25">
      <c r="A232" s="301" t="s">
        <v>191</v>
      </c>
      <c r="B232" s="302"/>
      <c r="C232" s="302"/>
      <c r="D232" s="302"/>
      <c r="E232" s="302"/>
      <c r="F232" s="30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0.98648648648648651</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3">
        <f>B11</f>
        <v>42796</v>
      </c>
      <c r="B249" s="6"/>
      <c r="C249" s="7"/>
      <c r="D249" s="6"/>
    </row>
    <row r="250" spans="1:6" s="3" customFormat="1" ht="18" x14ac:dyDescent="0.25">
      <c r="A250" s="301" t="s">
        <v>79</v>
      </c>
      <c r="B250" s="302"/>
      <c r="C250" s="302"/>
      <c r="D250" s="302"/>
      <c r="E250" s="302"/>
      <c r="F250" s="302"/>
    </row>
    <row r="251" spans="1:6" s="3" customFormat="1" ht="36" x14ac:dyDescent="0.35">
      <c r="A251" s="83" t="s">
        <v>27</v>
      </c>
      <c r="B251" s="27" t="s">
        <v>34</v>
      </c>
      <c r="C251" s="217" t="str">
        <f>IF(B251=0, -5, "0")</f>
        <v>0</v>
      </c>
      <c r="D251" s="4"/>
      <c r="E251" s="67"/>
      <c r="F251" s="67"/>
    </row>
    <row r="252" spans="1:6" s="3" customFormat="1" ht="22.5"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2">
        <f>B11</f>
        <v>42796</v>
      </c>
      <c r="B292" s="6"/>
      <c r="C292" s="7"/>
      <c r="D292" s="59"/>
    </row>
    <row r="293" spans="1:7" ht="18" x14ac:dyDescent="0.25">
      <c r="A293" s="301" t="s">
        <v>19</v>
      </c>
      <c r="B293" s="302"/>
      <c r="C293" s="302"/>
      <c r="D293" s="302"/>
      <c r="E293" s="302"/>
      <c r="F293" s="30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1" t="s">
        <v>122</v>
      </c>
      <c r="B305" s="302"/>
      <c r="C305" s="302"/>
      <c r="D305" s="302"/>
      <c r="E305" s="302"/>
      <c r="F305" s="302"/>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60">
        <v>0</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303" t="s">
        <v>21</v>
      </c>
      <c r="B324" s="303"/>
      <c r="C324" s="303"/>
      <c r="D324" s="303"/>
      <c r="E324" s="303"/>
      <c r="F324" s="303"/>
    </row>
    <row r="325" spans="1:9" x14ac:dyDescent="0.25">
      <c r="A325" s="193">
        <f>B11</f>
        <v>42796</v>
      </c>
      <c r="B325" s="6"/>
      <c r="C325" s="7"/>
      <c r="D325" s="6"/>
    </row>
    <row r="326" spans="1:9" ht="18" x14ac:dyDescent="0.25">
      <c r="A326" s="301" t="s">
        <v>12</v>
      </c>
      <c r="B326" s="302"/>
      <c r="C326" s="302"/>
      <c r="D326" s="302"/>
      <c r="E326" s="302"/>
      <c r="F326" s="302"/>
    </row>
    <row r="327" spans="1:9" ht="30" x14ac:dyDescent="0.25">
      <c r="A327" s="17" t="s">
        <v>109</v>
      </c>
      <c r="B327" s="153">
        <v>1</v>
      </c>
      <c r="C327" s="153"/>
      <c r="D327" s="143" t="s">
        <v>464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450</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301" t="s">
        <v>25</v>
      </c>
      <c r="B339" s="302"/>
      <c r="C339" s="302"/>
      <c r="D339" s="302"/>
      <c r="E339" s="302"/>
      <c r="F339" s="302"/>
    </row>
    <row r="340" spans="1:6" ht="30" x14ac:dyDescent="0.25">
      <c r="A340" s="17" t="s">
        <v>110</v>
      </c>
      <c r="B340" s="153">
        <v>0</v>
      </c>
      <c r="C340" s="153"/>
      <c r="D340" s="129" t="s">
        <v>451</v>
      </c>
      <c r="E340" s="129" t="s">
        <v>452</v>
      </c>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453</v>
      </c>
      <c r="E344" s="66"/>
      <c r="F344" s="66"/>
    </row>
    <row r="345" spans="1:6" ht="58.15" customHeight="1" x14ac:dyDescent="0.25">
      <c r="A345" s="101" t="s">
        <v>287</v>
      </c>
      <c r="B345" s="170">
        <v>1</v>
      </c>
      <c r="C345" s="154"/>
      <c r="D345" s="260">
        <v>0.66</v>
      </c>
      <c r="E345" s="102"/>
      <c r="F345" s="102"/>
    </row>
    <row r="346" spans="1:6" ht="20.25" customHeight="1" x14ac:dyDescent="0.25">
      <c r="A346" s="19" t="s">
        <v>38</v>
      </c>
      <c r="B346" s="19"/>
      <c r="C346" s="19"/>
      <c r="D346" s="19">
        <f>SUM(B340:C344)</f>
        <v>7</v>
      </c>
    </row>
    <row r="347" spans="1:6" x14ac:dyDescent="0.25">
      <c r="A347" s="19" t="s">
        <v>37</v>
      </c>
      <c r="B347" s="20"/>
      <c r="C347" s="21"/>
      <c r="D347" s="63">
        <f>D346/(COUNT(B340:C344)*2)</f>
        <v>0.7</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303" t="s">
        <v>8</v>
      </c>
      <c r="B352" s="303"/>
      <c r="C352" s="303"/>
      <c r="D352" s="303"/>
      <c r="E352" s="303"/>
      <c r="F352" s="303"/>
    </row>
    <row r="353" spans="1:6" x14ac:dyDescent="0.25">
      <c r="A353" s="183">
        <f>B11</f>
        <v>42796</v>
      </c>
      <c r="B353" s="6"/>
      <c r="C353" s="7"/>
      <c r="D353" s="59"/>
    </row>
    <row r="354" spans="1:6" ht="16.5" x14ac:dyDescent="0.25">
      <c r="A354" s="304" t="s">
        <v>113</v>
      </c>
      <c r="B354" s="305"/>
      <c r="C354" s="305"/>
      <c r="D354" s="305"/>
      <c r="E354" s="305"/>
      <c r="F354" s="30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1" t="s">
        <v>25</v>
      </c>
      <c r="B366" s="302"/>
      <c r="C366" s="302"/>
      <c r="D366" s="302"/>
      <c r="E366" s="302"/>
      <c r="F366" s="30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301" t="s">
        <v>124</v>
      </c>
      <c r="B382" s="302"/>
      <c r="C382" s="302"/>
      <c r="D382" s="302"/>
      <c r="E382" s="302"/>
      <c r="F382" s="30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8"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454</v>
      </c>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61">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303" t="s">
        <v>125</v>
      </c>
      <c r="B405" s="303"/>
      <c r="C405" s="303"/>
      <c r="D405" s="303"/>
      <c r="E405" s="303"/>
      <c r="F405" s="303"/>
    </row>
    <row r="406" spans="1:6" x14ac:dyDescent="0.25">
      <c r="A406" s="192">
        <f>B11</f>
        <v>42796</v>
      </c>
      <c r="B406" s="6"/>
      <c r="C406" s="7"/>
      <c r="D406" s="6"/>
    </row>
    <row r="407" spans="1:6" ht="16.5" x14ac:dyDescent="0.25">
      <c r="A407" s="304" t="s">
        <v>19</v>
      </c>
      <c r="B407" s="305"/>
      <c r="C407" s="305"/>
      <c r="D407" s="305"/>
      <c r="E407" s="305"/>
      <c r="F407" s="305"/>
    </row>
    <row r="408" spans="1:6" x14ac:dyDescent="0.25">
      <c r="A408" s="32" t="s">
        <v>62</v>
      </c>
      <c r="B408" s="27">
        <v>2</v>
      </c>
      <c r="C408" s="27"/>
      <c r="D408" s="4"/>
      <c r="E408" s="66"/>
      <c r="F408" s="66"/>
    </row>
    <row r="409" spans="1:6" x14ac:dyDescent="0.25">
      <c r="A409" s="22" t="s">
        <v>6</v>
      </c>
      <c r="B409" s="170">
        <v>2</v>
      </c>
      <c r="C409" s="27"/>
      <c r="D409" s="4"/>
      <c r="E409" s="66"/>
      <c r="F409" s="66"/>
    </row>
    <row r="410" spans="1:6" ht="30" x14ac:dyDescent="0.25">
      <c r="A410" s="32" t="s">
        <v>20</v>
      </c>
      <c r="B410" s="170">
        <v>1</v>
      </c>
      <c r="C410" s="27"/>
      <c r="D410" s="156" t="s">
        <v>419</v>
      </c>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304" t="s">
        <v>122</v>
      </c>
      <c r="B418" s="305"/>
      <c r="C418" s="305"/>
      <c r="D418" s="305"/>
      <c r="E418" s="305"/>
      <c r="F418" s="305"/>
    </row>
    <row r="419" spans="1:6" ht="16.5" x14ac:dyDescent="0.25">
      <c r="A419" s="107" t="s">
        <v>127</v>
      </c>
      <c r="B419" s="170">
        <v>2</v>
      </c>
      <c r="C419" s="217" t="str">
        <f>IF(B419=0, -5, "0")</f>
        <v>0</v>
      </c>
      <c r="D419" s="4"/>
      <c r="E419" s="66"/>
      <c r="F419" s="66"/>
    </row>
    <row r="420" spans="1:6" ht="30" x14ac:dyDescent="0.25">
      <c r="A420" s="17" t="s">
        <v>281</v>
      </c>
      <c r="B420" s="170">
        <v>1</v>
      </c>
      <c r="C420" s="27"/>
      <c r="D420" s="129" t="s">
        <v>448</v>
      </c>
      <c r="E420" s="66"/>
      <c r="F420" s="66"/>
    </row>
    <row r="421" spans="1:6" ht="45" x14ac:dyDescent="0.25">
      <c r="A421" s="17" t="s">
        <v>407</v>
      </c>
      <c r="B421" s="170">
        <v>0</v>
      </c>
      <c r="C421" s="27"/>
      <c r="D421" s="129" t="s">
        <v>449</v>
      </c>
      <c r="E421" s="168" t="s">
        <v>473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1</v>
      </c>
      <c r="C428" s="29"/>
      <c r="D428" s="260">
        <v>0.66</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0.875</v>
      </c>
    </row>
    <row r="434" spans="1:7" x14ac:dyDescent="0.25">
      <c r="A434" s="5"/>
      <c r="B434" s="6"/>
      <c r="C434" s="7"/>
      <c r="D434" s="6"/>
    </row>
    <row r="435" spans="1:7" s="167" customFormat="1" ht="18" x14ac:dyDescent="0.35">
      <c r="A435" s="303" t="s">
        <v>374</v>
      </c>
      <c r="B435" s="303"/>
      <c r="C435" s="303"/>
      <c r="D435" s="303"/>
      <c r="E435" s="303"/>
      <c r="F435" s="303"/>
    </row>
    <row r="436" spans="1:7" s="167" customFormat="1" x14ac:dyDescent="0.25">
      <c r="A436" s="195">
        <f>+B11</f>
        <v>42796</v>
      </c>
      <c r="B436" s="6"/>
      <c r="C436" s="7"/>
      <c r="D436" s="6"/>
    </row>
    <row r="437" spans="1:7" ht="18" x14ac:dyDescent="0.25">
      <c r="A437" s="301" t="s">
        <v>375</v>
      </c>
      <c r="B437" s="302"/>
      <c r="C437" s="302"/>
      <c r="D437" s="302"/>
      <c r="E437" s="302"/>
      <c r="F437" s="302"/>
    </row>
    <row r="438" spans="1:7" ht="30" x14ac:dyDescent="0.25">
      <c r="A438" s="18" t="s">
        <v>305</v>
      </c>
      <c r="B438" s="153">
        <v>1</v>
      </c>
      <c r="C438" s="153"/>
      <c r="D438" s="142" t="s">
        <v>455</v>
      </c>
      <c r="E438" s="129"/>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301" t="s">
        <v>31</v>
      </c>
      <c r="B444" s="302"/>
      <c r="C444" s="302"/>
      <c r="D444" s="302"/>
      <c r="E444" s="302"/>
      <c r="F444" s="30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260">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60">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53">
        <v>2</v>
      </c>
      <c r="C475" s="153"/>
      <c r="D475" s="142"/>
      <c r="E475" s="66"/>
      <c r="F475" s="66"/>
    </row>
    <row r="476" spans="1:7" ht="60" x14ac:dyDescent="0.35">
      <c r="A476" s="83" t="s">
        <v>274</v>
      </c>
      <c r="B476" s="170" t="s">
        <v>34</v>
      </c>
      <c r="C476" s="217" t="str">
        <f>IF(B476=0, -5, "0")</f>
        <v>0</v>
      </c>
      <c r="D476" s="129" t="s">
        <v>474</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42" t="s">
        <v>475</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60" x14ac:dyDescent="0.25">
      <c r="A485" s="17" t="s">
        <v>210</v>
      </c>
      <c r="B485" s="170" t="s">
        <v>34</v>
      </c>
      <c r="C485" s="153"/>
      <c r="D485" s="129" t="s">
        <v>474</v>
      </c>
      <c r="E485" s="66"/>
      <c r="F485" s="66"/>
      <c r="H485" s="167"/>
      <c r="I485" s="167"/>
      <c r="J485" s="167"/>
      <c r="K485" s="167"/>
      <c r="L485" s="167"/>
      <c r="M485" s="167"/>
      <c r="N485" s="167"/>
    </row>
    <row r="486" spans="1:14" s="167" customFormat="1" ht="45" x14ac:dyDescent="0.25">
      <c r="A486" s="194" t="s">
        <v>370</v>
      </c>
      <c r="B486" s="170">
        <v>2</v>
      </c>
      <c r="C486" s="170"/>
      <c r="D486" s="168" t="s">
        <v>476</v>
      </c>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2">
        <v>1</v>
      </c>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303" t="s">
        <v>152</v>
      </c>
      <c r="B494" s="303"/>
      <c r="C494" s="303"/>
      <c r="D494" s="303"/>
      <c r="E494" s="303"/>
      <c r="F494" s="30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0">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0.63714285714285712</v>
      </c>
    </row>
    <row r="504" spans="1:6" ht="27.75" customHeight="1"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0.93775100401606426</v>
      </c>
    </row>
  </sheetData>
  <sheetProtection password="CDFE"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72" max="16383" man="1"/>
    <brk id="151" max="6" man="1"/>
    <brk id="351" max="6" man="1"/>
    <brk id="46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39" zoomScale="90" zoomScaleSheetLayoutView="90" workbookViewId="0">
      <selection activeCell="E209" sqref="E20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1"/>
      <c r="E1" s="331"/>
      <c r="F1" s="331"/>
      <c r="G1" s="331"/>
      <c r="H1" s="331"/>
      <c r="I1" s="33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8" t="s">
        <v>52</v>
      </c>
      <c r="B6" s="308"/>
      <c r="C6" s="308"/>
      <c r="D6" s="308"/>
      <c r="E6" s="308"/>
      <c r="F6" s="308"/>
      <c r="G6" s="126"/>
      <c r="H6" s="126"/>
      <c r="I6" s="126"/>
    </row>
    <row r="7" spans="1:9" s="36" customFormat="1" ht="21.75" customHeight="1" x14ac:dyDescent="0.45">
      <c r="A7" s="309" t="str">
        <f>'A1 Exploitation'!A8:F8</f>
        <v>Nabeul</v>
      </c>
      <c r="B7" s="309"/>
      <c r="C7" s="309"/>
      <c r="D7" s="309"/>
      <c r="E7" s="309"/>
      <c r="F7" s="309"/>
      <c r="G7" s="126"/>
      <c r="H7" s="126"/>
      <c r="I7" s="126"/>
    </row>
    <row r="8" spans="1:9" s="36" customFormat="1" ht="24" x14ac:dyDescent="0.45">
      <c r="A8" s="38" t="s">
        <v>44</v>
      </c>
      <c r="B8" s="332" t="str">
        <f>'A1 Exploitation'!B9:F9</f>
        <v>Mme Samah SLAIMI</v>
      </c>
      <c r="C8" s="332"/>
      <c r="D8" s="332"/>
      <c r="E8" s="332"/>
      <c r="F8" s="332"/>
      <c r="G8" s="126"/>
      <c r="H8" s="126"/>
      <c r="I8" s="126"/>
    </row>
    <row r="9" spans="1:9" s="36" customFormat="1" ht="24" x14ac:dyDescent="0.45">
      <c r="A9" s="39" t="s">
        <v>46</v>
      </c>
      <c r="B9" s="333" t="str">
        <f>'A1 Exploitation'!B10:F10</f>
        <v>Directeur du magasin &amp; Chefs des rayons</v>
      </c>
      <c r="C9" s="333"/>
      <c r="D9" s="333"/>
      <c r="E9" s="333"/>
      <c r="F9" s="333"/>
      <c r="G9" s="126"/>
      <c r="H9" s="126"/>
      <c r="I9" s="126"/>
    </row>
    <row r="10" spans="1:9" s="36" customFormat="1" ht="24" x14ac:dyDescent="0.45">
      <c r="A10" s="38" t="s">
        <v>45</v>
      </c>
      <c r="B10" s="330">
        <f>'A1 Exploitation'!B11:F11</f>
        <v>42796</v>
      </c>
      <c r="C10" s="330"/>
      <c r="D10" s="330"/>
      <c r="E10" s="330"/>
      <c r="F10" s="330"/>
      <c r="G10" s="126"/>
      <c r="H10" s="126"/>
      <c r="I10" s="126"/>
    </row>
    <row r="11" spans="1:9" s="36" customFormat="1" ht="24" x14ac:dyDescent="0.45">
      <c r="A11" s="38" t="s">
        <v>341</v>
      </c>
      <c r="B11" s="322">
        <f>D198</f>
        <v>0.79716981132075471</v>
      </c>
      <c r="C11" s="322"/>
      <c r="D11" s="322"/>
      <c r="E11" s="322"/>
      <c r="F11" s="322"/>
      <c r="G11" s="126"/>
      <c r="H11" s="126"/>
      <c r="I11" s="126"/>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70" t="s">
        <v>36</v>
      </c>
      <c r="C14" s="70" t="s">
        <v>35</v>
      </c>
      <c r="D14" s="315"/>
      <c r="E14" s="315"/>
      <c r="F14" s="315"/>
    </row>
    <row r="15" spans="1:9" x14ac:dyDescent="0.3">
      <c r="A15" s="41"/>
      <c r="B15" s="41"/>
      <c r="C15" s="41"/>
      <c r="D15" s="41"/>
    </row>
    <row r="16" spans="1:9" ht="19.5" x14ac:dyDescent="0.4">
      <c r="A16" s="323" t="s">
        <v>0</v>
      </c>
      <c r="B16" s="324"/>
      <c r="C16" s="324"/>
      <c r="D16" s="324"/>
      <c r="E16" s="324"/>
      <c r="F16" s="324"/>
    </row>
    <row r="17" spans="1:6" ht="33" x14ac:dyDescent="0.3">
      <c r="A17" s="41" t="s">
        <v>316</v>
      </c>
      <c r="B17" s="221">
        <v>1</v>
      </c>
      <c r="C17" s="221"/>
      <c r="D17" s="222" t="s">
        <v>417</v>
      </c>
      <c r="E17" s="221"/>
      <c r="F17" s="221"/>
    </row>
    <row r="18" spans="1:6" x14ac:dyDescent="0.3">
      <c r="A18" s="48" t="s">
        <v>89</v>
      </c>
      <c r="B18" s="221">
        <v>2</v>
      </c>
      <c r="C18" s="221"/>
      <c r="D18" s="222"/>
      <c r="E18" s="221"/>
      <c r="F18" s="221"/>
    </row>
    <row r="19" spans="1:6" ht="33" x14ac:dyDescent="0.3">
      <c r="A19" s="41" t="s">
        <v>90</v>
      </c>
      <c r="B19" s="221">
        <v>1</v>
      </c>
      <c r="C19" s="221"/>
      <c r="D19" s="222" t="s">
        <v>416</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26"/>
      <c r="C22" s="327"/>
      <c r="D22" s="127">
        <f>SUM(B17:C21)</f>
        <v>8</v>
      </c>
    </row>
    <row r="23" spans="1:6" x14ac:dyDescent="0.3">
      <c r="A23" s="319" t="s">
        <v>342</v>
      </c>
      <c r="B23" s="320"/>
      <c r="C23" s="321"/>
      <c r="D23" s="65">
        <f>D22/(COUNT(B17:C21)*2)</f>
        <v>0.8</v>
      </c>
    </row>
    <row r="24" spans="1:6" s="50" customFormat="1" x14ac:dyDescent="0.3">
      <c r="A24" s="54"/>
      <c r="B24" s="55"/>
      <c r="C24" s="55"/>
      <c r="D24" s="56"/>
    </row>
    <row r="25" spans="1:6" ht="19.5" x14ac:dyDescent="0.4">
      <c r="A25" s="328" t="s">
        <v>4</v>
      </c>
      <c r="B25" s="329"/>
      <c r="C25" s="329"/>
      <c r="D25" s="329"/>
      <c r="E25" s="329"/>
      <c r="F25" s="329"/>
    </row>
    <row r="26" spans="1:6" ht="116.25" x14ac:dyDescent="0.35">
      <c r="A26" s="76" t="s">
        <v>107</v>
      </c>
      <c r="B26" s="221">
        <v>0</v>
      </c>
      <c r="C26" s="248">
        <f>IF(B26=0, -5, "0")</f>
        <v>-5</v>
      </c>
      <c r="D26" s="222" t="s">
        <v>465</v>
      </c>
      <c r="E26" s="255" t="s">
        <v>447</v>
      </c>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9" t="s">
        <v>38</v>
      </c>
      <c r="B32" s="320"/>
      <c r="C32" s="321"/>
      <c r="D32" s="125">
        <f>SUM(B26:C31)</f>
        <v>5</v>
      </c>
    </row>
    <row r="33" spans="1:6" x14ac:dyDescent="0.3">
      <c r="A33" s="319" t="s">
        <v>342</v>
      </c>
      <c r="B33" s="320"/>
      <c r="C33" s="321"/>
      <c r="D33" s="65">
        <f>D32/(COUNT(B26:C31)*2)</f>
        <v>0.35714285714285715</v>
      </c>
    </row>
    <row r="34" spans="1:6" s="50" customFormat="1" x14ac:dyDescent="0.3">
      <c r="A34" s="54"/>
      <c r="B34" s="55"/>
      <c r="C34" s="55"/>
      <c r="D34" s="56"/>
    </row>
    <row r="35" spans="1:6" s="50" customFormat="1" ht="19.5" x14ac:dyDescent="0.4">
      <c r="A35" s="328" t="s">
        <v>246</v>
      </c>
      <c r="B35" s="329"/>
      <c r="C35" s="329"/>
      <c r="D35" s="329"/>
      <c r="E35" s="329"/>
      <c r="F35" s="32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9" t="s">
        <v>38</v>
      </c>
      <c r="B41" s="320"/>
      <c r="C41" s="321"/>
      <c r="D41" s="125">
        <f>SUM(B36:C40)</f>
        <v>10</v>
      </c>
      <c r="E41" s="37"/>
      <c r="F41" s="37"/>
    </row>
    <row r="42" spans="1:6" s="50" customFormat="1" x14ac:dyDescent="0.3">
      <c r="A42" s="319" t="s">
        <v>342</v>
      </c>
      <c r="B42" s="320"/>
      <c r="C42" s="321"/>
      <c r="D42" s="65">
        <f>D41/(COUNT(B36:C40)*2)</f>
        <v>1</v>
      </c>
      <c r="E42" s="37"/>
      <c r="F42" s="37"/>
    </row>
    <row r="43" spans="1:6" s="50" customFormat="1" x14ac:dyDescent="0.3">
      <c r="A43" s="90"/>
      <c r="B43" s="91"/>
      <c r="C43" s="91"/>
      <c r="D43" s="92"/>
    </row>
    <row r="44" spans="1:6" ht="19.5" x14ac:dyDescent="0.4">
      <c r="A44" s="334" t="s">
        <v>21</v>
      </c>
      <c r="B44" s="335"/>
      <c r="C44" s="335"/>
      <c r="D44" s="335"/>
      <c r="E44" s="335"/>
      <c r="F44" s="33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19" t="s">
        <v>38</v>
      </c>
      <c r="B51" s="320"/>
      <c r="C51" s="321"/>
      <c r="D51" s="125">
        <f>SUM(B45:C50)</f>
        <v>10</v>
      </c>
    </row>
    <row r="52" spans="1:6" x14ac:dyDescent="0.3">
      <c r="A52" s="319" t="s">
        <v>342</v>
      </c>
      <c r="B52" s="320"/>
      <c r="C52" s="321"/>
      <c r="D52" s="65">
        <f>D51/(COUNT(B45:C50)*2)</f>
        <v>1</v>
      </c>
    </row>
    <row r="53" spans="1:6" s="50" customFormat="1" x14ac:dyDescent="0.3">
      <c r="A53" s="54"/>
      <c r="B53" s="55"/>
      <c r="C53" s="55"/>
      <c r="D53" s="56"/>
    </row>
    <row r="54" spans="1:6" ht="19.5" x14ac:dyDescent="0.4">
      <c r="A54" s="328" t="s">
        <v>8</v>
      </c>
      <c r="B54" s="329"/>
      <c r="C54" s="329"/>
      <c r="D54" s="329"/>
      <c r="E54" s="329"/>
      <c r="F54" s="32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9" t="s">
        <v>38</v>
      </c>
      <c r="B62" s="320"/>
      <c r="C62" s="321"/>
      <c r="D62" s="125">
        <f>SUM(B55:C61)</f>
        <v>14</v>
      </c>
    </row>
    <row r="63" spans="1:6" x14ac:dyDescent="0.3">
      <c r="A63" s="319" t="s">
        <v>342</v>
      </c>
      <c r="B63" s="320"/>
      <c r="C63" s="321"/>
      <c r="D63" s="65">
        <f>D62/(COUNT(B55:C61)*2)</f>
        <v>1</v>
      </c>
    </row>
    <row r="64" spans="1:6" s="50" customFormat="1" x14ac:dyDescent="0.3">
      <c r="A64" s="54"/>
      <c r="B64" s="55"/>
      <c r="C64" s="55"/>
      <c r="D64" s="56"/>
    </row>
    <row r="65" spans="1:6" ht="19.5" x14ac:dyDescent="0.4">
      <c r="A65" s="328" t="s">
        <v>143</v>
      </c>
      <c r="B65" s="329"/>
      <c r="C65" s="329"/>
      <c r="D65" s="329"/>
      <c r="E65" s="329"/>
      <c r="F65" s="32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56"/>
      <c r="E69" s="256"/>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55"/>
      <c r="E75" s="255"/>
      <c r="F75" s="221"/>
    </row>
    <row r="76" spans="1:6" ht="18" x14ac:dyDescent="0.35">
      <c r="A76" s="89" t="s">
        <v>332</v>
      </c>
      <c r="B76" s="227">
        <v>2</v>
      </c>
      <c r="C76" s="248" t="str">
        <f>IF(B76=0, -5, "0")</f>
        <v>0</v>
      </c>
      <c r="D76" s="255"/>
      <c r="E76" s="232"/>
      <c r="F76" s="221"/>
    </row>
    <row r="77" spans="1:6" s="50" customFormat="1" ht="33" x14ac:dyDescent="0.3">
      <c r="A77" s="49" t="s">
        <v>263</v>
      </c>
      <c r="B77" s="227">
        <v>1</v>
      </c>
      <c r="C77" s="233"/>
      <c r="D77" s="255" t="s">
        <v>422</v>
      </c>
      <c r="E77" s="255"/>
      <c r="F77" s="233"/>
    </row>
    <row r="78" spans="1:6" x14ac:dyDescent="0.3">
      <c r="A78" s="41" t="s">
        <v>198</v>
      </c>
      <c r="B78" s="227">
        <v>2</v>
      </c>
      <c r="C78" s="221"/>
      <c r="D78" s="234"/>
      <c r="E78" s="232"/>
      <c r="F78" s="221"/>
    </row>
    <row r="79" spans="1:6" ht="66" x14ac:dyDescent="0.35">
      <c r="A79" s="83" t="s">
        <v>184</v>
      </c>
      <c r="B79" s="227">
        <v>2</v>
      </c>
      <c r="C79" s="248" t="str">
        <f>IF(B79=0, -5, "0")</f>
        <v>0</v>
      </c>
      <c r="D79" s="255"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9" t="s">
        <v>38</v>
      </c>
      <c r="B83" s="320"/>
      <c r="C83" s="321"/>
      <c r="D83" s="125">
        <f>SUM(B66:C82)</f>
        <v>25</v>
      </c>
    </row>
    <row r="84" spans="1:6" x14ac:dyDescent="0.3">
      <c r="A84" s="319" t="s">
        <v>342</v>
      </c>
      <c r="B84" s="320"/>
      <c r="C84" s="321"/>
      <c r="D84" s="65">
        <f>D83/(COUNT(B66:C82)*2)</f>
        <v>0.96153846153846156</v>
      </c>
    </row>
    <row r="85" spans="1:6" s="50" customFormat="1" x14ac:dyDescent="0.3">
      <c r="A85" s="54"/>
      <c r="B85" s="55"/>
      <c r="C85" s="55"/>
      <c r="D85" s="56"/>
    </row>
    <row r="86" spans="1:6" ht="19.5" x14ac:dyDescent="0.4">
      <c r="A86" s="328" t="s">
        <v>237</v>
      </c>
      <c r="B86" s="329"/>
      <c r="C86" s="329"/>
      <c r="D86" s="329"/>
      <c r="E86" s="329"/>
      <c r="F86" s="329"/>
    </row>
    <row r="87" spans="1:6" ht="34.5" x14ac:dyDescent="0.4">
      <c r="A87" s="93" t="s">
        <v>320</v>
      </c>
      <c r="B87" s="237">
        <v>2</v>
      </c>
      <c r="C87" s="228"/>
      <c r="D87" s="222"/>
      <c r="E87" s="222"/>
      <c r="F87" s="221"/>
    </row>
    <row r="88" spans="1:6" ht="33" x14ac:dyDescent="0.4">
      <c r="A88" s="41" t="s">
        <v>319</v>
      </c>
      <c r="B88" s="237">
        <v>1</v>
      </c>
      <c r="C88" s="228"/>
      <c r="D88" s="255" t="s">
        <v>426</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462</v>
      </c>
      <c r="E96" s="255" t="s">
        <v>434</v>
      </c>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E100" s="221"/>
      <c r="F100" s="221"/>
    </row>
    <row r="101" spans="1:6" x14ac:dyDescent="0.3">
      <c r="A101" s="319" t="s">
        <v>38</v>
      </c>
      <c r="B101" s="320"/>
      <c r="C101" s="321"/>
      <c r="D101" s="125">
        <f>SUM(B87:C100)</f>
        <v>25</v>
      </c>
    </row>
    <row r="102" spans="1:6" x14ac:dyDescent="0.3">
      <c r="A102" s="319" t="s">
        <v>342</v>
      </c>
      <c r="B102" s="320"/>
      <c r="C102" s="321"/>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8" t="s">
        <v>238</v>
      </c>
      <c r="B105" s="329"/>
      <c r="C105" s="329"/>
      <c r="D105" s="329"/>
      <c r="E105" s="329"/>
      <c r="F105" s="32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33" x14ac:dyDescent="0.4">
      <c r="A109" s="122" t="s">
        <v>338</v>
      </c>
      <c r="B109" s="237">
        <v>0</v>
      </c>
      <c r="C109" s="228"/>
      <c r="D109" s="256" t="s">
        <v>437</v>
      </c>
      <c r="E109" s="255" t="s">
        <v>466</v>
      </c>
      <c r="F109" s="221"/>
    </row>
    <row r="110" spans="1:6" s="50" customFormat="1" ht="34.5" x14ac:dyDescent="0.4">
      <c r="A110" s="49" t="s">
        <v>286</v>
      </c>
      <c r="B110" s="237">
        <v>2</v>
      </c>
      <c r="C110" s="228"/>
      <c r="D110" s="234"/>
      <c r="E110" s="221"/>
      <c r="F110" s="221"/>
    </row>
    <row r="111" spans="1:6" s="50" customFormat="1" ht="66" x14ac:dyDescent="0.35">
      <c r="A111" s="89" t="s">
        <v>261</v>
      </c>
      <c r="B111" s="237">
        <v>2</v>
      </c>
      <c r="C111" s="248" t="str">
        <f>IF(B111=0, -5, "0")</f>
        <v>0</v>
      </c>
      <c r="D111" s="255" t="s">
        <v>440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9" t="s">
        <v>38</v>
      </c>
      <c r="B117" s="320"/>
      <c r="C117" s="321"/>
      <c r="D117" s="125">
        <f>SUM(B106:C116)</f>
        <v>20</v>
      </c>
      <c r="E117" s="37"/>
      <c r="F117" s="37"/>
    </row>
    <row r="118" spans="1:6" s="50" customFormat="1" x14ac:dyDescent="0.3">
      <c r="A118" s="319" t="s">
        <v>342</v>
      </c>
      <c r="B118" s="320"/>
      <c r="C118" s="321"/>
      <c r="D118" s="65">
        <f>D117/(COUNT(B106:C116)*2)</f>
        <v>0.90909090909090906</v>
      </c>
      <c r="E118" s="37"/>
      <c r="F118" s="37"/>
    </row>
    <row r="119" spans="1:6" s="50" customFormat="1" x14ac:dyDescent="0.3">
      <c r="A119" s="54"/>
      <c r="B119" s="55"/>
      <c r="C119" s="55"/>
      <c r="D119" s="56"/>
    </row>
    <row r="120" spans="1:6" ht="19.5" x14ac:dyDescent="0.4">
      <c r="A120" s="328" t="s">
        <v>208</v>
      </c>
      <c r="B120" s="329"/>
      <c r="C120" s="329"/>
      <c r="D120" s="329"/>
      <c r="E120" s="329"/>
      <c r="F120" s="329"/>
    </row>
    <row r="121" spans="1:6" x14ac:dyDescent="0.3">
      <c r="A121" s="87" t="s">
        <v>322</v>
      </c>
      <c r="B121" s="238">
        <v>2</v>
      </c>
      <c r="C121" s="221"/>
      <c r="D121" s="240"/>
      <c r="E121" s="240"/>
      <c r="F121" s="221"/>
    </row>
    <row r="122" spans="1:6" ht="49.5" x14ac:dyDescent="0.3">
      <c r="A122" s="87" t="s">
        <v>319</v>
      </c>
      <c r="B122" s="238">
        <v>0</v>
      </c>
      <c r="C122" s="221"/>
      <c r="D122" s="255" t="s">
        <v>444</v>
      </c>
      <c r="E122" s="255" t="s">
        <v>467</v>
      </c>
      <c r="F122" s="221"/>
    </row>
    <row r="123" spans="1:6" ht="34.5" x14ac:dyDescent="0.4">
      <c r="A123" s="41" t="s">
        <v>340</v>
      </c>
      <c r="B123" s="238">
        <v>1</v>
      </c>
      <c r="C123" s="228"/>
      <c r="D123" s="222" t="s">
        <v>446</v>
      </c>
      <c r="E123" s="222"/>
      <c r="F123" s="221"/>
    </row>
    <row r="124" spans="1:6" ht="33" x14ac:dyDescent="0.4">
      <c r="A124" s="48" t="s">
        <v>285</v>
      </c>
      <c r="B124" s="238">
        <v>1</v>
      </c>
      <c r="C124" s="228"/>
      <c r="D124" s="255" t="s">
        <v>445</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22" t="s">
        <v>443</v>
      </c>
      <c r="E126" s="229"/>
      <c r="F126" s="221"/>
    </row>
    <row r="127" spans="1:6" ht="18" x14ac:dyDescent="0.35">
      <c r="A127" s="76" t="s">
        <v>267</v>
      </c>
      <c r="B127" s="238">
        <v>2</v>
      </c>
      <c r="C127" s="249" t="str">
        <f>IF(B127=0, -5, "0")</f>
        <v>0</v>
      </c>
      <c r="D127" s="222" t="s">
        <v>441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22" t="s">
        <v>442</v>
      </c>
      <c r="E131" s="229"/>
      <c r="F131" s="233"/>
    </row>
    <row r="132" spans="1:6" x14ac:dyDescent="0.3">
      <c r="A132" s="319" t="s">
        <v>38</v>
      </c>
      <c r="B132" s="320"/>
      <c r="C132" s="321"/>
      <c r="D132" s="125">
        <f>SUM(B121:C131)</f>
        <v>18</v>
      </c>
    </row>
    <row r="133" spans="1:6" x14ac:dyDescent="0.3">
      <c r="A133" s="319" t="s">
        <v>342</v>
      </c>
      <c r="B133" s="320"/>
      <c r="C133" s="321"/>
      <c r="D133" s="63">
        <f>D132/(COUNT(B121:C131)*2)</f>
        <v>0.81818181818181823</v>
      </c>
    </row>
    <row r="134" spans="1:6" s="50" customFormat="1" x14ac:dyDescent="0.3">
      <c r="A134" s="54"/>
      <c r="B134" s="55"/>
      <c r="C134" s="55"/>
      <c r="D134" s="61"/>
    </row>
    <row r="135" spans="1:6" ht="24.75" customHeight="1" x14ac:dyDescent="0.4">
      <c r="A135" s="328" t="s">
        <v>78</v>
      </c>
      <c r="B135" s="329"/>
      <c r="C135" s="329"/>
      <c r="D135" s="329"/>
      <c r="E135" s="329"/>
      <c r="F135" s="32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50" t="s">
        <v>414</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9" t="s">
        <v>38</v>
      </c>
      <c r="B148" s="320"/>
      <c r="C148" s="321"/>
      <c r="D148" s="125">
        <f>SUM(B136:C147)</f>
        <v>2</v>
      </c>
    </row>
    <row r="149" spans="1:6" x14ac:dyDescent="0.3">
      <c r="A149" s="319" t="s">
        <v>342</v>
      </c>
      <c r="B149" s="320"/>
      <c r="C149" s="321"/>
      <c r="D149" s="65">
        <f>D148/(COUNT(B136:C147)*2)</f>
        <v>1</v>
      </c>
    </row>
    <row r="150" spans="1:6" s="50" customFormat="1" x14ac:dyDescent="0.3">
      <c r="A150" s="54"/>
      <c r="B150" s="55"/>
      <c r="C150" s="55"/>
      <c r="D150" s="56"/>
    </row>
    <row r="151" spans="1:6" ht="19.5" x14ac:dyDescent="0.4">
      <c r="A151" s="328" t="s">
        <v>243</v>
      </c>
      <c r="B151" s="329"/>
      <c r="C151" s="329"/>
      <c r="D151" s="329"/>
      <c r="E151" s="329"/>
      <c r="F151" s="329"/>
    </row>
    <row r="152" spans="1:6" ht="49.5" x14ac:dyDescent="0.3">
      <c r="A152" s="93" t="s">
        <v>326</v>
      </c>
      <c r="B152" s="221">
        <v>1</v>
      </c>
      <c r="C152" s="221"/>
      <c r="D152" s="222" t="s">
        <v>457</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49.5" x14ac:dyDescent="0.35">
      <c r="A155" s="76" t="s">
        <v>354</v>
      </c>
      <c r="B155" s="221">
        <v>0</v>
      </c>
      <c r="C155" s="248">
        <f>IF(B155=0, -5, "0")</f>
        <v>-5</v>
      </c>
      <c r="D155" s="222" t="s">
        <v>456</v>
      </c>
      <c r="E155" s="255" t="s">
        <v>468</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9" t="s">
        <v>38</v>
      </c>
      <c r="B160" s="326"/>
      <c r="C160" s="327"/>
      <c r="D160" s="188">
        <f>SUM(B152:C159)</f>
        <v>8</v>
      </c>
    </row>
    <row r="161" spans="1:6" x14ac:dyDescent="0.3">
      <c r="A161" s="319" t="s">
        <v>342</v>
      </c>
      <c r="B161" s="320"/>
      <c r="C161" s="321"/>
      <c r="D161" s="65">
        <f>D160/(COUNT(B152:C159)*2)</f>
        <v>0.44444444444444442</v>
      </c>
    </row>
    <row r="162" spans="1:6" s="50" customFormat="1" ht="28.15" customHeight="1" x14ac:dyDescent="0.3">
      <c r="A162" s="54"/>
      <c r="B162" s="55"/>
      <c r="C162" s="57"/>
      <c r="D162" s="58"/>
    </row>
    <row r="163" spans="1:6" ht="19.5" x14ac:dyDescent="0.4">
      <c r="A163" s="328" t="s">
        <v>85</v>
      </c>
      <c r="B163" s="329"/>
      <c r="C163" s="329"/>
      <c r="D163" s="329"/>
      <c r="E163" s="329"/>
      <c r="F163" s="329"/>
    </row>
    <row r="164" spans="1:6" ht="33.75" x14ac:dyDescent="0.35">
      <c r="A164" s="76" t="s">
        <v>333</v>
      </c>
      <c r="B164" s="221">
        <v>0</v>
      </c>
      <c r="C164" s="248">
        <f>IF(B164=0, -5, "0")</f>
        <v>-5</v>
      </c>
      <c r="D164" s="222" t="s">
        <v>435</v>
      </c>
      <c r="E164" s="222" t="s">
        <v>436</v>
      </c>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9" t="s">
        <v>38</v>
      </c>
      <c r="B168" s="320"/>
      <c r="C168" s="321"/>
      <c r="D168" s="125">
        <f>SUM(B164:C167)</f>
        <v>1</v>
      </c>
    </row>
    <row r="169" spans="1:6" x14ac:dyDescent="0.3">
      <c r="A169" s="319" t="s">
        <v>342</v>
      </c>
      <c r="B169" s="320"/>
      <c r="C169" s="321"/>
      <c r="D169" s="65">
        <f>D168/(COUNT(B164:C167)*2)</f>
        <v>0.1</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19" t="s">
        <v>38</v>
      </c>
      <c r="B176" s="320"/>
      <c r="C176" s="321"/>
      <c r="D176" s="125">
        <f>SUM(B172:C175)</f>
        <v>8</v>
      </c>
    </row>
    <row r="177" spans="1:6" x14ac:dyDescent="0.3">
      <c r="A177" s="319" t="s">
        <v>342</v>
      </c>
      <c r="B177" s="320"/>
      <c r="C177" s="321"/>
      <c r="D177" s="65">
        <f>D176/(COUNT(B172:C175)*2)</f>
        <v>1</v>
      </c>
    </row>
    <row r="178" spans="1:6" s="50" customFormat="1" x14ac:dyDescent="0.3">
      <c r="A178" s="54"/>
      <c r="B178" s="55"/>
      <c r="C178" s="55"/>
      <c r="D178" s="56"/>
    </row>
    <row r="179" spans="1:6" ht="19.5" x14ac:dyDescent="0.4">
      <c r="A179" s="328" t="s">
        <v>87</v>
      </c>
      <c r="B179" s="329"/>
      <c r="C179" s="329"/>
      <c r="D179" s="329"/>
      <c r="E179" s="329"/>
      <c r="F179" s="329"/>
    </row>
    <row r="180" spans="1:6" x14ac:dyDescent="0.3">
      <c r="A180" s="87" t="s">
        <v>364</v>
      </c>
      <c r="B180" s="221">
        <v>1</v>
      </c>
      <c r="C180" s="221"/>
      <c r="D180" s="222" t="s">
        <v>458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9" t="s">
        <v>38</v>
      </c>
      <c r="B185" s="320"/>
      <c r="C185" s="321"/>
      <c r="D185" s="125">
        <f>SUM(B180:C184)</f>
        <v>9</v>
      </c>
    </row>
    <row r="186" spans="1:6" x14ac:dyDescent="0.3">
      <c r="A186" s="319" t="s">
        <v>342</v>
      </c>
      <c r="B186" s="320"/>
      <c r="C186" s="321"/>
      <c r="D186" s="65">
        <f>D185/(COUNT(B180:C184)*2)</f>
        <v>0.9</v>
      </c>
    </row>
    <row r="187" spans="1:6" s="50" customFormat="1" x14ac:dyDescent="0.3">
      <c r="A187" s="54"/>
      <c r="B187" s="55"/>
      <c r="C187" s="55"/>
      <c r="D187" s="56"/>
    </row>
    <row r="188" spans="1:6" ht="19.5" x14ac:dyDescent="0.4">
      <c r="A188" s="328" t="s">
        <v>242</v>
      </c>
      <c r="B188" s="329"/>
      <c r="C188" s="329"/>
      <c r="D188" s="329"/>
      <c r="E188" s="329"/>
      <c r="F188" s="329"/>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0</v>
      </c>
      <c r="C191" s="221"/>
      <c r="D191" s="256" t="s">
        <v>469</v>
      </c>
      <c r="E191" s="255" t="s">
        <v>459</v>
      </c>
      <c r="F191" s="221"/>
    </row>
    <row r="192" spans="1:6" x14ac:dyDescent="0.3">
      <c r="A192" s="96" t="s">
        <v>212</v>
      </c>
      <c r="B192" s="221">
        <v>2</v>
      </c>
      <c r="C192" s="221"/>
      <c r="D192" s="221"/>
      <c r="E192" s="221"/>
      <c r="F192" s="221"/>
    </row>
    <row r="193" spans="1:4" x14ac:dyDescent="0.3">
      <c r="A193" s="319" t="s">
        <v>38</v>
      </c>
      <c r="B193" s="320"/>
      <c r="C193" s="321"/>
      <c r="D193" s="97">
        <f>SUM(B189:C192)</f>
        <v>6</v>
      </c>
    </row>
    <row r="194" spans="1:4" x14ac:dyDescent="0.3">
      <c r="A194" s="319" t="s">
        <v>342</v>
      </c>
      <c r="B194" s="320"/>
      <c r="C194" s="321"/>
      <c r="D194" s="65">
        <f>D193/(COUNT(B189:C192)*2)</f>
        <v>0.75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169</v>
      </c>
    </row>
    <row r="198" spans="1:4" ht="22.5" x14ac:dyDescent="0.3">
      <c r="A198" s="71" t="s">
        <v>378</v>
      </c>
      <c r="B198" s="72"/>
      <c r="C198" s="73"/>
      <c r="D198" s="75">
        <f>D197/(COUNT(B189:C192,B180:C184,B172:C175,B164:C167,B152:C159,B55:C61,B45:C50,B26:C31,B17:C21,B106:C116,B136:C147,B121:C131,B87:C100,B66:C82,B36:C40)*2)</f>
        <v>0.79716981132075471</v>
      </c>
    </row>
  </sheetData>
  <sheetProtection password="CC3E"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84" zoomScaleNormal="100" zoomScaleSheetLayoutView="84" workbookViewId="0">
      <selection activeCell="D179" sqref="D17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7"/>
      <c r="E1" s="307"/>
      <c r="F1" s="307"/>
      <c r="G1" s="307"/>
      <c r="H1" s="307"/>
      <c r="I1" s="30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8" t="s">
        <v>201</v>
      </c>
      <c r="B7" s="308"/>
      <c r="C7" s="308"/>
      <c r="D7" s="308"/>
      <c r="E7" s="308"/>
      <c r="F7" s="308"/>
      <c r="G7" s="213"/>
      <c r="H7" s="213"/>
      <c r="I7" s="213"/>
    </row>
    <row r="8" spans="1:9" ht="29.25" x14ac:dyDescent="0.45">
      <c r="A8" s="309" t="str">
        <f>'Page de garde'!D18</f>
        <v>Nabeul</v>
      </c>
      <c r="B8" s="309"/>
      <c r="C8" s="309"/>
      <c r="D8" s="309"/>
      <c r="E8" s="309"/>
      <c r="F8" s="309"/>
      <c r="G8" s="216"/>
      <c r="H8" s="216"/>
      <c r="I8" s="213"/>
    </row>
    <row r="9" spans="1:9" ht="24" x14ac:dyDescent="0.45">
      <c r="A9" s="38" t="s">
        <v>44</v>
      </c>
      <c r="B9" s="310" t="s">
        <v>477</v>
      </c>
      <c r="C9" s="310"/>
      <c r="D9" s="310"/>
      <c r="E9" s="310"/>
      <c r="F9" s="310"/>
      <c r="G9" s="216"/>
      <c r="H9" s="216"/>
      <c r="I9" s="213"/>
    </row>
    <row r="10" spans="1:9" ht="24" x14ac:dyDescent="0.45">
      <c r="A10" s="39" t="s">
        <v>46</v>
      </c>
      <c r="B10" s="311" t="s">
        <v>478</v>
      </c>
      <c r="C10" s="311"/>
      <c r="D10" s="311"/>
      <c r="E10" s="311"/>
      <c r="F10" s="311"/>
      <c r="G10" s="216"/>
      <c r="H10" s="216"/>
      <c r="I10" s="213"/>
    </row>
    <row r="11" spans="1:9" ht="24" x14ac:dyDescent="0.45">
      <c r="A11" s="38" t="s">
        <v>45</v>
      </c>
      <c r="B11" s="306">
        <v>42907</v>
      </c>
      <c r="C11" s="306"/>
      <c r="D11" s="306"/>
      <c r="E11" s="306"/>
      <c r="F11" s="306"/>
      <c r="G11" s="216"/>
      <c r="H11" s="216"/>
      <c r="I11" s="213"/>
    </row>
    <row r="12" spans="1:9" ht="24" x14ac:dyDescent="0.45">
      <c r="A12" s="38" t="s">
        <v>276</v>
      </c>
      <c r="B12" s="312">
        <f>D505</f>
        <v>0.91200000000000003</v>
      </c>
      <c r="C12" s="312"/>
      <c r="D12" s="312"/>
      <c r="E12" s="312"/>
      <c r="F12" s="312"/>
      <c r="G12" s="216"/>
      <c r="H12" s="216"/>
      <c r="I12" s="213"/>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7" t="s">
        <v>36</v>
      </c>
      <c r="C15" s="77" t="s">
        <v>35</v>
      </c>
      <c r="D15" s="315"/>
      <c r="E15" s="316"/>
      <c r="F15" s="315"/>
      <c r="G15" s="36"/>
      <c r="H15" s="36"/>
    </row>
    <row r="16" spans="1:9" ht="18" x14ac:dyDescent="0.35">
      <c r="A16" s="303" t="s">
        <v>0</v>
      </c>
      <c r="B16" s="303"/>
      <c r="C16" s="303"/>
      <c r="D16" s="303"/>
      <c r="E16" s="303"/>
      <c r="F16" s="303"/>
      <c r="G16" s="36"/>
      <c r="H16" s="36"/>
    </row>
    <row r="17" spans="1:8" ht="18" x14ac:dyDescent="0.3">
      <c r="A17" s="182">
        <f>B11</f>
        <v>42907</v>
      </c>
      <c r="B17" s="36"/>
      <c r="C17" s="36"/>
      <c r="D17" s="36"/>
      <c r="E17" s="36"/>
      <c r="F17" s="36"/>
      <c r="G17" s="36"/>
      <c r="H17" s="36"/>
    </row>
    <row r="18" spans="1:8" ht="18" x14ac:dyDescent="0.25">
      <c r="A18" s="317" t="s">
        <v>1</v>
      </c>
      <c r="B18" s="318"/>
      <c r="C18" s="318"/>
      <c r="D18" s="318"/>
      <c r="E18" s="318"/>
      <c r="F18" s="318"/>
    </row>
    <row r="19" spans="1:8" ht="30" x14ac:dyDescent="0.25">
      <c r="A19" s="169" t="s">
        <v>10</v>
      </c>
      <c r="B19" s="170">
        <v>1</v>
      </c>
      <c r="C19" s="170"/>
      <c r="D19" s="168" t="s">
        <v>513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1" t="s">
        <v>18</v>
      </c>
      <c r="B26" s="302"/>
      <c r="C26" s="302"/>
      <c r="D26" s="302"/>
      <c r="E26" s="302"/>
      <c r="F26" s="30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3" t="s">
        <v>137</v>
      </c>
      <c r="B43" s="303"/>
      <c r="C43" s="303"/>
      <c r="D43" s="303"/>
      <c r="E43" s="303"/>
      <c r="F43" s="303"/>
    </row>
    <row r="44" spans="1:7" x14ac:dyDescent="0.25">
      <c r="A44" s="183">
        <f>B11</f>
        <v>42907</v>
      </c>
      <c r="B44" s="6"/>
      <c r="C44" s="7"/>
      <c r="D44" s="6"/>
    </row>
    <row r="45" spans="1:7" ht="16.5" x14ac:dyDescent="0.25">
      <c r="A45" s="304" t="s">
        <v>63</v>
      </c>
      <c r="B45" s="305"/>
      <c r="C45" s="305"/>
      <c r="D45" s="305"/>
      <c r="E45" s="305"/>
      <c r="F45" s="30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2.25" customHeight="1" x14ac:dyDescent="0.25">
      <c r="A50" s="43" t="s">
        <v>141</v>
      </c>
      <c r="B50" s="170">
        <v>1</v>
      </c>
      <c r="C50" s="170"/>
      <c r="D50" s="156" t="s">
        <v>514</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301" t="s">
        <v>65</v>
      </c>
      <c r="B57" s="302"/>
      <c r="C57" s="302"/>
      <c r="D57" s="302"/>
      <c r="E57" s="302"/>
      <c r="F57" s="30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60" x14ac:dyDescent="0.25">
      <c r="A63" s="169" t="s">
        <v>277</v>
      </c>
      <c r="B63" s="170">
        <v>2</v>
      </c>
      <c r="C63" s="170"/>
      <c r="D63" s="168" t="s">
        <v>515</v>
      </c>
      <c r="E63" s="147"/>
      <c r="F63" s="147"/>
    </row>
    <row r="64" spans="1:6" ht="60" customHeight="1" x14ac:dyDescent="0.25">
      <c r="A64" s="108" t="s">
        <v>272</v>
      </c>
      <c r="B64" s="170">
        <v>1</v>
      </c>
      <c r="C64" s="217" t="str">
        <f>IF(B64=0, -5, "0")</f>
        <v>0</v>
      </c>
      <c r="D64" s="168" t="s">
        <v>516</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0</v>
      </c>
      <c r="C70" s="218">
        <f>IF(B70=0, -5, "0")</f>
        <v>-5</v>
      </c>
      <c r="D70" s="152" t="s">
        <v>540</v>
      </c>
      <c r="E70" s="146" t="s">
        <v>486</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t="s">
        <v>517</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26</v>
      </c>
    </row>
    <row r="82" spans="1:6" x14ac:dyDescent="0.25">
      <c r="A82" s="19" t="s">
        <v>37</v>
      </c>
      <c r="B82" s="20"/>
      <c r="C82" s="21"/>
      <c r="D82" s="63">
        <f>D81/(COUNT(B58:C80)*2)</f>
        <v>0.72222222222222221</v>
      </c>
    </row>
    <row r="83" spans="1:6" x14ac:dyDescent="0.25">
      <c r="A83" s="9"/>
      <c r="B83" s="6"/>
      <c r="C83" s="7"/>
      <c r="D83" s="6"/>
    </row>
    <row r="84" spans="1:6" ht="18" x14ac:dyDescent="0.25">
      <c r="A84" s="301" t="s">
        <v>25</v>
      </c>
      <c r="B84" s="302"/>
      <c r="C84" s="302"/>
      <c r="D84" s="302"/>
      <c r="E84" s="302"/>
      <c r="F84" s="30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6" customHeight="1" x14ac:dyDescent="0.25">
      <c r="A90" s="169" t="s">
        <v>293</v>
      </c>
      <c r="B90" s="170">
        <v>1</v>
      </c>
      <c r="C90" s="170"/>
      <c r="D90" s="155" t="s">
        <v>518</v>
      </c>
      <c r="E90" s="146"/>
      <c r="F90" s="147"/>
    </row>
    <row r="91" spans="1:6" ht="30" x14ac:dyDescent="0.25">
      <c r="A91" s="18" t="s">
        <v>260</v>
      </c>
      <c r="B91" s="170">
        <v>2</v>
      </c>
      <c r="C91" s="170"/>
      <c r="D91" s="157"/>
      <c r="E91" s="147"/>
      <c r="F91" s="147"/>
    </row>
    <row r="92" spans="1:6" ht="45" x14ac:dyDescent="0.25">
      <c r="A92" s="109" t="s">
        <v>287</v>
      </c>
      <c r="B92" s="170">
        <v>2</v>
      </c>
      <c r="C92" s="154"/>
      <c r="D92" s="263">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52</v>
      </c>
    </row>
    <row r="97" spans="1:6" ht="18" x14ac:dyDescent="0.25">
      <c r="A97" s="78" t="s">
        <v>224</v>
      </c>
      <c r="B97" s="84"/>
      <c r="C97" s="85"/>
      <c r="D97" s="82">
        <f>D96/(COUNT(B85:C91,B46:C53,B58:C80)*2)</f>
        <v>0.8125</v>
      </c>
    </row>
    <row r="98" spans="1:6" x14ac:dyDescent="0.25">
      <c r="A98" s="5"/>
      <c r="B98" s="6"/>
      <c r="C98" s="7"/>
      <c r="D98" s="6"/>
    </row>
    <row r="99" spans="1:6" ht="18" x14ac:dyDescent="0.35">
      <c r="A99" s="303" t="s">
        <v>129</v>
      </c>
      <c r="B99" s="303"/>
      <c r="C99" s="303"/>
      <c r="D99" s="303"/>
      <c r="E99" s="303"/>
      <c r="F99" s="303"/>
    </row>
    <row r="100" spans="1:6" x14ac:dyDescent="0.25">
      <c r="A100" s="183">
        <f>B11</f>
        <v>42907</v>
      </c>
      <c r="B100" s="6"/>
      <c r="C100" s="7"/>
      <c r="D100" s="6"/>
    </row>
    <row r="101" spans="1:6" ht="16.5" x14ac:dyDescent="0.25">
      <c r="A101" s="304" t="s">
        <v>63</v>
      </c>
      <c r="B101" s="305"/>
      <c r="C101" s="305"/>
      <c r="D101" s="305"/>
      <c r="E101" s="305"/>
      <c r="F101" s="30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19.5" customHeight="1"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301" t="s">
        <v>133</v>
      </c>
      <c r="B113" s="302"/>
      <c r="C113" s="302"/>
      <c r="D113" s="302"/>
      <c r="E113" s="302"/>
      <c r="F113" s="302"/>
    </row>
    <row r="114" spans="1:6" x14ac:dyDescent="0.25">
      <c r="A114" s="169" t="s">
        <v>314</v>
      </c>
      <c r="B114" s="170">
        <v>2</v>
      </c>
      <c r="C114" s="170"/>
      <c r="D114" s="168"/>
      <c r="E114" s="168"/>
      <c r="F114" s="147"/>
    </row>
    <row r="115" spans="1:6" ht="34.5" customHeight="1" x14ac:dyDescent="0.25">
      <c r="A115" s="18" t="s">
        <v>294</v>
      </c>
      <c r="B115" s="170">
        <v>1</v>
      </c>
      <c r="C115" s="170"/>
      <c r="D115" s="143" t="s">
        <v>519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69.75" customHeight="1" x14ac:dyDescent="0.35">
      <c r="A121" s="76" t="s">
        <v>74</v>
      </c>
      <c r="B121" s="170">
        <v>1</v>
      </c>
      <c r="C121" s="217" t="str">
        <f>IF(B121=0, -5, "0")</f>
        <v>0</v>
      </c>
      <c r="D121" s="168" t="s">
        <v>493</v>
      </c>
      <c r="E121" s="147"/>
      <c r="F121" s="147"/>
    </row>
    <row r="122" spans="1:6" x14ac:dyDescent="0.25">
      <c r="A122" s="18" t="s">
        <v>188</v>
      </c>
      <c r="B122" s="170">
        <v>2</v>
      </c>
      <c r="C122" s="170"/>
      <c r="D122" s="168"/>
      <c r="E122" s="147"/>
      <c r="F122" s="147"/>
    </row>
    <row r="123" spans="1:6" ht="45.75" x14ac:dyDescent="0.3">
      <c r="A123" s="48" t="s">
        <v>189</v>
      </c>
      <c r="B123" s="177">
        <v>0</v>
      </c>
      <c r="C123" s="177"/>
      <c r="D123" s="184" t="s">
        <v>541</v>
      </c>
      <c r="E123" s="168" t="s">
        <v>495</v>
      </c>
      <c r="F123" s="147"/>
    </row>
    <row r="124" spans="1:6" ht="45" x14ac:dyDescent="0.25">
      <c r="A124" s="169" t="s">
        <v>278</v>
      </c>
      <c r="B124" s="170">
        <v>1</v>
      </c>
      <c r="C124" s="170"/>
      <c r="D124" s="146" t="s">
        <v>542</v>
      </c>
      <c r="E124" s="173"/>
      <c r="F124" s="147"/>
    </row>
    <row r="125" spans="1:6" ht="36" x14ac:dyDescent="0.25">
      <c r="A125" s="108" t="s">
        <v>272</v>
      </c>
      <c r="B125" s="170">
        <v>1</v>
      </c>
      <c r="C125" s="217" t="str">
        <f>IF(B125=0, -5, "0")</f>
        <v>0</v>
      </c>
      <c r="D125" s="168" t="s">
        <v>490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491</v>
      </c>
      <c r="B128" s="170" t="s">
        <v>34</v>
      </c>
      <c r="C128" s="170"/>
      <c r="D128" s="168" t="s">
        <v>492</v>
      </c>
      <c r="E128" s="160"/>
      <c r="F128" s="147"/>
    </row>
    <row r="129" spans="1:6" ht="16.5" x14ac:dyDescent="0.25">
      <c r="A129" s="185" t="s">
        <v>168</v>
      </c>
      <c r="B129" s="171">
        <v>2</v>
      </c>
      <c r="C129" s="218" t="str">
        <f>IF(B129=0, -5, "0")</f>
        <v>0</v>
      </c>
      <c r="D129" s="146"/>
      <c r="E129" s="173"/>
      <c r="F129" s="173"/>
    </row>
    <row r="130" spans="1:6" x14ac:dyDescent="0.25">
      <c r="A130" s="24" t="s">
        <v>83</v>
      </c>
      <c r="B130" s="171" t="s">
        <v>34</v>
      </c>
      <c r="C130" s="170"/>
      <c r="D130" s="168" t="s">
        <v>494</v>
      </c>
      <c r="E130" s="147"/>
      <c r="F130" s="147"/>
    </row>
    <row r="131" spans="1:6" ht="33" x14ac:dyDescent="0.3">
      <c r="A131" s="49" t="s">
        <v>222</v>
      </c>
      <c r="B131" s="171">
        <v>1</v>
      </c>
      <c r="C131" s="170"/>
      <c r="D131" s="168" t="s">
        <v>488</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0.80555555555555558</v>
      </c>
    </row>
    <row r="136" spans="1:6" x14ac:dyDescent="0.25">
      <c r="A136" s="9"/>
      <c r="B136" s="6"/>
      <c r="C136" s="7"/>
      <c r="D136" s="6"/>
    </row>
    <row r="137" spans="1:6" ht="18" x14ac:dyDescent="0.25">
      <c r="A137" s="301" t="s">
        <v>73</v>
      </c>
      <c r="B137" s="302"/>
      <c r="C137" s="302"/>
      <c r="D137" s="302"/>
      <c r="E137" s="302"/>
      <c r="F137" s="30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0.89393939393939392</v>
      </c>
    </row>
    <row r="151" spans="1:6" x14ac:dyDescent="0.25">
      <c r="A151" s="9"/>
      <c r="B151" s="6"/>
      <c r="C151" s="7"/>
      <c r="D151" s="6"/>
    </row>
    <row r="152" spans="1:6" ht="18" x14ac:dyDescent="0.35">
      <c r="A152" s="303" t="s">
        <v>130</v>
      </c>
      <c r="B152" s="303"/>
      <c r="C152" s="303"/>
      <c r="D152" s="303"/>
      <c r="E152" s="303"/>
      <c r="F152" s="303"/>
    </row>
    <row r="153" spans="1:6" x14ac:dyDescent="0.25">
      <c r="A153" s="183">
        <f>B11</f>
        <v>42907</v>
      </c>
      <c r="B153" s="6"/>
      <c r="C153" s="7"/>
      <c r="D153" s="59"/>
    </row>
    <row r="154" spans="1:6" ht="16.5" x14ac:dyDescent="0.25">
      <c r="A154" s="304" t="s">
        <v>63</v>
      </c>
      <c r="B154" s="305"/>
      <c r="C154" s="305"/>
      <c r="D154" s="305"/>
      <c r="E154" s="305"/>
      <c r="F154" s="30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1" t="s">
        <v>134</v>
      </c>
      <c r="B166" s="302"/>
      <c r="C166" s="302"/>
      <c r="D166" s="302"/>
      <c r="E166" s="302"/>
      <c r="F166" s="30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75" customHeight="1" x14ac:dyDescent="0.35">
      <c r="A176" s="86" t="s">
        <v>209</v>
      </c>
      <c r="B176" s="170">
        <v>0</v>
      </c>
      <c r="C176" s="217">
        <f>IF(B176=0, -5, "0")</f>
        <v>-5</v>
      </c>
      <c r="D176" s="143" t="s">
        <v>497</v>
      </c>
      <c r="E176" s="168" t="s">
        <v>498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31.5" x14ac:dyDescent="0.35">
      <c r="A179" s="160" t="s">
        <v>289</v>
      </c>
      <c r="B179" s="170" t="s">
        <v>34</v>
      </c>
      <c r="C179" s="170"/>
      <c r="D179" s="168" t="s">
        <v>496</v>
      </c>
      <c r="E179" s="160"/>
      <c r="F179" s="147"/>
    </row>
    <row r="180" spans="1:7" ht="16.5" x14ac:dyDescent="0.25">
      <c r="A180" s="107" t="s">
        <v>168</v>
      </c>
      <c r="B180" s="170">
        <v>2</v>
      </c>
      <c r="C180" s="218" t="str">
        <f>IF(B180=0, -5, "0")</f>
        <v>0</v>
      </c>
      <c r="D180" s="146"/>
      <c r="E180" s="173"/>
      <c r="F180" s="147"/>
    </row>
    <row r="181" spans="1:7" ht="30" x14ac:dyDescent="0.25">
      <c r="A181" s="24" t="s">
        <v>83</v>
      </c>
      <c r="B181" s="170" t="s">
        <v>34</v>
      </c>
      <c r="C181" s="170"/>
      <c r="D181" s="168" t="s">
        <v>496</v>
      </c>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0.9</v>
      </c>
      <c r="E185" s="102"/>
      <c r="F185" s="102"/>
    </row>
    <row r="186" spans="1:7" x14ac:dyDescent="0.25">
      <c r="A186" s="19" t="s">
        <v>38</v>
      </c>
      <c r="B186" s="19"/>
      <c r="C186" s="19"/>
      <c r="D186" s="19">
        <f>SUM(B167:C184)</f>
        <v>25</v>
      </c>
    </row>
    <row r="187" spans="1:7" x14ac:dyDescent="0.25">
      <c r="A187" s="19" t="s">
        <v>37</v>
      </c>
      <c r="B187" s="20"/>
      <c r="C187" s="21"/>
      <c r="D187" s="63">
        <f>D186/(COUNT(B167:C184)*2)</f>
        <v>0.73529411764705888</v>
      </c>
    </row>
    <row r="188" spans="1:7" x14ac:dyDescent="0.25">
      <c r="A188" s="9"/>
      <c r="B188" s="6"/>
      <c r="C188" s="7"/>
      <c r="D188" s="6"/>
    </row>
    <row r="189" spans="1:7" ht="18" x14ac:dyDescent="0.25">
      <c r="A189" s="78" t="s">
        <v>139</v>
      </c>
      <c r="B189" s="84"/>
      <c r="C189" s="85"/>
      <c r="D189" s="81">
        <f>SUM(D163,D186)</f>
        <v>41</v>
      </c>
    </row>
    <row r="190" spans="1:7" ht="18" x14ac:dyDescent="0.25">
      <c r="A190" s="78" t="s">
        <v>226</v>
      </c>
      <c r="B190" s="84"/>
      <c r="C190" s="85"/>
      <c r="D190" s="82">
        <f>D189/(COUNT(B155:C162,B167:C184)*2)</f>
        <v>0.82</v>
      </c>
    </row>
    <row r="191" spans="1:7" x14ac:dyDescent="0.25">
      <c r="A191" s="9"/>
      <c r="B191" s="6"/>
      <c r="C191" s="7"/>
      <c r="D191" s="6"/>
    </row>
    <row r="192" spans="1:7" ht="18" x14ac:dyDescent="0.35">
      <c r="A192" s="303" t="s">
        <v>167</v>
      </c>
      <c r="B192" s="303"/>
      <c r="C192" s="303"/>
      <c r="D192" s="303"/>
      <c r="E192" s="303"/>
      <c r="F192" s="303"/>
    </row>
    <row r="193" spans="1:7" x14ac:dyDescent="0.25">
      <c r="A193" s="189">
        <f>B11</f>
        <v>42907</v>
      </c>
      <c r="B193" s="6"/>
      <c r="C193" s="7"/>
      <c r="D193" s="6"/>
    </row>
    <row r="194" spans="1:7" ht="18" x14ac:dyDescent="0.25">
      <c r="A194" s="301" t="s">
        <v>158</v>
      </c>
      <c r="B194" s="302"/>
      <c r="C194" s="302"/>
      <c r="D194" s="302"/>
      <c r="E194" s="302"/>
      <c r="F194" s="30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1</v>
      </c>
    </row>
    <row r="208" spans="1:7" x14ac:dyDescent="0.25">
      <c r="A208" s="9"/>
      <c r="B208" s="6"/>
      <c r="C208" s="7"/>
      <c r="D208" s="6"/>
    </row>
    <row r="209" spans="1:7" ht="18" x14ac:dyDescent="0.25">
      <c r="A209" s="301" t="s">
        <v>76</v>
      </c>
      <c r="B209" s="302"/>
      <c r="C209" s="302"/>
      <c r="D209" s="302"/>
      <c r="E209" s="302"/>
      <c r="F209" s="30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84.75" customHeight="1" x14ac:dyDescent="0.25">
      <c r="A213" s="169" t="s">
        <v>176</v>
      </c>
      <c r="B213" s="170">
        <v>0</v>
      </c>
      <c r="C213" s="170"/>
      <c r="D213" s="143" t="s">
        <v>520</v>
      </c>
      <c r="E213" s="168" t="s">
        <v>521</v>
      </c>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522</v>
      </c>
      <c r="E222" s="168" t="s">
        <v>479</v>
      </c>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ht="30" x14ac:dyDescent="0.25">
      <c r="A225" s="24" t="s">
        <v>83</v>
      </c>
      <c r="B225" s="170">
        <v>1</v>
      </c>
      <c r="C225" s="170"/>
      <c r="D225" s="168" t="s">
        <v>523</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301" t="s">
        <v>191</v>
      </c>
      <c r="B232" s="302"/>
      <c r="C232" s="302"/>
      <c r="D232" s="302"/>
      <c r="E232" s="302"/>
      <c r="F232" s="30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544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3">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0.84210526315789469</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3">
        <f>B11</f>
        <v>42907</v>
      </c>
      <c r="B249" s="6"/>
      <c r="C249" s="7"/>
      <c r="D249" s="6"/>
    </row>
    <row r="250" spans="1:6" s="3" customFormat="1" ht="18" x14ac:dyDescent="0.25">
      <c r="A250" s="301" t="s">
        <v>79</v>
      </c>
      <c r="B250" s="302"/>
      <c r="C250" s="302"/>
      <c r="D250" s="302"/>
      <c r="E250" s="302"/>
      <c r="F250" s="302"/>
    </row>
    <row r="251" spans="1:6" s="3" customFormat="1" ht="36" x14ac:dyDescent="0.35">
      <c r="A251" s="83" t="s">
        <v>27</v>
      </c>
      <c r="B251" s="170" t="s">
        <v>34</v>
      </c>
      <c r="C251" s="217" t="str">
        <f>IF(B251=0, -5, "0")</f>
        <v>0</v>
      </c>
      <c r="D251" s="168"/>
      <c r="E251" s="173"/>
      <c r="F251" s="173"/>
    </row>
    <row r="252" spans="1:6" s="3" customFormat="1" x14ac:dyDescent="0.25">
      <c r="A252" s="23" t="s">
        <v>148</v>
      </c>
      <c r="B252" s="170">
        <v>2</v>
      </c>
      <c r="C252" s="170"/>
      <c r="D252" s="168" t="s">
        <v>499</v>
      </c>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1</v>
      </c>
      <c r="C257" s="170"/>
      <c r="D257" s="156" t="s">
        <v>524</v>
      </c>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7</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2" t="s">
        <v>545</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30" x14ac:dyDescent="0.25">
      <c r="A277" s="108" t="s">
        <v>173</v>
      </c>
      <c r="B277" s="171">
        <v>2</v>
      </c>
      <c r="C277" s="218" t="str">
        <f>IF(B277=0, -5, "0")</f>
        <v>0</v>
      </c>
      <c r="D277" s="164" t="s">
        <v>525</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68">
        <v>1</v>
      </c>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15</v>
      </c>
    </row>
    <row r="289" spans="1:7" s="3" customFormat="1" ht="18" x14ac:dyDescent="0.25">
      <c r="A289" s="78" t="s">
        <v>228</v>
      </c>
      <c r="B289" s="84"/>
      <c r="C289" s="85"/>
      <c r="D289" s="82">
        <f>D288/(COUNT(B251:C262,B267:C283)*2)</f>
        <v>0.9375</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2">
        <f>B11</f>
        <v>42907</v>
      </c>
      <c r="B292" s="6"/>
      <c r="C292" s="7"/>
      <c r="D292" s="59"/>
    </row>
    <row r="293" spans="1:7" ht="18" x14ac:dyDescent="0.25">
      <c r="A293" s="301" t="s">
        <v>19</v>
      </c>
      <c r="B293" s="302"/>
      <c r="C293" s="302"/>
      <c r="D293" s="302"/>
      <c r="E293" s="302"/>
      <c r="F293" s="30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ht="30" x14ac:dyDescent="0.25">
      <c r="A298" s="22" t="s">
        <v>39</v>
      </c>
      <c r="B298" s="170">
        <v>1</v>
      </c>
      <c r="C298" s="170"/>
      <c r="D298" s="168" t="s">
        <v>503</v>
      </c>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301" t="s">
        <v>122</v>
      </c>
      <c r="B305" s="302"/>
      <c r="C305" s="302"/>
      <c r="D305" s="302"/>
      <c r="E305" s="302"/>
      <c r="F305" s="30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x14ac:dyDescent="0.25">
      <c r="A310" s="169" t="s">
        <v>108</v>
      </c>
      <c r="B310" s="171">
        <v>2</v>
      </c>
      <c r="C310" s="170"/>
      <c r="D310" s="156" t="s">
        <v>502</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03" t="s">
        <v>21</v>
      </c>
      <c r="B324" s="303"/>
      <c r="C324" s="303"/>
      <c r="D324" s="303"/>
      <c r="E324" s="303"/>
      <c r="F324" s="303"/>
    </row>
    <row r="325" spans="1:9" x14ac:dyDescent="0.25">
      <c r="A325" s="193">
        <f>B11</f>
        <v>42907</v>
      </c>
      <c r="B325" s="6"/>
      <c r="C325" s="7"/>
      <c r="D325" s="6"/>
    </row>
    <row r="326" spans="1:9" ht="18" x14ac:dyDescent="0.25">
      <c r="A326" s="301" t="s">
        <v>12</v>
      </c>
      <c r="B326" s="302"/>
      <c r="C326" s="302"/>
      <c r="D326" s="302"/>
      <c r="E326" s="302"/>
      <c r="F326" s="30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63.75" customHeight="1" x14ac:dyDescent="0.25">
      <c r="A334" s="169" t="s">
        <v>304</v>
      </c>
      <c r="B334" s="170">
        <v>1</v>
      </c>
      <c r="C334" s="171"/>
      <c r="D334" s="162" t="s">
        <v>508</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301" t="s">
        <v>25</v>
      </c>
      <c r="B339" s="302"/>
      <c r="C339" s="302"/>
      <c r="D339" s="302"/>
      <c r="E339" s="302"/>
      <c r="F339" s="30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303" t="s">
        <v>8</v>
      </c>
      <c r="B352" s="303"/>
      <c r="C352" s="303"/>
      <c r="D352" s="303"/>
      <c r="E352" s="303"/>
      <c r="F352" s="303"/>
    </row>
    <row r="353" spans="1:6" x14ac:dyDescent="0.25">
      <c r="A353" s="183">
        <f>B11</f>
        <v>42907</v>
      </c>
      <c r="B353" s="6"/>
      <c r="C353" s="7"/>
      <c r="D353" s="59"/>
    </row>
    <row r="354" spans="1:6" ht="16.5" x14ac:dyDescent="0.25">
      <c r="A354" s="304" t="s">
        <v>113</v>
      </c>
      <c r="B354" s="305"/>
      <c r="C354" s="305"/>
      <c r="D354" s="305"/>
      <c r="E354" s="305"/>
      <c r="F354" s="30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301" t="s">
        <v>25</v>
      </c>
      <c r="B366" s="302"/>
      <c r="C366" s="302"/>
      <c r="D366" s="302"/>
      <c r="E366" s="302"/>
      <c r="F366" s="302"/>
    </row>
    <row r="367" spans="1:6" x14ac:dyDescent="0.25">
      <c r="A367" s="169" t="s">
        <v>314</v>
      </c>
      <c r="B367" s="171">
        <v>2</v>
      </c>
      <c r="C367" s="171"/>
      <c r="D367" s="152"/>
      <c r="E367" s="147"/>
      <c r="F367" s="147"/>
    </row>
    <row r="368" spans="1:6" ht="36" customHeight="1" x14ac:dyDescent="0.25">
      <c r="A368" s="18" t="s">
        <v>105</v>
      </c>
      <c r="B368" s="171">
        <v>1</v>
      </c>
      <c r="C368" s="170"/>
      <c r="D368" s="143" t="s">
        <v>546</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0.95454545454545459</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6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303" t="s">
        <v>125</v>
      </c>
      <c r="B405" s="303"/>
      <c r="C405" s="303"/>
      <c r="D405" s="303"/>
      <c r="E405" s="303"/>
      <c r="F405" s="303"/>
    </row>
    <row r="406" spans="1:6" x14ac:dyDescent="0.25">
      <c r="A406" s="192">
        <f>B11</f>
        <v>42907</v>
      </c>
      <c r="B406" s="6"/>
      <c r="C406" s="7"/>
      <c r="D406" s="6"/>
    </row>
    <row r="407" spans="1:6" ht="16.5" x14ac:dyDescent="0.25">
      <c r="A407" s="304" t="s">
        <v>19</v>
      </c>
      <c r="B407" s="305"/>
      <c r="C407" s="305"/>
      <c r="D407" s="305"/>
      <c r="E407" s="305"/>
      <c r="F407" s="30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4" t="s">
        <v>122</v>
      </c>
      <c r="B418" s="305"/>
      <c r="C418" s="305"/>
      <c r="D418" s="305"/>
      <c r="E418" s="305"/>
      <c r="F418" s="30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303" t="s">
        <v>374</v>
      </c>
      <c r="B435" s="303"/>
      <c r="C435" s="303"/>
      <c r="D435" s="303"/>
      <c r="E435" s="303"/>
      <c r="F435" s="303"/>
    </row>
    <row r="436" spans="1:7" x14ac:dyDescent="0.25">
      <c r="A436" s="195">
        <f>+B11</f>
        <v>42907</v>
      </c>
      <c r="B436" s="6"/>
      <c r="C436" s="7"/>
      <c r="D436" s="6"/>
    </row>
    <row r="437" spans="1:7" ht="18" x14ac:dyDescent="0.25">
      <c r="A437" s="301" t="s">
        <v>375</v>
      </c>
      <c r="B437" s="302"/>
      <c r="C437" s="302"/>
      <c r="D437" s="302"/>
      <c r="E437" s="302"/>
      <c r="F437" s="30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547</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1" t="s">
        <v>31</v>
      </c>
      <c r="B444" s="302"/>
      <c r="C444" s="302"/>
      <c r="D444" s="302"/>
      <c r="E444" s="302"/>
      <c r="F444" s="30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70" t="s">
        <v>34</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3">
        <v>1</v>
      </c>
      <c r="E460" s="102"/>
      <c r="F460" s="102"/>
    </row>
    <row r="461" spans="1:6" x14ac:dyDescent="0.25">
      <c r="A461" s="19" t="s">
        <v>38</v>
      </c>
      <c r="B461" s="19"/>
      <c r="C461" s="19"/>
      <c r="D461" s="19">
        <f>SUM(B456:C459)</f>
        <v>6</v>
      </c>
    </row>
    <row r="462" spans="1:6" x14ac:dyDescent="0.25">
      <c r="A462" s="19" t="s">
        <v>37</v>
      </c>
      <c r="B462" s="20"/>
      <c r="C462" s="21"/>
      <c r="D462" s="63">
        <f>D461/(COUNT(B456:C459)*2)</f>
        <v>1</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527</v>
      </c>
      <c r="B480" s="170">
        <v>2</v>
      </c>
      <c r="C480" s="170"/>
      <c r="D480" s="168" t="s">
        <v>526</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481</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t="s">
        <v>528</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21</v>
      </c>
    </row>
    <row r="492" spans="1:7" x14ac:dyDescent="0.25">
      <c r="A492" s="19" t="s">
        <v>37</v>
      </c>
      <c r="B492" s="20"/>
      <c r="C492" s="21"/>
      <c r="D492" s="63">
        <f>D491/(COUNT(B475:C489)*2)</f>
        <v>0.95454545454545459</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63">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0.97333333333333327</v>
      </c>
    </row>
    <row r="504" spans="1:6" ht="22.5" x14ac:dyDescent="0.3">
      <c r="A504" s="71" t="s">
        <v>47</v>
      </c>
      <c r="B504" s="72"/>
      <c r="C504" s="73"/>
      <c r="D504" s="74">
        <f>SUM(D500,D491,D461,D451,D402,D349,D321,D40,D470,D288,D245,D149,D432,D189,D96)</f>
        <v>456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0.91200000000000003</v>
      </c>
    </row>
  </sheetData>
  <sheetProtection algorithmName="SHA-512" hashValue="P0cmVHJNQr8UyG3itvJyeFR49CFlsC23G4BjY31h3Ikrkbp1pluHQodk2HYkvNxgbEDS9HEX07bhevQv3sepzQ==" saltValue="1kd3+3vo/EiTZN5Xva1Tog=="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475:B490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30" zoomScale="80" zoomScaleNormal="80" workbookViewId="0">
      <selection activeCell="B136" sqref="B136:B14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1"/>
      <c r="E1" s="331"/>
      <c r="F1" s="331"/>
      <c r="G1" s="331"/>
      <c r="H1" s="331"/>
      <c r="I1" s="33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8" t="s">
        <v>52</v>
      </c>
      <c r="B6" s="308"/>
      <c r="C6" s="308"/>
      <c r="D6" s="308"/>
      <c r="E6" s="308"/>
      <c r="F6" s="308"/>
      <c r="G6" s="216"/>
      <c r="H6" s="216"/>
      <c r="I6" s="216"/>
    </row>
    <row r="7" spans="1:9" s="36" customFormat="1" ht="21.75" customHeight="1" x14ac:dyDescent="0.45">
      <c r="A7" s="309" t="str">
        <f>'A1 Exploitation'!A8:F8</f>
        <v>Nabeul</v>
      </c>
      <c r="B7" s="309"/>
      <c r="C7" s="309"/>
      <c r="D7" s="309"/>
      <c r="E7" s="309"/>
      <c r="F7" s="309"/>
      <c r="G7" s="216"/>
      <c r="H7" s="216"/>
      <c r="I7" s="216"/>
    </row>
    <row r="8" spans="1:9" s="36" customFormat="1" ht="24" x14ac:dyDescent="0.45">
      <c r="A8" s="38" t="s">
        <v>44</v>
      </c>
      <c r="B8" s="332" t="str">
        <f>'A2 Exploitation'!B9:F9</f>
        <v>Mme Meriam CHOUCHENE</v>
      </c>
      <c r="C8" s="332"/>
      <c r="D8" s="332"/>
      <c r="E8" s="332"/>
      <c r="F8" s="332"/>
      <c r="G8" s="216"/>
      <c r="H8" s="216"/>
      <c r="I8" s="216"/>
    </row>
    <row r="9" spans="1:9" s="36" customFormat="1" ht="24" x14ac:dyDescent="0.45">
      <c r="A9" s="39" t="s">
        <v>46</v>
      </c>
      <c r="B9" s="333" t="str">
        <f>'A2 Exploitation'!B10:F10</f>
        <v>Directeur magasin &amp; chefs rayons</v>
      </c>
      <c r="C9" s="333"/>
      <c r="D9" s="333"/>
      <c r="E9" s="333"/>
      <c r="F9" s="333"/>
      <c r="G9" s="216"/>
      <c r="H9" s="216"/>
      <c r="I9" s="216"/>
    </row>
    <row r="10" spans="1:9" s="36" customFormat="1" ht="24" x14ac:dyDescent="0.45">
      <c r="A10" s="38" t="s">
        <v>45</v>
      </c>
      <c r="B10" s="330">
        <f>'A2 Exploitation'!B11:F11</f>
        <v>42907</v>
      </c>
      <c r="C10" s="330"/>
      <c r="D10" s="330"/>
      <c r="E10" s="330"/>
      <c r="F10" s="330"/>
      <c r="G10" s="216"/>
      <c r="H10" s="216"/>
      <c r="I10" s="216"/>
    </row>
    <row r="11" spans="1:9" s="36" customFormat="1" ht="24" x14ac:dyDescent="0.45">
      <c r="A11" s="38" t="s">
        <v>341</v>
      </c>
      <c r="B11" s="322">
        <f>D198</f>
        <v>0.88118811881188119</v>
      </c>
      <c r="C11" s="322"/>
      <c r="D11" s="322"/>
      <c r="E11" s="322"/>
      <c r="F11" s="322"/>
      <c r="G11" s="216"/>
      <c r="H11" s="216"/>
      <c r="I11" s="216"/>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70" t="s">
        <v>36</v>
      </c>
      <c r="C14" s="70" t="s">
        <v>35</v>
      </c>
      <c r="D14" s="315"/>
      <c r="E14" s="315"/>
      <c r="F14" s="315"/>
    </row>
    <row r="15" spans="1:9" x14ac:dyDescent="0.3">
      <c r="A15" s="41"/>
      <c r="B15" s="41"/>
      <c r="C15" s="41"/>
      <c r="D15" s="41"/>
    </row>
    <row r="16" spans="1:9" ht="19.5" x14ac:dyDescent="0.4">
      <c r="A16" s="323" t="s">
        <v>0</v>
      </c>
      <c r="B16" s="324"/>
      <c r="C16" s="324"/>
      <c r="D16" s="324"/>
      <c r="E16" s="324"/>
      <c r="F16" s="324"/>
    </row>
    <row r="17" spans="1:6" x14ac:dyDescent="0.3">
      <c r="A17" s="41" t="s">
        <v>316</v>
      </c>
      <c r="B17" s="221">
        <v>2</v>
      </c>
      <c r="C17" s="221"/>
      <c r="D17" s="222" t="s">
        <v>529</v>
      </c>
      <c r="E17" s="221"/>
      <c r="F17" s="221"/>
    </row>
    <row r="18" spans="1:6" x14ac:dyDescent="0.3">
      <c r="A18" s="48" t="s">
        <v>89</v>
      </c>
      <c r="B18" s="221">
        <v>2</v>
      </c>
      <c r="C18" s="221"/>
      <c r="D18" s="222"/>
      <c r="E18" s="221"/>
      <c r="F18" s="221"/>
    </row>
    <row r="19" spans="1:6" x14ac:dyDescent="0.3">
      <c r="A19" s="41" t="s">
        <v>90</v>
      </c>
      <c r="B19" s="221">
        <v>1</v>
      </c>
      <c r="C19" s="221"/>
      <c r="D19" s="222" t="s">
        <v>512</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26"/>
      <c r="C22" s="327"/>
      <c r="D22" s="215">
        <f>SUM(B17:C21)</f>
        <v>9</v>
      </c>
    </row>
    <row r="23" spans="1:6" x14ac:dyDescent="0.3">
      <c r="A23" s="319" t="s">
        <v>342</v>
      </c>
      <c r="B23" s="320"/>
      <c r="C23" s="321"/>
      <c r="D23" s="65">
        <f>D22/(COUNT(B17:C21)*2)</f>
        <v>0.9</v>
      </c>
    </row>
    <row r="24" spans="1:6" s="50" customFormat="1" x14ac:dyDescent="0.3">
      <c r="A24" s="54"/>
      <c r="B24" s="55"/>
      <c r="C24" s="55"/>
      <c r="D24" s="56"/>
    </row>
    <row r="25" spans="1:6" ht="19.5" x14ac:dyDescent="0.4">
      <c r="A25" s="328" t="s">
        <v>4</v>
      </c>
      <c r="B25" s="329"/>
      <c r="C25" s="329"/>
      <c r="D25" s="329"/>
      <c r="E25" s="329"/>
      <c r="F25" s="329"/>
    </row>
    <row r="26" spans="1:6" ht="129.75" customHeight="1" x14ac:dyDescent="0.35">
      <c r="A26" s="76" t="s">
        <v>107</v>
      </c>
      <c r="B26" s="221">
        <v>1</v>
      </c>
      <c r="C26" s="248" t="str">
        <f>IF(B26=0, -5, "0")</f>
        <v>0</v>
      </c>
      <c r="D26" s="222" t="s">
        <v>530</v>
      </c>
      <c r="E26" s="222"/>
      <c r="F26" s="221"/>
    </row>
    <row r="27" spans="1:6" x14ac:dyDescent="0.3">
      <c r="A27" s="41" t="s">
        <v>99</v>
      </c>
      <c r="B27" s="221">
        <v>2</v>
      </c>
      <c r="C27" s="221"/>
      <c r="D27" s="222"/>
      <c r="E27" s="221"/>
      <c r="F27" s="221"/>
    </row>
    <row r="28" spans="1:6" x14ac:dyDescent="0.3">
      <c r="A28" s="41" t="s">
        <v>327</v>
      </c>
      <c r="B28" s="221">
        <v>2</v>
      </c>
      <c r="C28" s="221"/>
      <c r="D28" s="222" t="s">
        <v>501</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9" t="s">
        <v>38</v>
      </c>
      <c r="B32" s="320"/>
      <c r="C32" s="321"/>
      <c r="D32" s="214">
        <f>SUM(B26:C31)</f>
        <v>11</v>
      </c>
    </row>
    <row r="33" spans="1:6" x14ac:dyDescent="0.3">
      <c r="A33" s="319" t="s">
        <v>342</v>
      </c>
      <c r="B33" s="320"/>
      <c r="C33" s="321"/>
      <c r="D33" s="65">
        <f>D32/(COUNT(B26:C31)*2)</f>
        <v>0.91666666666666663</v>
      </c>
    </row>
    <row r="34" spans="1:6" s="50" customFormat="1" x14ac:dyDescent="0.3">
      <c r="A34" s="54"/>
      <c r="B34" s="55"/>
      <c r="C34" s="55"/>
      <c r="D34" s="56"/>
    </row>
    <row r="35" spans="1:6" s="50" customFormat="1" ht="19.5" x14ac:dyDescent="0.4">
      <c r="A35" s="328" t="s">
        <v>246</v>
      </c>
      <c r="B35" s="329"/>
      <c r="C35" s="329"/>
      <c r="D35" s="329"/>
      <c r="E35" s="329"/>
      <c r="F35" s="329"/>
    </row>
    <row r="36" spans="1:6" s="50" customFormat="1" ht="18" x14ac:dyDescent="0.35">
      <c r="A36" s="76" t="s">
        <v>107</v>
      </c>
      <c r="B36" s="221" t="s">
        <v>34</v>
      </c>
      <c r="C36" s="248" t="str">
        <f>IF(B36=0, -5, "0")</f>
        <v>0</v>
      </c>
      <c r="D36" s="222" t="s">
        <v>531</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9" t="s">
        <v>38</v>
      </c>
      <c r="B41" s="320"/>
      <c r="C41" s="321"/>
      <c r="D41" s="214">
        <f>SUM(B36:C40)</f>
        <v>8</v>
      </c>
      <c r="E41" s="37"/>
      <c r="F41" s="37"/>
    </row>
    <row r="42" spans="1:6" s="50" customFormat="1" x14ac:dyDescent="0.3">
      <c r="A42" s="319" t="s">
        <v>342</v>
      </c>
      <c r="B42" s="320"/>
      <c r="C42" s="321"/>
      <c r="D42" s="65">
        <f>D41/(COUNT(B36:C40)*2)</f>
        <v>1</v>
      </c>
      <c r="E42" s="37"/>
      <c r="F42" s="37"/>
    </row>
    <row r="43" spans="1:6" s="50" customFormat="1" x14ac:dyDescent="0.3">
      <c r="A43" s="90"/>
      <c r="B43" s="91"/>
      <c r="C43" s="91"/>
      <c r="D43" s="92"/>
    </row>
    <row r="44" spans="1:6" ht="19.5" x14ac:dyDescent="0.4">
      <c r="A44" s="334" t="s">
        <v>21</v>
      </c>
      <c r="B44" s="335"/>
      <c r="C44" s="335"/>
      <c r="D44" s="335"/>
      <c r="E44" s="335"/>
      <c r="F44" s="335"/>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ht="49.5" x14ac:dyDescent="0.3">
      <c r="A48" s="41" t="s">
        <v>24</v>
      </c>
      <c r="B48" s="221">
        <v>0</v>
      </c>
      <c r="C48" s="221"/>
      <c r="D48" s="222" t="s">
        <v>504</v>
      </c>
      <c r="E48" s="222" t="s">
        <v>505</v>
      </c>
      <c r="F48" s="221"/>
    </row>
    <row r="49" spans="1:6" x14ac:dyDescent="0.3">
      <c r="A49" s="41" t="s">
        <v>93</v>
      </c>
      <c r="B49" s="221">
        <v>1</v>
      </c>
      <c r="C49" s="221"/>
      <c r="D49" s="222" t="s">
        <v>506</v>
      </c>
      <c r="E49" s="221"/>
      <c r="F49" s="221"/>
    </row>
    <row r="50" spans="1:6" ht="18" x14ac:dyDescent="0.35">
      <c r="A50" s="76" t="s">
        <v>343</v>
      </c>
      <c r="B50" s="221">
        <v>1</v>
      </c>
      <c r="C50" s="248" t="str">
        <f>IF(B50=0, -5, "0")</f>
        <v>0</v>
      </c>
      <c r="D50" s="222" t="s">
        <v>507</v>
      </c>
      <c r="E50" s="221"/>
      <c r="F50" s="221"/>
    </row>
    <row r="51" spans="1:6" x14ac:dyDescent="0.3">
      <c r="A51" s="319" t="s">
        <v>38</v>
      </c>
      <c r="B51" s="320"/>
      <c r="C51" s="321"/>
      <c r="D51" s="214">
        <f>SUM(B45:C50)</f>
        <v>8</v>
      </c>
    </row>
    <row r="52" spans="1:6" x14ac:dyDescent="0.3">
      <c r="A52" s="319" t="s">
        <v>342</v>
      </c>
      <c r="B52" s="320"/>
      <c r="C52" s="321"/>
      <c r="D52" s="65">
        <f>D51/(COUNT(B45:C50)*2)</f>
        <v>0.66666666666666663</v>
      </c>
    </row>
    <row r="53" spans="1:6" s="50" customFormat="1" x14ac:dyDescent="0.3">
      <c r="A53" s="54"/>
      <c r="B53" s="55"/>
      <c r="C53" s="55"/>
      <c r="D53" s="56"/>
    </row>
    <row r="54" spans="1:6" ht="19.5" x14ac:dyDescent="0.4">
      <c r="A54" s="328" t="s">
        <v>8</v>
      </c>
      <c r="B54" s="329"/>
      <c r="C54" s="329"/>
      <c r="D54" s="329"/>
      <c r="E54" s="329"/>
      <c r="F54" s="329"/>
    </row>
    <row r="55" spans="1:6" ht="50.25" x14ac:dyDescent="0.35">
      <c r="A55" s="83" t="s">
        <v>197</v>
      </c>
      <c r="B55" s="221">
        <v>1</v>
      </c>
      <c r="C55" s="248" t="str">
        <f>IF(B55=0, -5, "0")</f>
        <v>0</v>
      </c>
      <c r="D55" s="222" t="s">
        <v>532</v>
      </c>
      <c r="E55" s="221"/>
      <c r="F55" s="221"/>
    </row>
    <row r="56" spans="1:6" x14ac:dyDescent="0.3">
      <c r="A56" s="49" t="s">
        <v>185</v>
      </c>
      <c r="B56" s="221">
        <v>2</v>
      </c>
      <c r="C56" s="221"/>
      <c r="D56" s="221"/>
      <c r="E56" s="226"/>
      <c r="F56" s="221"/>
    </row>
    <row r="57" spans="1:6" ht="78.75" customHeight="1" x14ac:dyDescent="0.3">
      <c r="A57" s="51" t="s">
        <v>282</v>
      </c>
      <c r="B57" s="221">
        <v>1</v>
      </c>
      <c r="C57" s="221"/>
      <c r="D57" s="240" t="s">
        <v>533</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9" t="s">
        <v>38</v>
      </c>
      <c r="B62" s="320"/>
      <c r="C62" s="321"/>
      <c r="D62" s="214">
        <f>SUM(B55:C61)</f>
        <v>12</v>
      </c>
    </row>
    <row r="63" spans="1:6" x14ac:dyDescent="0.3">
      <c r="A63" s="319" t="s">
        <v>342</v>
      </c>
      <c r="B63" s="320"/>
      <c r="C63" s="321"/>
      <c r="D63" s="65">
        <f>D62/(COUNT(B55:C61)*2)</f>
        <v>0.8571428571428571</v>
      </c>
    </row>
    <row r="64" spans="1:6" s="50" customFormat="1" x14ac:dyDescent="0.3">
      <c r="A64" s="54"/>
      <c r="B64" s="55"/>
      <c r="C64" s="55"/>
      <c r="D64" s="56"/>
    </row>
    <row r="65" spans="1:6" ht="19.5" x14ac:dyDescent="0.4">
      <c r="A65" s="328" t="s">
        <v>143</v>
      </c>
      <c r="B65" s="329"/>
      <c r="C65" s="329"/>
      <c r="D65" s="329"/>
      <c r="E65" s="329"/>
      <c r="F65" s="329"/>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487</v>
      </c>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3" x14ac:dyDescent="0.3">
      <c r="A82" s="41" t="s">
        <v>94</v>
      </c>
      <c r="B82" s="227">
        <v>1</v>
      </c>
      <c r="C82" s="221"/>
      <c r="D82" s="222" t="s">
        <v>480</v>
      </c>
      <c r="E82" s="235"/>
      <c r="F82" s="221"/>
    </row>
    <row r="83" spans="1:6" x14ac:dyDescent="0.3">
      <c r="A83" s="319" t="s">
        <v>38</v>
      </c>
      <c r="B83" s="320"/>
      <c r="C83" s="321"/>
      <c r="D83" s="214">
        <f>SUM(B66:C82)</f>
        <v>21</v>
      </c>
    </row>
    <row r="84" spans="1:6" x14ac:dyDescent="0.3">
      <c r="A84" s="319" t="s">
        <v>342</v>
      </c>
      <c r="B84" s="320"/>
      <c r="C84" s="321"/>
      <c r="D84" s="65">
        <f>D83/(COUNT(B66:C82)*2)</f>
        <v>0.95454545454545459</v>
      </c>
    </row>
    <row r="85" spans="1:6" s="50" customFormat="1" x14ac:dyDescent="0.3">
      <c r="A85" s="54"/>
      <c r="B85" s="55"/>
      <c r="C85" s="55"/>
      <c r="D85" s="56"/>
    </row>
    <row r="86" spans="1:6" ht="19.5" x14ac:dyDescent="0.4">
      <c r="A86" s="328" t="s">
        <v>237</v>
      </c>
      <c r="B86" s="329"/>
      <c r="C86" s="329"/>
      <c r="D86" s="329"/>
      <c r="E86" s="329"/>
      <c r="F86" s="329"/>
    </row>
    <row r="87" spans="1:6" ht="34.5" x14ac:dyDescent="0.4">
      <c r="A87" s="93" t="s">
        <v>320</v>
      </c>
      <c r="B87" s="237">
        <v>2</v>
      </c>
      <c r="C87" s="228"/>
      <c r="D87" s="222"/>
      <c r="E87" s="222"/>
      <c r="F87" s="221"/>
    </row>
    <row r="88" spans="1:6" ht="67.5" x14ac:dyDescent="0.4">
      <c r="A88" s="41" t="s">
        <v>319</v>
      </c>
      <c r="B88" s="237">
        <v>1</v>
      </c>
      <c r="C88" s="228"/>
      <c r="D88" s="222" t="s">
        <v>548</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482</v>
      </c>
      <c r="E94" s="221"/>
      <c r="F94" s="221"/>
    </row>
    <row r="95" spans="1:6" x14ac:dyDescent="0.3">
      <c r="A95" s="53" t="s">
        <v>329</v>
      </c>
      <c r="B95" s="237">
        <v>2</v>
      </c>
      <c r="C95" s="221"/>
      <c r="D95" s="222"/>
      <c r="E95" s="221"/>
      <c r="F95" s="221"/>
    </row>
    <row r="96" spans="1:6" ht="99" x14ac:dyDescent="0.3">
      <c r="A96" s="53" t="s">
        <v>330</v>
      </c>
      <c r="B96" s="237">
        <v>0</v>
      </c>
      <c r="C96" s="221"/>
      <c r="D96" s="222" t="s">
        <v>489</v>
      </c>
      <c r="E96" s="222" t="s">
        <v>534</v>
      </c>
      <c r="F96" s="221"/>
    </row>
    <row r="97" spans="1:6" x14ac:dyDescent="0.3">
      <c r="A97" s="41" t="s">
        <v>147</v>
      </c>
      <c r="B97" s="237">
        <v>2</v>
      </c>
      <c r="C97" s="221"/>
      <c r="D97" s="222"/>
      <c r="E97" s="221"/>
      <c r="F97" s="221"/>
    </row>
    <row r="98" spans="1:6" ht="36" x14ac:dyDescent="0.35">
      <c r="A98" s="89" t="s">
        <v>216</v>
      </c>
      <c r="B98" s="237">
        <v>2</v>
      </c>
      <c r="C98" s="248" t="str">
        <f>IF(B98=0, -5, "0")</f>
        <v>0</v>
      </c>
      <c r="D98" s="222" t="s">
        <v>549</v>
      </c>
      <c r="E98" s="221"/>
      <c r="F98" s="221"/>
    </row>
    <row r="99" spans="1:6" ht="18" x14ac:dyDescent="0.35">
      <c r="A99" s="88" t="s">
        <v>344</v>
      </c>
      <c r="B99" s="237">
        <v>2</v>
      </c>
      <c r="C99" s="248" t="str">
        <f>IF(B99=0, -5, "0")</f>
        <v>0</v>
      </c>
      <c r="D99" s="222"/>
      <c r="E99" s="221"/>
      <c r="F99" s="221"/>
    </row>
    <row r="100" spans="1:6" ht="33" x14ac:dyDescent="0.3">
      <c r="A100" s="94" t="s">
        <v>263</v>
      </c>
      <c r="B100" s="237">
        <v>0</v>
      </c>
      <c r="C100" s="221"/>
      <c r="D100" s="222" t="s">
        <v>551</v>
      </c>
      <c r="E100" s="222" t="s">
        <v>552</v>
      </c>
      <c r="F100" s="221"/>
    </row>
    <row r="101" spans="1:6" x14ac:dyDescent="0.3">
      <c r="A101" s="319" t="s">
        <v>38</v>
      </c>
      <c r="B101" s="320"/>
      <c r="C101" s="321"/>
      <c r="D101" s="214">
        <f>SUM(B87:C100)</f>
        <v>22</v>
      </c>
    </row>
    <row r="102" spans="1:6" x14ac:dyDescent="0.3">
      <c r="A102" s="319" t="s">
        <v>342</v>
      </c>
      <c r="B102" s="320"/>
      <c r="C102" s="321"/>
      <c r="D102" s="65">
        <f>D101/(COUNT(B87:C100)*2)</f>
        <v>0.7857142857142857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8" t="s">
        <v>238</v>
      </c>
      <c r="B105" s="329"/>
      <c r="C105" s="329"/>
      <c r="D105" s="329"/>
      <c r="E105" s="329"/>
      <c r="F105" s="329"/>
    </row>
    <row r="106" spans="1:6" s="50" customFormat="1" ht="34.5" x14ac:dyDescent="0.4">
      <c r="A106" s="93" t="s">
        <v>321</v>
      </c>
      <c r="B106" s="237">
        <v>2</v>
      </c>
      <c r="C106" s="228"/>
      <c r="D106" s="234"/>
      <c r="E106" s="221"/>
      <c r="F106" s="221"/>
    </row>
    <row r="107" spans="1:6" s="50" customFormat="1" ht="33.75" customHeight="1" x14ac:dyDescent="0.4">
      <c r="A107" s="41" t="s">
        <v>207</v>
      </c>
      <c r="B107" s="237">
        <v>1</v>
      </c>
      <c r="C107" s="228"/>
      <c r="D107" s="240" t="s">
        <v>535</v>
      </c>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40" t="s">
        <v>536</v>
      </c>
      <c r="E116" s="221"/>
      <c r="F116" s="221"/>
    </row>
    <row r="117" spans="1:6" s="50" customFormat="1" x14ac:dyDescent="0.3">
      <c r="A117" s="319" t="s">
        <v>38</v>
      </c>
      <c r="B117" s="320"/>
      <c r="C117" s="321"/>
      <c r="D117" s="214">
        <f>SUM(B106:C116)</f>
        <v>20</v>
      </c>
      <c r="E117" s="37"/>
      <c r="F117" s="37"/>
    </row>
    <row r="118" spans="1:6" s="50" customFormat="1" x14ac:dyDescent="0.3">
      <c r="A118" s="319" t="s">
        <v>342</v>
      </c>
      <c r="B118" s="320"/>
      <c r="C118" s="321"/>
      <c r="D118" s="65">
        <f>D117/(COUNT(B106:C116)*2)</f>
        <v>0.90909090909090906</v>
      </c>
      <c r="E118" s="37"/>
      <c r="F118" s="37"/>
    </row>
    <row r="119" spans="1:6" s="50" customFormat="1" x14ac:dyDescent="0.3">
      <c r="A119" s="54"/>
      <c r="B119" s="55"/>
      <c r="C119" s="55"/>
      <c r="D119" s="56"/>
    </row>
    <row r="120" spans="1:6" ht="19.5" x14ac:dyDescent="0.4">
      <c r="A120" s="328" t="s">
        <v>208</v>
      </c>
      <c r="B120" s="329"/>
      <c r="C120" s="329"/>
      <c r="D120" s="329"/>
      <c r="E120" s="329"/>
      <c r="F120" s="329"/>
    </row>
    <row r="121" spans="1:6" ht="49.5" x14ac:dyDescent="0.3">
      <c r="A121" s="87" t="s">
        <v>322</v>
      </c>
      <c r="B121" s="238">
        <v>1</v>
      </c>
      <c r="C121" s="221"/>
      <c r="D121" s="240" t="s">
        <v>485</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22" t="s">
        <v>537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484</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9" t="s">
        <v>38</v>
      </c>
      <c r="B132" s="320"/>
      <c r="C132" s="321"/>
      <c r="D132" s="214">
        <f>SUM(B121:C131)</f>
        <v>20</v>
      </c>
    </row>
    <row r="133" spans="1:6" x14ac:dyDescent="0.3">
      <c r="A133" s="319" t="s">
        <v>342</v>
      </c>
      <c r="B133" s="320"/>
      <c r="C133" s="321"/>
      <c r="D133" s="63">
        <f>D132/(COUNT(B121:C131)*2)</f>
        <v>0.90909090909090906</v>
      </c>
    </row>
    <row r="134" spans="1:6" s="50" customFormat="1" x14ac:dyDescent="0.3">
      <c r="A134" s="54"/>
      <c r="B134" s="55"/>
      <c r="C134" s="55"/>
      <c r="D134" s="61"/>
    </row>
    <row r="135" spans="1:6" ht="19.5" x14ac:dyDescent="0.4">
      <c r="A135" s="328" t="s">
        <v>78</v>
      </c>
      <c r="B135" s="329"/>
      <c r="C135" s="329"/>
      <c r="D135" s="329"/>
      <c r="E135" s="329"/>
      <c r="F135" s="329"/>
    </row>
    <row r="136" spans="1:6" ht="19.5" x14ac:dyDescent="0.4">
      <c r="A136" s="51" t="s">
        <v>349</v>
      </c>
      <c r="B136" s="237" t="s">
        <v>34</v>
      </c>
      <c r="C136" s="228"/>
      <c r="D136" s="230"/>
      <c r="E136" s="221"/>
      <c r="F136" s="221"/>
    </row>
    <row r="137" spans="1:6" ht="18" x14ac:dyDescent="0.35">
      <c r="A137" s="76" t="s">
        <v>140</v>
      </c>
      <c r="B137" s="237">
        <v>2</v>
      </c>
      <c r="C137" s="250" t="str">
        <f>IF(B137=0, -5, "0")</f>
        <v>0</v>
      </c>
      <c r="D137" s="240" t="s">
        <v>500</v>
      </c>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ht="19.5" customHeight="1" x14ac:dyDescent="0.3">
      <c r="A142" s="51" t="s">
        <v>351</v>
      </c>
      <c r="B142" s="237">
        <v>1</v>
      </c>
      <c r="C142" s="222"/>
      <c r="D142" s="240" t="s">
        <v>483</v>
      </c>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509</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9" t="s">
        <v>38</v>
      </c>
      <c r="B148" s="320"/>
      <c r="C148" s="321"/>
      <c r="D148" s="214">
        <f>SUM(B136:C147)</f>
        <v>5</v>
      </c>
    </row>
    <row r="149" spans="1:6" x14ac:dyDescent="0.3">
      <c r="A149" s="319" t="s">
        <v>342</v>
      </c>
      <c r="B149" s="320"/>
      <c r="C149" s="321"/>
      <c r="D149" s="65">
        <f>D148/(COUNT(B136:C147)*2)</f>
        <v>0.83333333333333337</v>
      </c>
    </row>
    <row r="150" spans="1:6" s="50" customFormat="1" x14ac:dyDescent="0.3">
      <c r="A150" s="54"/>
      <c r="B150" s="55"/>
      <c r="C150" s="55"/>
      <c r="D150" s="56"/>
    </row>
    <row r="151" spans="1:6" ht="19.5" x14ac:dyDescent="0.4">
      <c r="A151" s="328" t="s">
        <v>243</v>
      </c>
      <c r="B151" s="329"/>
      <c r="C151" s="329"/>
      <c r="D151" s="329"/>
      <c r="E151" s="329"/>
      <c r="F151" s="32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9" t="s">
        <v>38</v>
      </c>
      <c r="B160" s="326"/>
      <c r="C160" s="327"/>
      <c r="D160" s="215">
        <f>SUM(B152:C159)</f>
        <v>16</v>
      </c>
    </row>
    <row r="161" spans="1:6" x14ac:dyDescent="0.3">
      <c r="A161" s="319" t="s">
        <v>342</v>
      </c>
      <c r="B161" s="320"/>
      <c r="C161" s="321"/>
      <c r="D161" s="65">
        <f>D160/(COUNT(B152:C159)*2)</f>
        <v>1</v>
      </c>
    </row>
    <row r="162" spans="1:6" s="50" customFormat="1" x14ac:dyDescent="0.3">
      <c r="A162" s="54"/>
      <c r="B162" s="55"/>
      <c r="C162" s="57"/>
      <c r="D162" s="58"/>
    </row>
    <row r="163" spans="1:6" ht="19.5" x14ac:dyDescent="0.4">
      <c r="A163" s="328" t="s">
        <v>85</v>
      </c>
      <c r="B163" s="329"/>
      <c r="C163" s="329"/>
      <c r="D163" s="329"/>
      <c r="E163" s="329"/>
      <c r="F163" s="329"/>
    </row>
    <row r="164" spans="1:6" ht="18" x14ac:dyDescent="0.35">
      <c r="A164" s="76" t="s">
        <v>333</v>
      </c>
      <c r="B164" s="221" t="s">
        <v>34</v>
      </c>
      <c r="C164" s="248" t="str">
        <f>IF(B164=0, -5, "0")</f>
        <v>0</v>
      </c>
      <c r="D164" s="221"/>
      <c r="E164" s="221"/>
      <c r="F164" s="221"/>
    </row>
    <row r="165" spans="1:6" ht="66" x14ac:dyDescent="0.3">
      <c r="A165" s="41" t="s">
        <v>334</v>
      </c>
      <c r="B165" s="221">
        <v>1</v>
      </c>
      <c r="C165" s="221"/>
      <c r="D165" s="222" t="s">
        <v>538</v>
      </c>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9" t="s">
        <v>38</v>
      </c>
      <c r="B168" s="320"/>
      <c r="C168" s="321"/>
      <c r="D168" s="214">
        <f>SUM(B164:C167)</f>
        <v>5</v>
      </c>
    </row>
    <row r="169" spans="1:6" x14ac:dyDescent="0.3">
      <c r="A169" s="319" t="s">
        <v>342</v>
      </c>
      <c r="B169" s="320"/>
      <c r="C169" s="321"/>
      <c r="D169" s="65">
        <f>D168/(COUNT(B164:C167)*2)</f>
        <v>0.83333333333333337</v>
      </c>
    </row>
    <row r="170" spans="1:6" s="50" customFormat="1" x14ac:dyDescent="0.3">
      <c r="A170" s="54"/>
      <c r="B170" s="55"/>
      <c r="C170" s="55"/>
      <c r="D170" s="56"/>
    </row>
    <row r="171" spans="1:6" ht="19.5" x14ac:dyDescent="0.4">
      <c r="A171" s="336" t="s">
        <v>17</v>
      </c>
      <c r="B171" s="337"/>
      <c r="C171" s="337"/>
      <c r="D171" s="337"/>
      <c r="E171" s="337"/>
      <c r="F171" s="337"/>
    </row>
    <row r="172" spans="1:6" ht="49.5" x14ac:dyDescent="0.3">
      <c r="A172" s="48" t="s">
        <v>202</v>
      </c>
      <c r="B172" s="221">
        <v>1</v>
      </c>
      <c r="C172" s="221"/>
      <c r="D172" s="222" t="s">
        <v>539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9" t="s">
        <v>38</v>
      </c>
      <c r="B176" s="320"/>
      <c r="C176" s="321"/>
      <c r="D176" s="214">
        <f>SUM(B172:C175)</f>
        <v>7</v>
      </c>
    </row>
    <row r="177" spans="1:6" x14ac:dyDescent="0.3">
      <c r="A177" s="319" t="s">
        <v>342</v>
      </c>
      <c r="B177" s="320"/>
      <c r="C177" s="321"/>
      <c r="D177" s="65">
        <f>D176/(COUNT(B172:C175)*2)</f>
        <v>0.875</v>
      </c>
    </row>
    <row r="178" spans="1:6" s="50" customFormat="1" x14ac:dyDescent="0.3">
      <c r="A178" s="54"/>
      <c r="B178" s="55"/>
      <c r="C178" s="55"/>
      <c r="D178" s="56"/>
    </row>
    <row r="179" spans="1:6" ht="19.5" x14ac:dyDescent="0.4">
      <c r="A179" s="328" t="s">
        <v>87</v>
      </c>
      <c r="B179" s="329"/>
      <c r="C179" s="329"/>
      <c r="D179" s="329"/>
      <c r="E179" s="329"/>
      <c r="F179" s="329"/>
    </row>
    <row r="180" spans="1:6" x14ac:dyDescent="0.3">
      <c r="A180" s="87" t="s">
        <v>364</v>
      </c>
      <c r="B180" s="221">
        <v>1</v>
      </c>
      <c r="C180" s="221"/>
      <c r="D180" s="222" t="s">
        <v>510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9" t="s">
        <v>38</v>
      </c>
      <c r="B185" s="320"/>
      <c r="C185" s="321"/>
      <c r="D185" s="214">
        <f>SUM(B180:C184)</f>
        <v>9</v>
      </c>
    </row>
    <row r="186" spans="1:6" x14ac:dyDescent="0.3">
      <c r="A186" s="319" t="s">
        <v>342</v>
      </c>
      <c r="B186" s="320"/>
      <c r="C186" s="321"/>
      <c r="D186" s="65">
        <f>D185/(COUNT(B180:C184)*2)</f>
        <v>0.9</v>
      </c>
    </row>
    <row r="187" spans="1:6" s="50" customFormat="1" x14ac:dyDescent="0.3">
      <c r="A187" s="54"/>
      <c r="B187" s="55"/>
      <c r="C187" s="55"/>
      <c r="D187" s="56"/>
    </row>
    <row r="188" spans="1:6" ht="19.5" x14ac:dyDescent="0.4">
      <c r="A188" s="328" t="s">
        <v>242</v>
      </c>
      <c r="B188" s="329"/>
      <c r="C188" s="329"/>
      <c r="D188" s="329"/>
      <c r="E188" s="329"/>
      <c r="F188" s="32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ht="33" x14ac:dyDescent="0.3">
      <c r="A192" s="96" t="s">
        <v>212</v>
      </c>
      <c r="B192" s="221">
        <v>1</v>
      </c>
      <c r="C192" s="221"/>
      <c r="D192" s="222" t="s">
        <v>511</v>
      </c>
      <c r="E192" s="221"/>
      <c r="F192" s="221"/>
    </row>
    <row r="193" spans="1:4" x14ac:dyDescent="0.3">
      <c r="A193" s="319" t="s">
        <v>38</v>
      </c>
      <c r="B193" s="320"/>
      <c r="C193" s="321"/>
      <c r="D193" s="97">
        <f>SUM(B189:C192)</f>
        <v>5</v>
      </c>
    </row>
    <row r="194" spans="1:4" x14ac:dyDescent="0.3">
      <c r="A194" s="319" t="s">
        <v>342</v>
      </c>
      <c r="B194" s="320"/>
      <c r="C194" s="321"/>
      <c r="D194" s="65">
        <f>D193/(COUNT(B189:C192)*2)</f>
        <v>0.83333333333333337</v>
      </c>
    </row>
    <row r="196" spans="1:4" ht="18" x14ac:dyDescent="0.35">
      <c r="A196" s="121" t="s">
        <v>550</v>
      </c>
      <c r="B196" s="120"/>
      <c r="C196" s="120"/>
      <c r="D196" s="220">
        <v>0.6</v>
      </c>
    </row>
    <row r="197" spans="1:4" ht="22.5" x14ac:dyDescent="0.3">
      <c r="A197" s="71" t="s">
        <v>47</v>
      </c>
      <c r="B197" s="72"/>
      <c r="C197" s="73"/>
      <c r="D197" s="74">
        <f>SUM(D193,D185,D176,D168,D160,D62,D51,D32,D22,D117,D148,D132,D101,D83,D41)</f>
        <v>178</v>
      </c>
    </row>
    <row r="198" spans="1:4" ht="22.5" x14ac:dyDescent="0.3">
      <c r="A198" s="71" t="s">
        <v>378</v>
      </c>
      <c r="B198" s="72"/>
      <c r="C198" s="73"/>
      <c r="D198" s="75">
        <f>D197/(COUNT(B189:C192,B180:C184,B172:C175,B164:C167,B152:C159,B55:C61,B45:C50,B26:C31,B17:C21,B106:C116,B136:C147,B121:C131,B87:C100,B66:C82,B36:C40)*2)</f>
        <v>0.88118811881188119</v>
      </c>
    </row>
  </sheetData>
  <sheetProtection algorithmName="SHA-512" hashValue="opd5k3WOGiXXnPlApTlaeGdsK1O3A2i2XI5ki0sZPh6aF34qi7ZcI8KaonrkqluCt2s5CT2HObsPWJeLcYA0Qw==" saltValue="tPLeI3v8n0mSMGpA8tg9Ow==" spinCount="100000" sheet="1" formatCells="0" formatColumns="0" formatRow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36:B147 B152:B159 B164:B167 B172:B175 B180:B184 B66:B82">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zoomScale="60" zoomScaleNormal="60" workbookViewId="0">
      <selection activeCell="D279" sqref="D27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307"/>
      <c r="E1" s="307"/>
      <c r="F1" s="307"/>
      <c r="G1" s="307"/>
      <c r="H1" s="307"/>
      <c r="I1" s="307"/>
    </row>
    <row r="2" spans="1:9" ht="20.25" x14ac:dyDescent="0.3">
      <c r="C2" s="42">
        <v>1</v>
      </c>
      <c r="D2" s="213"/>
      <c r="E2" s="271"/>
      <c r="F2" s="213"/>
      <c r="G2" s="213"/>
      <c r="H2" s="213"/>
      <c r="I2" s="213"/>
    </row>
    <row r="3" spans="1:9" ht="20.25" x14ac:dyDescent="0.3">
      <c r="C3" s="42">
        <v>2</v>
      </c>
      <c r="D3" s="213"/>
      <c r="E3" s="271"/>
      <c r="F3" s="213"/>
      <c r="G3" s="213"/>
      <c r="H3" s="213"/>
      <c r="I3" s="213"/>
    </row>
    <row r="4" spans="1:9" ht="20.25" x14ac:dyDescent="0.3">
      <c r="C4" s="42" t="s">
        <v>34</v>
      </c>
      <c r="D4" s="213"/>
      <c r="E4" s="271"/>
      <c r="F4" s="213"/>
      <c r="G4" s="213"/>
      <c r="H4" s="213"/>
      <c r="I4" s="213"/>
    </row>
    <row r="5" spans="1:9" ht="20.25" x14ac:dyDescent="0.3">
      <c r="D5" s="213"/>
      <c r="E5" s="271"/>
      <c r="F5" s="213"/>
      <c r="G5" s="213"/>
      <c r="H5" s="213"/>
      <c r="I5" s="213"/>
    </row>
    <row r="6" spans="1:9" ht="20.25" x14ac:dyDescent="0.3">
      <c r="D6" s="213"/>
      <c r="E6" s="271"/>
      <c r="F6" s="213"/>
      <c r="G6" s="213"/>
      <c r="H6" s="213"/>
      <c r="I6" s="213"/>
    </row>
    <row r="7" spans="1:9" ht="21" x14ac:dyDescent="0.3">
      <c r="A7" s="308" t="s">
        <v>201</v>
      </c>
      <c r="B7" s="308"/>
      <c r="C7" s="308"/>
      <c r="D7" s="308"/>
      <c r="E7" s="308"/>
      <c r="F7" s="308"/>
      <c r="G7" s="213"/>
      <c r="H7" s="213"/>
      <c r="I7" s="213"/>
    </row>
    <row r="8" spans="1:9" ht="29.25" x14ac:dyDescent="0.45">
      <c r="A8" s="309" t="str">
        <f>'Page de garde'!D18</f>
        <v>Nabeul</v>
      </c>
      <c r="B8" s="309"/>
      <c r="C8" s="309"/>
      <c r="D8" s="309"/>
      <c r="E8" s="309"/>
      <c r="F8" s="309"/>
      <c r="G8" s="216"/>
      <c r="H8" s="216"/>
      <c r="I8" s="213"/>
    </row>
    <row r="9" spans="1:9" ht="24" x14ac:dyDescent="0.45">
      <c r="A9" s="38" t="s">
        <v>44</v>
      </c>
      <c r="B9" s="310" t="s">
        <v>553</v>
      </c>
      <c r="C9" s="310"/>
      <c r="D9" s="310"/>
      <c r="E9" s="310"/>
      <c r="F9" s="310"/>
      <c r="G9" s="216"/>
      <c r="H9" s="216"/>
      <c r="I9" s="213"/>
    </row>
    <row r="10" spans="1:9" ht="24" x14ac:dyDescent="0.45">
      <c r="A10" s="39" t="s">
        <v>46</v>
      </c>
      <c r="B10" s="311" t="s">
        <v>554</v>
      </c>
      <c r="C10" s="311"/>
      <c r="D10" s="311"/>
      <c r="E10" s="311"/>
      <c r="F10" s="311"/>
      <c r="G10" s="216"/>
      <c r="H10" s="216"/>
      <c r="I10" s="213"/>
    </row>
    <row r="11" spans="1:9" ht="24" x14ac:dyDescent="0.45">
      <c r="A11" s="38" t="s">
        <v>45</v>
      </c>
      <c r="B11" s="306">
        <v>42961</v>
      </c>
      <c r="C11" s="306"/>
      <c r="D11" s="306"/>
      <c r="E11" s="306"/>
      <c r="F11" s="306"/>
      <c r="G11" s="216"/>
      <c r="H11" s="216"/>
      <c r="I11" s="213"/>
    </row>
    <row r="12" spans="1:9" ht="24" x14ac:dyDescent="0.45">
      <c r="A12" s="38" t="s">
        <v>276</v>
      </c>
      <c r="B12" s="312">
        <f>D505</f>
        <v>0.88783269961977185</v>
      </c>
      <c r="C12" s="312"/>
      <c r="D12" s="312"/>
      <c r="E12" s="312"/>
      <c r="F12" s="312"/>
      <c r="G12" s="216"/>
      <c r="H12" s="216"/>
      <c r="I12" s="213"/>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7" t="s">
        <v>36</v>
      </c>
      <c r="C15" s="77" t="s">
        <v>35</v>
      </c>
      <c r="D15" s="315"/>
      <c r="E15" s="316"/>
      <c r="F15" s="315"/>
      <c r="G15" s="36"/>
      <c r="H15" s="36"/>
    </row>
    <row r="16" spans="1:9" ht="18" x14ac:dyDescent="0.35">
      <c r="A16" s="303" t="s">
        <v>0</v>
      </c>
      <c r="B16" s="303"/>
      <c r="C16" s="303"/>
      <c r="D16" s="303"/>
      <c r="E16" s="303"/>
      <c r="F16" s="303"/>
      <c r="G16" s="36"/>
      <c r="H16" s="36"/>
    </row>
    <row r="17" spans="1:8" ht="18" x14ac:dyDescent="0.3">
      <c r="A17" s="182">
        <f>B11</f>
        <v>42961</v>
      </c>
      <c r="B17" s="36"/>
      <c r="C17" s="36"/>
      <c r="D17" s="36"/>
      <c r="E17" s="272"/>
      <c r="F17" s="36"/>
      <c r="G17" s="36"/>
      <c r="H17" s="36"/>
    </row>
    <row r="18" spans="1:8" ht="18" x14ac:dyDescent="0.25">
      <c r="A18" s="317" t="s">
        <v>1</v>
      </c>
      <c r="B18" s="318"/>
      <c r="C18" s="318"/>
      <c r="D18" s="318"/>
      <c r="E18" s="318"/>
      <c r="F18" s="318"/>
    </row>
    <row r="19" spans="1:8" ht="30" x14ac:dyDescent="0.25">
      <c r="A19" s="169" t="s">
        <v>10</v>
      </c>
      <c r="B19" s="170">
        <v>1</v>
      </c>
      <c r="C19" s="170"/>
      <c r="D19" s="168" t="s">
        <v>555</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301" t="s">
        <v>18</v>
      </c>
      <c r="B26" s="302"/>
      <c r="C26" s="302"/>
      <c r="D26" s="302"/>
      <c r="E26" s="302"/>
      <c r="F26" s="302"/>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c r="E34" s="146"/>
      <c r="F34" s="173"/>
      <c r="G34" s="172"/>
    </row>
    <row r="35" spans="1:7" x14ac:dyDescent="0.25">
      <c r="A35" s="18" t="s">
        <v>203</v>
      </c>
      <c r="B35" s="170">
        <v>2</v>
      </c>
      <c r="C35" s="170"/>
      <c r="D35" s="168"/>
      <c r="E35" s="168"/>
      <c r="F35" s="147"/>
    </row>
    <row r="36" spans="1:7" ht="45" x14ac:dyDescent="0.25">
      <c r="A36" s="109" t="s">
        <v>287</v>
      </c>
      <c r="B36" s="170">
        <v>0</v>
      </c>
      <c r="C36" s="154"/>
      <c r="D36" s="134">
        <v>0</v>
      </c>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303" t="s">
        <v>137</v>
      </c>
      <c r="B43" s="303"/>
      <c r="C43" s="303"/>
      <c r="D43" s="303"/>
      <c r="E43" s="303"/>
      <c r="F43" s="303"/>
    </row>
    <row r="44" spans="1:7" x14ac:dyDescent="0.25">
      <c r="A44" s="183">
        <f>B11</f>
        <v>42961</v>
      </c>
      <c r="B44" s="6"/>
      <c r="C44" s="7"/>
      <c r="D44" s="6"/>
    </row>
    <row r="45" spans="1:7" ht="16.5" x14ac:dyDescent="0.25">
      <c r="A45" s="304" t="s">
        <v>63</v>
      </c>
      <c r="B45" s="305"/>
      <c r="C45" s="305"/>
      <c r="D45" s="305"/>
      <c r="E45" s="305"/>
      <c r="F45" s="305"/>
    </row>
    <row r="46" spans="1:7" x14ac:dyDescent="0.25">
      <c r="A46" s="33" t="s">
        <v>109</v>
      </c>
      <c r="B46" s="170" t="s">
        <v>34</v>
      </c>
      <c r="C46" s="170"/>
      <c r="D46" s="156"/>
      <c r="E46" s="168"/>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76.5" x14ac:dyDescent="0.35">
      <c r="A53" s="83" t="s">
        <v>27</v>
      </c>
      <c r="B53" s="170">
        <v>0</v>
      </c>
      <c r="C53" s="217">
        <f>IF(B53=0, -5, "0")</f>
        <v>-5</v>
      </c>
      <c r="D53" s="141" t="s">
        <v>564</v>
      </c>
      <c r="E53" s="141" t="s">
        <v>565</v>
      </c>
      <c r="F53" s="147"/>
    </row>
    <row r="54" spans="1:6" x14ac:dyDescent="0.25">
      <c r="A54" s="19" t="s">
        <v>38</v>
      </c>
      <c r="B54" s="19"/>
      <c r="C54" s="19"/>
      <c r="D54" s="19">
        <f>SUM(B46:C53)</f>
        <v>7</v>
      </c>
    </row>
    <row r="55" spans="1:6" x14ac:dyDescent="0.25">
      <c r="A55" s="19" t="s">
        <v>37</v>
      </c>
      <c r="B55" s="20"/>
      <c r="C55" s="21"/>
      <c r="D55" s="63">
        <f>D54/(COUNT(B46:C53)*2)</f>
        <v>0.4375</v>
      </c>
    </row>
    <row r="56" spans="1:6" x14ac:dyDescent="0.25">
      <c r="A56" s="9"/>
      <c r="B56" s="6"/>
      <c r="C56" s="7"/>
      <c r="D56" s="6"/>
    </row>
    <row r="57" spans="1:6" ht="18" x14ac:dyDescent="0.25">
      <c r="A57" s="301" t="s">
        <v>65</v>
      </c>
      <c r="B57" s="302"/>
      <c r="C57" s="302"/>
      <c r="D57" s="302"/>
      <c r="E57" s="302"/>
      <c r="F57" s="302"/>
    </row>
    <row r="58" spans="1:6" x14ac:dyDescent="0.25">
      <c r="A58" s="169" t="s">
        <v>314</v>
      </c>
      <c r="B58" s="170">
        <v>2</v>
      </c>
      <c r="C58" s="170"/>
      <c r="D58" s="168"/>
      <c r="E58" s="168"/>
      <c r="F58" s="147"/>
    </row>
    <row r="59" spans="1:6" x14ac:dyDescent="0.25">
      <c r="A59" s="169" t="s">
        <v>204</v>
      </c>
      <c r="B59" s="170">
        <v>2</v>
      </c>
      <c r="C59" s="171"/>
      <c r="D59" s="162"/>
      <c r="E59" s="146"/>
      <c r="F59" s="173"/>
    </row>
    <row r="60" spans="1:6" x14ac:dyDescent="0.25">
      <c r="A60" s="24" t="s">
        <v>142</v>
      </c>
      <c r="B60" s="170">
        <v>2</v>
      </c>
      <c r="C60" s="170"/>
      <c r="D60" s="143"/>
      <c r="E60" s="168"/>
      <c r="F60" s="147"/>
    </row>
    <row r="61" spans="1:6" x14ac:dyDescent="0.25">
      <c r="A61" s="24" t="s">
        <v>123</v>
      </c>
      <c r="B61" s="170">
        <v>2</v>
      </c>
      <c r="C61" s="170"/>
      <c r="D61" s="143"/>
      <c r="E61" s="168"/>
      <c r="F61" s="147"/>
    </row>
    <row r="62" spans="1:6" ht="18" x14ac:dyDescent="0.35">
      <c r="A62" s="76" t="s">
        <v>67</v>
      </c>
      <c r="B62" s="170">
        <v>2</v>
      </c>
      <c r="C62" s="217" t="str">
        <f>IF(B62=0, -5, "0")</f>
        <v>0</v>
      </c>
      <c r="D62" s="168"/>
      <c r="E62" s="168"/>
      <c r="F62" s="147"/>
    </row>
    <row r="63" spans="1:6" ht="45" x14ac:dyDescent="0.25">
      <c r="A63" s="169" t="s">
        <v>277</v>
      </c>
      <c r="B63" s="170">
        <v>2</v>
      </c>
      <c r="C63" s="170"/>
      <c r="D63" s="168" t="s">
        <v>556</v>
      </c>
      <c r="E63" s="168"/>
      <c r="F63" s="147"/>
    </row>
    <row r="64" spans="1:6" ht="36" x14ac:dyDescent="0.25">
      <c r="A64" s="108" t="s">
        <v>272</v>
      </c>
      <c r="B64" s="170">
        <v>2</v>
      </c>
      <c r="C64" s="217" t="str">
        <f>IF(B64=0, -5, "0")</f>
        <v>0</v>
      </c>
      <c r="D64" s="168"/>
      <c r="E64" s="168"/>
      <c r="F64" s="147"/>
    </row>
    <row r="65" spans="1:6" ht="90.75" x14ac:dyDescent="0.3">
      <c r="A65" s="49" t="s">
        <v>271</v>
      </c>
      <c r="B65" s="170">
        <v>0</v>
      </c>
      <c r="C65" s="171"/>
      <c r="D65" s="168" t="s">
        <v>558</v>
      </c>
      <c r="E65" s="168" t="s">
        <v>622</v>
      </c>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x14ac:dyDescent="0.25">
      <c r="A73" s="169" t="s">
        <v>172</v>
      </c>
      <c r="B73" s="170">
        <v>2</v>
      </c>
      <c r="C73" s="171"/>
      <c r="D73" s="156"/>
      <c r="E73" s="146"/>
      <c r="F73" s="173"/>
    </row>
    <row r="74" spans="1:6" s="172" customFormat="1" ht="45" x14ac:dyDescent="0.25">
      <c r="A74" s="169" t="s">
        <v>188</v>
      </c>
      <c r="B74" s="170">
        <v>0</v>
      </c>
      <c r="C74" s="171"/>
      <c r="D74" s="152" t="s">
        <v>562</v>
      </c>
      <c r="E74" s="152" t="s">
        <v>563</v>
      </c>
      <c r="F74" s="173"/>
    </row>
    <row r="75" spans="1:6" s="172" customFormat="1" ht="18" x14ac:dyDescent="0.35">
      <c r="A75" s="179" t="s">
        <v>289</v>
      </c>
      <c r="B75" s="170">
        <v>2</v>
      </c>
      <c r="C75" s="218" t="str">
        <f>IF(B75=0, -5, "0")</f>
        <v>0</v>
      </c>
      <c r="D75" s="152"/>
      <c r="E75" s="273"/>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t="s">
        <v>34</v>
      </c>
      <c r="C78" s="170"/>
      <c r="D78" s="157" t="s">
        <v>561</v>
      </c>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34</v>
      </c>
    </row>
    <row r="82" spans="1:6" x14ac:dyDescent="0.25">
      <c r="A82" s="19" t="s">
        <v>37</v>
      </c>
      <c r="B82" s="20"/>
      <c r="C82" s="21"/>
      <c r="D82" s="63">
        <f>D81/(COUNT(B58:C80)*2)</f>
        <v>0.89473684210526316</v>
      </c>
    </row>
    <row r="83" spans="1:6" x14ac:dyDescent="0.25">
      <c r="A83" s="9"/>
      <c r="B83" s="6"/>
      <c r="C83" s="7"/>
      <c r="D83" s="6"/>
    </row>
    <row r="84" spans="1:6" ht="18" x14ac:dyDescent="0.25">
      <c r="A84" s="301" t="s">
        <v>25</v>
      </c>
      <c r="B84" s="302"/>
      <c r="C84" s="302"/>
      <c r="D84" s="302"/>
      <c r="E84" s="302"/>
      <c r="F84" s="302"/>
    </row>
    <row r="85" spans="1:6" x14ac:dyDescent="0.25">
      <c r="A85" s="169" t="s">
        <v>314</v>
      </c>
      <c r="B85" s="170">
        <v>2</v>
      </c>
      <c r="C85" s="170"/>
      <c r="D85" s="157"/>
      <c r="E85" s="168"/>
      <c r="F85" s="147"/>
    </row>
    <row r="86" spans="1:6" ht="30" x14ac:dyDescent="0.25">
      <c r="A86" s="18" t="s">
        <v>105</v>
      </c>
      <c r="B86" s="170">
        <v>0</v>
      </c>
      <c r="C86" s="170"/>
      <c r="D86" s="155" t="s">
        <v>559</v>
      </c>
      <c r="E86" s="168" t="s">
        <v>560</v>
      </c>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x14ac:dyDescent="0.25">
      <c r="A89" s="18" t="s">
        <v>55</v>
      </c>
      <c r="B89" s="170">
        <v>2</v>
      </c>
      <c r="C89" s="170"/>
      <c r="D89" s="158"/>
      <c r="E89" s="168"/>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1</v>
      </c>
      <c r="C92" s="154"/>
      <c r="D92" s="263">
        <v>0.6</v>
      </c>
      <c r="E92" s="7"/>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53</v>
      </c>
    </row>
    <row r="97" spans="1:6" ht="18" x14ac:dyDescent="0.25">
      <c r="A97" s="78" t="s">
        <v>224</v>
      </c>
      <c r="B97" s="84"/>
      <c r="C97" s="85"/>
      <c r="D97" s="82">
        <f>D96/(COUNT(B85:C91,B46:C53,B58:C80)*2)</f>
        <v>0.77941176470588236</v>
      </c>
    </row>
    <row r="98" spans="1:6" x14ac:dyDescent="0.25">
      <c r="A98" s="5"/>
      <c r="B98" s="6"/>
      <c r="C98" s="7"/>
      <c r="D98" s="6"/>
    </row>
    <row r="99" spans="1:6" ht="18" x14ac:dyDescent="0.35">
      <c r="A99" s="303" t="s">
        <v>129</v>
      </c>
      <c r="B99" s="303"/>
      <c r="C99" s="303"/>
      <c r="D99" s="303"/>
      <c r="E99" s="303"/>
      <c r="F99" s="303"/>
    </row>
    <row r="100" spans="1:6" x14ac:dyDescent="0.25">
      <c r="A100" s="183">
        <f>B11</f>
        <v>42961</v>
      </c>
      <c r="B100" s="6"/>
      <c r="C100" s="7"/>
      <c r="D100" s="6"/>
    </row>
    <row r="101" spans="1:6" ht="16.5" x14ac:dyDescent="0.25">
      <c r="A101" s="304" t="s">
        <v>63</v>
      </c>
      <c r="B101" s="305"/>
      <c r="C101" s="305"/>
      <c r="D101" s="305"/>
      <c r="E101" s="305"/>
      <c r="F101" s="305"/>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121.5" x14ac:dyDescent="0.35">
      <c r="A109" s="83" t="s">
        <v>27</v>
      </c>
      <c r="B109" s="170">
        <v>0</v>
      </c>
      <c r="C109" s="217">
        <f>IF(B109=0, -5, "0")</f>
        <v>-5</v>
      </c>
      <c r="D109" s="141" t="s">
        <v>616</v>
      </c>
      <c r="E109" s="141" t="s">
        <v>567</v>
      </c>
      <c r="F109" s="147"/>
    </row>
    <row r="110" spans="1:6" x14ac:dyDescent="0.25">
      <c r="A110" s="19" t="s">
        <v>38</v>
      </c>
      <c r="B110" s="19"/>
      <c r="C110" s="19"/>
      <c r="D110" s="19">
        <f>SUM(B102:C109)</f>
        <v>9</v>
      </c>
    </row>
    <row r="111" spans="1:6" x14ac:dyDescent="0.25">
      <c r="A111" s="19" t="s">
        <v>37</v>
      </c>
      <c r="B111" s="20"/>
      <c r="C111" s="21"/>
      <c r="D111" s="63">
        <f>D110/(COUNT(B102:C109)*2)</f>
        <v>0.5</v>
      </c>
    </row>
    <row r="112" spans="1:6" x14ac:dyDescent="0.25">
      <c r="A112" s="9"/>
      <c r="B112" s="6"/>
      <c r="C112" s="7"/>
      <c r="D112" s="6"/>
    </row>
    <row r="113" spans="1:6" ht="18" x14ac:dyDescent="0.25">
      <c r="A113" s="301" t="s">
        <v>133</v>
      </c>
      <c r="B113" s="302"/>
      <c r="C113" s="302"/>
      <c r="D113" s="302"/>
      <c r="E113" s="302"/>
      <c r="F113" s="302"/>
    </row>
    <row r="114" spans="1:6" x14ac:dyDescent="0.25">
      <c r="A114" s="169" t="s">
        <v>314</v>
      </c>
      <c r="B114" s="170">
        <v>2</v>
      </c>
      <c r="C114" s="170"/>
      <c r="D114" s="168"/>
      <c r="E114" s="168"/>
      <c r="F114" s="147"/>
    </row>
    <row r="115" spans="1:6" ht="60" x14ac:dyDescent="0.25">
      <c r="A115" s="18" t="s">
        <v>294</v>
      </c>
      <c r="B115" s="170">
        <v>0</v>
      </c>
      <c r="C115" s="170"/>
      <c r="D115" s="143" t="s">
        <v>572</v>
      </c>
      <c r="E115" s="143" t="s">
        <v>571</v>
      </c>
      <c r="F115" s="147"/>
    </row>
    <row r="116" spans="1:6" ht="45" x14ac:dyDescent="0.25">
      <c r="A116" s="18" t="s">
        <v>71</v>
      </c>
      <c r="B116" s="170">
        <v>2</v>
      </c>
      <c r="C116" s="170"/>
      <c r="D116" s="143" t="s">
        <v>573</v>
      </c>
      <c r="E116" s="143" t="s">
        <v>574</v>
      </c>
      <c r="F116" s="147"/>
    </row>
    <row r="117" spans="1:6" x14ac:dyDescent="0.25">
      <c r="A117" s="169" t="s">
        <v>295</v>
      </c>
      <c r="B117" s="170">
        <v>2</v>
      </c>
      <c r="C117" s="170"/>
      <c r="D117" s="11"/>
      <c r="E117" s="146"/>
      <c r="F117" s="147"/>
    </row>
    <row r="118" spans="1:6" x14ac:dyDescent="0.25">
      <c r="A118" s="18" t="s">
        <v>64</v>
      </c>
      <c r="B118" s="170">
        <v>2</v>
      </c>
      <c r="C118" s="170"/>
      <c r="D118" s="12"/>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ht="45" x14ac:dyDescent="0.25">
      <c r="A122" s="18" t="s">
        <v>188</v>
      </c>
      <c r="B122" s="170">
        <v>0</v>
      </c>
      <c r="C122" s="170"/>
      <c r="D122" s="157" t="s">
        <v>562</v>
      </c>
      <c r="E122" s="141" t="s">
        <v>563</v>
      </c>
      <c r="F122" s="147"/>
    </row>
    <row r="123" spans="1:6" ht="30.75" x14ac:dyDescent="0.3">
      <c r="A123" s="48" t="s">
        <v>189</v>
      </c>
      <c r="B123" s="170">
        <v>1</v>
      </c>
      <c r="C123" s="177"/>
      <c r="D123" s="184" t="s">
        <v>578</v>
      </c>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90.75" x14ac:dyDescent="0.3">
      <c r="A126" s="49" t="s">
        <v>271</v>
      </c>
      <c r="B126" s="170">
        <v>0</v>
      </c>
      <c r="C126" s="177"/>
      <c r="D126" s="275" t="s">
        <v>566</v>
      </c>
      <c r="E126" s="276" t="s">
        <v>557</v>
      </c>
      <c r="F126" s="147"/>
    </row>
    <row r="127" spans="1:6" ht="46.5" x14ac:dyDescent="0.35">
      <c r="A127" s="76" t="s">
        <v>173</v>
      </c>
      <c r="B127" s="170">
        <v>0</v>
      </c>
      <c r="C127" s="217">
        <f>IF(B127=0, -5, "0")</f>
        <v>-5</v>
      </c>
      <c r="D127" s="168" t="s">
        <v>568</v>
      </c>
      <c r="E127" s="168" t="s">
        <v>623</v>
      </c>
      <c r="F127" s="147"/>
    </row>
    <row r="128" spans="1:6" ht="18" x14ac:dyDescent="0.35">
      <c r="A128" s="48" t="s">
        <v>289</v>
      </c>
      <c r="B128" s="170">
        <v>2</v>
      </c>
      <c r="C128" s="170"/>
      <c r="D128" s="168"/>
      <c r="E128" s="273"/>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26</v>
      </c>
    </row>
    <row r="135" spans="1:6" x14ac:dyDescent="0.25">
      <c r="A135" s="19" t="s">
        <v>37</v>
      </c>
      <c r="B135" s="20"/>
      <c r="C135" s="21"/>
      <c r="D135" s="63">
        <f>D134/(COUNT(B114:C133)*2)</f>
        <v>0.61904761904761907</v>
      </c>
    </row>
    <row r="136" spans="1:6" x14ac:dyDescent="0.25">
      <c r="A136" s="9"/>
      <c r="B136" s="6"/>
      <c r="C136" s="7"/>
      <c r="D136" s="6"/>
    </row>
    <row r="137" spans="1:6" ht="18" x14ac:dyDescent="0.25">
      <c r="A137" s="301" t="s">
        <v>73</v>
      </c>
      <c r="B137" s="302"/>
      <c r="C137" s="302"/>
      <c r="D137" s="302"/>
      <c r="E137" s="302"/>
      <c r="F137" s="302"/>
    </row>
    <row r="138" spans="1:6" ht="30" x14ac:dyDescent="0.25">
      <c r="A138" s="169" t="s">
        <v>372</v>
      </c>
      <c r="B138" s="170">
        <v>2</v>
      </c>
      <c r="C138" s="170"/>
      <c r="D138" s="168"/>
      <c r="E138" s="146"/>
      <c r="F138" s="147"/>
    </row>
    <row r="139" spans="1:6" x14ac:dyDescent="0.25">
      <c r="A139" s="18" t="s">
        <v>144</v>
      </c>
      <c r="B139" s="170">
        <v>2</v>
      </c>
      <c r="C139" s="170"/>
      <c r="D139" s="143"/>
      <c r="E139" s="168"/>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68" t="s">
        <v>569</v>
      </c>
      <c r="E141" s="168"/>
      <c r="F141" s="147"/>
    </row>
    <row r="142" spans="1:6" ht="16.5" x14ac:dyDescent="0.3">
      <c r="A142" s="53" t="s">
        <v>149</v>
      </c>
      <c r="B142" s="170">
        <v>2</v>
      </c>
      <c r="C142" s="170"/>
      <c r="D142" s="149"/>
      <c r="E142" s="168"/>
      <c r="F142" s="147"/>
    </row>
    <row r="143" spans="1:6" ht="31.5" x14ac:dyDescent="0.35">
      <c r="A143" s="83" t="s">
        <v>273</v>
      </c>
      <c r="B143" s="170">
        <v>1</v>
      </c>
      <c r="C143" s="217" t="str">
        <f>IF(B143=0, -5, "0")</f>
        <v>0</v>
      </c>
      <c r="D143" s="168" t="s">
        <v>570</v>
      </c>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0.3</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47</v>
      </c>
    </row>
    <row r="150" spans="1:6" ht="18" x14ac:dyDescent="0.25">
      <c r="A150" s="78" t="s">
        <v>225</v>
      </c>
      <c r="B150" s="84"/>
      <c r="C150" s="85"/>
      <c r="D150" s="82">
        <f>D149/(COUNT(B138:C144,B102:C109,B114:C133)*2)</f>
        <v>0.63513513513513509</v>
      </c>
    </row>
    <row r="151" spans="1:6" x14ac:dyDescent="0.25">
      <c r="A151" s="9"/>
      <c r="B151" s="6"/>
      <c r="C151" s="7"/>
      <c r="D151" s="6"/>
    </row>
    <row r="152" spans="1:6" ht="18" x14ac:dyDescent="0.35">
      <c r="A152" s="303" t="s">
        <v>130</v>
      </c>
      <c r="B152" s="303"/>
      <c r="C152" s="303"/>
      <c r="D152" s="303"/>
      <c r="E152" s="303"/>
      <c r="F152" s="303"/>
    </row>
    <row r="153" spans="1:6" x14ac:dyDescent="0.25">
      <c r="A153" s="183">
        <f>B11</f>
        <v>42961</v>
      </c>
      <c r="B153" s="6"/>
      <c r="C153" s="7"/>
      <c r="D153" s="59"/>
    </row>
    <row r="154" spans="1:6" ht="16.5" x14ac:dyDescent="0.25">
      <c r="A154" s="304" t="s">
        <v>63</v>
      </c>
      <c r="B154" s="305"/>
      <c r="C154" s="305"/>
      <c r="D154" s="305"/>
      <c r="E154" s="305"/>
      <c r="F154" s="305"/>
    </row>
    <row r="155" spans="1:6" ht="30" x14ac:dyDescent="0.25">
      <c r="A155" s="23" t="s">
        <v>132</v>
      </c>
      <c r="B155" s="170">
        <v>1</v>
      </c>
      <c r="C155" s="170"/>
      <c r="D155" s="168" t="s">
        <v>575</v>
      </c>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301" t="s">
        <v>134</v>
      </c>
      <c r="B166" s="302"/>
      <c r="C166" s="302"/>
      <c r="D166" s="302"/>
      <c r="E166" s="302"/>
      <c r="F166" s="302"/>
    </row>
    <row r="167" spans="1:6" x14ac:dyDescent="0.25">
      <c r="A167" s="169" t="s">
        <v>314</v>
      </c>
      <c r="B167" s="170">
        <v>2</v>
      </c>
      <c r="C167" s="170"/>
      <c r="D167" s="143"/>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46.5" x14ac:dyDescent="0.35">
      <c r="A176" s="86" t="s">
        <v>209</v>
      </c>
      <c r="B176" s="170">
        <v>0</v>
      </c>
      <c r="C176" s="217">
        <f>IF(B176=0, -5, "0")</f>
        <v>-5</v>
      </c>
      <c r="D176" s="168" t="s">
        <v>576</v>
      </c>
      <c r="E176" s="168" t="s">
        <v>577</v>
      </c>
      <c r="F176" s="147"/>
    </row>
    <row r="177" spans="1:7" x14ac:dyDescent="0.25">
      <c r="A177" s="169" t="s">
        <v>291</v>
      </c>
      <c r="B177" s="170">
        <v>2</v>
      </c>
      <c r="C177" s="170"/>
      <c r="D177" s="168"/>
      <c r="E177" s="168"/>
      <c r="F177" s="147"/>
    </row>
    <row r="178" spans="1:7" x14ac:dyDescent="0.25">
      <c r="A178" s="169" t="s">
        <v>188</v>
      </c>
      <c r="B178" s="170">
        <v>2</v>
      </c>
      <c r="C178" s="170"/>
      <c r="D178" s="168"/>
      <c r="E178" s="168"/>
      <c r="F178" s="147"/>
    </row>
    <row r="179" spans="1:7" ht="31.5" x14ac:dyDescent="0.35">
      <c r="A179" s="160" t="s">
        <v>289</v>
      </c>
      <c r="B179" s="170" t="s">
        <v>34</v>
      </c>
      <c r="C179" s="170"/>
      <c r="D179" s="168" t="s">
        <v>496</v>
      </c>
      <c r="E179" s="273"/>
      <c r="F179" s="147"/>
    </row>
    <row r="180" spans="1:7" ht="16.5" x14ac:dyDescent="0.25">
      <c r="A180" s="107" t="s">
        <v>168</v>
      </c>
      <c r="B180" s="170">
        <v>2</v>
      </c>
      <c r="C180" s="218" t="str">
        <f>IF(B180=0, -5, "0")</f>
        <v>0</v>
      </c>
      <c r="D180" s="146"/>
      <c r="E180" s="146"/>
      <c r="F180" s="147"/>
    </row>
    <row r="181" spans="1:7" ht="30" x14ac:dyDescent="0.25">
      <c r="A181" s="24" t="s">
        <v>83</v>
      </c>
      <c r="B181" s="170" t="s">
        <v>34</v>
      </c>
      <c r="C181" s="170"/>
      <c r="D181" s="168" t="s">
        <v>496</v>
      </c>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0</v>
      </c>
      <c r="C185" s="154"/>
      <c r="D185" s="134">
        <v>0</v>
      </c>
      <c r="E185" s="7"/>
      <c r="F185" s="102"/>
    </row>
    <row r="186" spans="1:7" x14ac:dyDescent="0.25">
      <c r="A186" s="19" t="s">
        <v>38</v>
      </c>
      <c r="B186" s="19"/>
      <c r="C186" s="19"/>
      <c r="D186" s="19">
        <f>SUM(B167:C184)</f>
        <v>25</v>
      </c>
    </row>
    <row r="187" spans="1:7" x14ac:dyDescent="0.25">
      <c r="A187" s="19" t="s">
        <v>37</v>
      </c>
      <c r="B187" s="20"/>
      <c r="C187" s="21"/>
      <c r="D187" s="63">
        <f>D186/(COUNT(B167:C184)*2)</f>
        <v>0.73529411764705888</v>
      </c>
    </row>
    <row r="188" spans="1:7" x14ac:dyDescent="0.25">
      <c r="A188" s="9"/>
      <c r="B188" s="6"/>
      <c r="C188" s="7"/>
      <c r="D188" s="6"/>
    </row>
    <row r="189" spans="1:7" ht="18" x14ac:dyDescent="0.25">
      <c r="A189" s="78" t="s">
        <v>139</v>
      </c>
      <c r="B189" s="84"/>
      <c r="C189" s="85"/>
      <c r="D189" s="81">
        <f>SUM(D163,D186)</f>
        <v>40</v>
      </c>
    </row>
    <row r="190" spans="1:7" ht="18" x14ac:dyDescent="0.25">
      <c r="A190" s="78" t="s">
        <v>226</v>
      </c>
      <c r="B190" s="84"/>
      <c r="C190" s="85"/>
      <c r="D190" s="82">
        <f>D189/(COUNT(B155:C162,B167:C184)*2)</f>
        <v>0.8</v>
      </c>
    </row>
    <row r="191" spans="1:7" x14ac:dyDescent="0.25">
      <c r="A191" s="9"/>
      <c r="B191" s="6"/>
      <c r="C191" s="7"/>
      <c r="D191" s="6"/>
    </row>
    <row r="192" spans="1:7" ht="18" x14ac:dyDescent="0.35">
      <c r="A192" s="303" t="s">
        <v>167</v>
      </c>
      <c r="B192" s="303"/>
      <c r="C192" s="303"/>
      <c r="D192" s="303"/>
      <c r="E192" s="303"/>
      <c r="F192" s="303"/>
    </row>
    <row r="193" spans="1:7" x14ac:dyDescent="0.25">
      <c r="A193" s="189">
        <f>B11</f>
        <v>42961</v>
      </c>
      <c r="B193" s="6"/>
      <c r="C193" s="7"/>
      <c r="D193" s="6"/>
    </row>
    <row r="194" spans="1:7" ht="18" x14ac:dyDescent="0.25">
      <c r="A194" s="301" t="s">
        <v>158</v>
      </c>
      <c r="B194" s="302"/>
      <c r="C194" s="302"/>
      <c r="D194" s="302"/>
      <c r="E194" s="302"/>
      <c r="F194" s="302"/>
    </row>
    <row r="195" spans="1:7" ht="36" x14ac:dyDescent="0.35">
      <c r="A195" s="83" t="s">
        <v>27</v>
      </c>
      <c r="B195" s="170">
        <v>2</v>
      </c>
      <c r="C195" s="217" t="str">
        <f>IF(B195=0, -5, "0")</f>
        <v>0</v>
      </c>
      <c r="D195" s="168"/>
      <c r="E195" s="168"/>
      <c r="F195" s="147"/>
    </row>
    <row r="196" spans="1:7" ht="30" x14ac:dyDescent="0.25">
      <c r="A196" s="23" t="s">
        <v>57</v>
      </c>
      <c r="B196" s="170">
        <v>1</v>
      </c>
      <c r="C196" s="170"/>
      <c r="D196" s="168" t="s">
        <v>579</v>
      </c>
      <c r="E196" s="168"/>
      <c r="F196" s="147"/>
    </row>
    <row r="197" spans="1:7" x14ac:dyDescent="0.25">
      <c r="A197" s="33" t="s">
        <v>297</v>
      </c>
      <c r="B197" s="170">
        <v>2</v>
      </c>
      <c r="C197" s="170"/>
      <c r="D197" s="168"/>
      <c r="E197" s="146"/>
      <c r="F197" s="147"/>
    </row>
    <row r="198" spans="1:7" x14ac:dyDescent="0.25">
      <c r="A198" s="23" t="s">
        <v>100</v>
      </c>
      <c r="B198" s="170">
        <v>2</v>
      </c>
      <c r="C198" s="170"/>
      <c r="D198" s="168"/>
      <c r="E198" s="168"/>
      <c r="F198" s="147"/>
    </row>
    <row r="199" spans="1:7" x14ac:dyDescent="0.25">
      <c r="A199" s="23" t="s">
        <v>154</v>
      </c>
      <c r="B199" s="170">
        <v>2</v>
      </c>
      <c r="C199" s="170"/>
      <c r="D199" s="168"/>
      <c r="E199" s="168"/>
      <c r="F199" s="147"/>
    </row>
    <row r="200" spans="1:7" x14ac:dyDescent="0.25">
      <c r="A200" s="33" t="s">
        <v>153</v>
      </c>
      <c r="B200" s="170">
        <v>2</v>
      </c>
      <c r="C200" s="170"/>
      <c r="D200" s="168"/>
      <c r="E200" s="168"/>
      <c r="F200" s="147"/>
    </row>
    <row r="201" spans="1:7" x14ac:dyDescent="0.25">
      <c r="A201" s="33" t="s">
        <v>28</v>
      </c>
      <c r="B201" s="170">
        <v>2</v>
      </c>
      <c r="C201" s="170"/>
      <c r="D201" s="168"/>
      <c r="E201" s="168"/>
      <c r="F201" s="147"/>
    </row>
    <row r="202" spans="1:7" x14ac:dyDescent="0.25">
      <c r="A202" s="33" t="s">
        <v>155</v>
      </c>
      <c r="B202" s="170">
        <v>2</v>
      </c>
      <c r="C202" s="170"/>
      <c r="D202" s="149"/>
      <c r="E202" s="168"/>
      <c r="F202" s="147"/>
    </row>
    <row r="203" spans="1:7" ht="18" x14ac:dyDescent="0.35">
      <c r="A203" s="190" t="s">
        <v>298</v>
      </c>
      <c r="B203" s="170">
        <v>2</v>
      </c>
      <c r="C203" s="217" t="str">
        <f>IF(B203=0, -5, "0")</f>
        <v>0</v>
      </c>
      <c r="D203" s="168"/>
      <c r="E203" s="168"/>
      <c r="F203" s="147"/>
    </row>
    <row r="204" spans="1:7" ht="16.5" x14ac:dyDescent="0.3">
      <c r="A204" s="191" t="s">
        <v>362</v>
      </c>
      <c r="B204" s="170">
        <v>2</v>
      </c>
      <c r="C204" s="217" t="str">
        <f>IF(B204=0, -5, "0")</f>
        <v>0</v>
      </c>
      <c r="D204" s="146"/>
      <c r="E204" s="168"/>
      <c r="F204" s="147"/>
      <c r="G204" s="172"/>
    </row>
    <row r="205" spans="1:7" x14ac:dyDescent="0.25">
      <c r="A205" s="174" t="s">
        <v>145</v>
      </c>
      <c r="B205" s="170">
        <v>2</v>
      </c>
      <c r="C205" s="170"/>
      <c r="D205" s="168"/>
      <c r="E205" s="168"/>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301" t="s">
        <v>76</v>
      </c>
      <c r="B209" s="302"/>
      <c r="C209" s="302"/>
      <c r="D209" s="302"/>
      <c r="E209" s="302"/>
      <c r="F209" s="302"/>
    </row>
    <row r="210" spans="1:7" x14ac:dyDescent="0.25">
      <c r="A210" s="169" t="s">
        <v>314</v>
      </c>
      <c r="B210" s="170">
        <v>2</v>
      </c>
      <c r="C210" s="170"/>
      <c r="D210" s="168"/>
      <c r="E210" s="146"/>
      <c r="F210" s="147"/>
    </row>
    <row r="211" spans="1:7" ht="54" x14ac:dyDescent="0.35">
      <c r="A211" s="83" t="s">
        <v>363</v>
      </c>
      <c r="B211" s="170">
        <v>1</v>
      </c>
      <c r="C211" s="217" t="str">
        <f>IF(B211=0, -5, "0")</f>
        <v>0</v>
      </c>
      <c r="D211" s="168" t="s">
        <v>580</v>
      </c>
      <c r="E211" s="168"/>
      <c r="F211" s="147"/>
    </row>
    <row r="212" spans="1:7" x14ac:dyDescent="0.25">
      <c r="A212" s="18" t="s">
        <v>192</v>
      </c>
      <c r="B212" s="170">
        <v>2</v>
      </c>
      <c r="C212" s="170"/>
      <c r="D212" s="143"/>
      <c r="E212" s="168"/>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x14ac:dyDescent="0.25">
      <c r="A215" s="169" t="s">
        <v>64</v>
      </c>
      <c r="B215" s="170">
        <v>2</v>
      </c>
      <c r="C215" s="170"/>
      <c r="D215" s="149"/>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68"/>
      <c r="F220" s="147"/>
    </row>
    <row r="221" spans="1:7" x14ac:dyDescent="0.25">
      <c r="A221" s="24" t="s">
        <v>159</v>
      </c>
      <c r="B221" s="170">
        <v>2</v>
      </c>
      <c r="C221" s="170"/>
      <c r="D221" s="168"/>
      <c r="E221" s="168"/>
      <c r="F221" s="147"/>
    </row>
    <row r="222" spans="1:7" ht="18" x14ac:dyDescent="0.25">
      <c r="A222" s="108" t="s">
        <v>72</v>
      </c>
      <c r="B222" s="170">
        <v>2</v>
      </c>
      <c r="C222" s="217" t="str">
        <f>IF(B222=0, -5, "0")</f>
        <v>0</v>
      </c>
      <c r="D222" s="168"/>
      <c r="E222" s="168"/>
      <c r="F222" s="147"/>
    </row>
    <row r="223" spans="1:7" ht="18" x14ac:dyDescent="0.35">
      <c r="A223" s="48" t="s">
        <v>289</v>
      </c>
      <c r="B223" s="170">
        <v>2</v>
      </c>
      <c r="C223" s="170"/>
      <c r="D223" s="168"/>
      <c r="E223" s="273"/>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301" t="s">
        <v>191</v>
      </c>
      <c r="B232" s="302"/>
      <c r="C232" s="302"/>
      <c r="D232" s="302"/>
      <c r="E232" s="302"/>
      <c r="F232" s="302"/>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v>2</v>
      </c>
      <c r="C240" s="170"/>
      <c r="D240" s="156"/>
      <c r="E240" s="168"/>
      <c r="F240" s="147"/>
    </row>
    <row r="241" spans="1:6" ht="45" x14ac:dyDescent="0.25">
      <c r="A241" s="100" t="s">
        <v>287</v>
      </c>
      <c r="B241" s="171">
        <v>2</v>
      </c>
      <c r="C241" s="154"/>
      <c r="D241" s="264">
        <v>1</v>
      </c>
      <c r="E241" s="7"/>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0.97368421052631582</v>
      </c>
    </row>
    <row r="247" spans="1:6" s="3" customFormat="1" ht="18" x14ac:dyDescent="0.25">
      <c r="A247" s="45"/>
      <c r="B247" s="46"/>
      <c r="C247" s="46"/>
      <c r="D247" s="47"/>
      <c r="E247" s="274"/>
    </row>
    <row r="248" spans="1:6" s="3" customFormat="1" ht="18" x14ac:dyDescent="0.35">
      <c r="A248" s="303" t="s">
        <v>78</v>
      </c>
      <c r="B248" s="303"/>
      <c r="C248" s="303"/>
      <c r="D248" s="303"/>
      <c r="E248" s="303"/>
      <c r="F248" s="303"/>
    </row>
    <row r="249" spans="1:6" s="3" customFormat="1" x14ac:dyDescent="0.25">
      <c r="A249" s="183">
        <f>B11</f>
        <v>42961</v>
      </c>
      <c r="B249" s="6"/>
      <c r="C249" s="7"/>
      <c r="D249" s="6"/>
      <c r="E249" s="274"/>
    </row>
    <row r="250" spans="1:6" s="3" customFormat="1" ht="18" x14ac:dyDescent="0.25">
      <c r="A250" s="301" t="s">
        <v>79</v>
      </c>
      <c r="B250" s="302"/>
      <c r="C250" s="302"/>
      <c r="D250" s="302"/>
      <c r="E250" s="302"/>
      <c r="F250" s="302"/>
    </row>
    <row r="251" spans="1:6" s="3" customFormat="1" ht="36" x14ac:dyDescent="0.35">
      <c r="A251" s="83" t="s">
        <v>27</v>
      </c>
      <c r="B251" s="170" t="s">
        <v>34</v>
      </c>
      <c r="C251" s="217" t="str">
        <f>IF(B251=0, -5, "0")</f>
        <v>0</v>
      </c>
      <c r="D251" s="168"/>
      <c r="E251" s="146"/>
      <c r="F251" s="173"/>
    </row>
    <row r="252" spans="1:6" s="3" customFormat="1" x14ac:dyDescent="0.25">
      <c r="A252" s="23" t="s">
        <v>148</v>
      </c>
      <c r="B252" s="170">
        <v>2</v>
      </c>
      <c r="C252" s="170"/>
      <c r="D252" s="168"/>
      <c r="E252" s="146"/>
      <c r="F252" s="173"/>
    </row>
    <row r="253" spans="1:6" s="3" customFormat="1" x14ac:dyDescent="0.25">
      <c r="A253" s="33" t="s">
        <v>300</v>
      </c>
      <c r="B253" s="170">
        <v>2</v>
      </c>
      <c r="C253" s="170"/>
      <c r="D253" s="146"/>
      <c r="E253" s="146"/>
      <c r="F253" s="173"/>
    </row>
    <row r="254" spans="1:6" s="3" customFormat="1" x14ac:dyDescent="0.25">
      <c r="A254" s="33" t="s">
        <v>301</v>
      </c>
      <c r="B254" s="170" t="s">
        <v>34</v>
      </c>
      <c r="C254" s="170"/>
      <c r="D254" s="146"/>
      <c r="E254" s="146"/>
      <c r="F254" s="173"/>
    </row>
    <row r="255" spans="1:6" s="3" customFormat="1" x14ac:dyDescent="0.25">
      <c r="A255" s="33" t="s">
        <v>28</v>
      </c>
      <c r="B255" s="170" t="s">
        <v>34</v>
      </c>
      <c r="C255" s="170"/>
      <c r="D255" s="149"/>
      <c r="E255" s="146"/>
      <c r="F255" s="173"/>
    </row>
    <row r="256" spans="1:6" s="3" customFormat="1" ht="36" x14ac:dyDescent="0.35">
      <c r="A256" s="83" t="s">
        <v>161</v>
      </c>
      <c r="B256" s="170" t="s">
        <v>34</v>
      </c>
      <c r="C256" s="217" t="str">
        <f>IF(B256=0, -5, "0")</f>
        <v>0</v>
      </c>
      <c r="D256" s="168"/>
      <c r="E256" s="146"/>
      <c r="F256" s="173"/>
    </row>
    <row r="257" spans="1:6" s="3" customFormat="1" ht="30" x14ac:dyDescent="0.25">
      <c r="A257" s="33" t="s">
        <v>193</v>
      </c>
      <c r="B257" s="170" t="s">
        <v>34</v>
      </c>
      <c r="C257" s="170"/>
      <c r="D257" s="149"/>
      <c r="E257" s="146"/>
      <c r="F257" s="173"/>
    </row>
    <row r="258" spans="1:6" s="3" customFormat="1" x14ac:dyDescent="0.25">
      <c r="A258" s="33" t="s">
        <v>160</v>
      </c>
      <c r="B258" s="170" t="s">
        <v>34</v>
      </c>
      <c r="C258" s="170"/>
      <c r="D258" s="149"/>
      <c r="E258" s="146"/>
      <c r="F258" s="173"/>
    </row>
    <row r="259" spans="1:6" s="3" customFormat="1" x14ac:dyDescent="0.25">
      <c r="A259" s="23" t="s">
        <v>68</v>
      </c>
      <c r="B259" s="170" t="s">
        <v>34</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t="s">
        <v>34</v>
      </c>
      <c r="C262" s="170"/>
      <c r="D262" s="10"/>
      <c r="E262" s="146"/>
      <c r="F262" s="173"/>
    </row>
    <row r="263" spans="1:6" s="3" customFormat="1" x14ac:dyDescent="0.25">
      <c r="A263" s="19" t="s">
        <v>38</v>
      </c>
      <c r="B263" s="19"/>
      <c r="C263" s="19"/>
      <c r="D263" s="19">
        <f>SUM(B251:C262)</f>
        <v>8</v>
      </c>
      <c r="E263" s="274"/>
    </row>
    <row r="264" spans="1:6" s="3" customFormat="1" x14ac:dyDescent="0.25">
      <c r="A264" s="19" t="s">
        <v>37</v>
      </c>
      <c r="B264" s="20"/>
      <c r="C264" s="21"/>
      <c r="D264" s="63">
        <f>D263/(COUNT(B251:C262)*2)</f>
        <v>1</v>
      </c>
      <c r="E264" s="274"/>
    </row>
    <row r="265" spans="1:6" s="3" customFormat="1" x14ac:dyDescent="0.25">
      <c r="A265" s="9"/>
      <c r="B265" s="6"/>
      <c r="C265" s="7"/>
      <c r="D265" s="6"/>
      <c r="E265" s="274"/>
    </row>
    <row r="266" spans="1:6" s="3" customFormat="1" ht="18" x14ac:dyDescent="0.25">
      <c r="A266" s="301" t="s">
        <v>81</v>
      </c>
      <c r="B266" s="302"/>
      <c r="C266" s="302"/>
      <c r="D266" s="302"/>
      <c r="E266" s="302"/>
      <c r="F266" s="302"/>
    </row>
    <row r="267" spans="1:6" s="3" customFormat="1" x14ac:dyDescent="0.25">
      <c r="A267" s="152" t="s">
        <v>368</v>
      </c>
      <c r="B267" s="171" t="s">
        <v>34</v>
      </c>
      <c r="C267" s="171"/>
      <c r="E267" s="146"/>
      <c r="F267" s="173"/>
    </row>
    <row r="268" spans="1:6" s="3" customFormat="1" x14ac:dyDescent="0.25">
      <c r="A268" s="18" t="s">
        <v>206</v>
      </c>
      <c r="B268" s="171" t="s">
        <v>34</v>
      </c>
      <c r="C268" s="170"/>
      <c r="D268" s="11"/>
      <c r="E268" s="146"/>
      <c r="F268" s="173"/>
    </row>
    <row r="269" spans="1:6" s="3" customFormat="1" x14ac:dyDescent="0.25">
      <c r="A269" s="169" t="s">
        <v>312</v>
      </c>
      <c r="B269" s="171" t="s">
        <v>34</v>
      </c>
      <c r="C269" s="170"/>
      <c r="D269" s="164"/>
      <c r="E269" s="146"/>
      <c r="F269" s="173"/>
    </row>
    <row r="270" spans="1:6" s="3" customFormat="1" x14ac:dyDescent="0.25">
      <c r="A270" s="169" t="s">
        <v>149</v>
      </c>
      <c r="B270" s="171" t="s">
        <v>34</v>
      </c>
      <c r="C270" s="170"/>
      <c r="D270" s="11"/>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t="s">
        <v>34</v>
      </c>
      <c r="C274" s="170"/>
      <c r="D274" s="11"/>
      <c r="E274" s="146"/>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46"/>
      <c r="F276" s="173"/>
    </row>
    <row r="277" spans="1:6" s="3" customFormat="1" ht="30" x14ac:dyDescent="0.25">
      <c r="A277" s="108" t="s">
        <v>173</v>
      </c>
      <c r="B277" s="171">
        <v>2</v>
      </c>
      <c r="C277" s="218" t="str">
        <f>IF(B277=0, -5, "0")</f>
        <v>0</v>
      </c>
      <c r="D277" s="164" t="s">
        <v>525</v>
      </c>
      <c r="E277" s="146"/>
      <c r="F277" s="173"/>
    </row>
    <row r="278" spans="1:6" s="3" customFormat="1" ht="18" x14ac:dyDescent="0.35">
      <c r="A278" s="48" t="s">
        <v>289</v>
      </c>
      <c r="B278" s="171" t="s">
        <v>34</v>
      </c>
      <c r="C278" s="171"/>
      <c r="D278" s="164"/>
      <c r="E278" s="273"/>
      <c r="F278" s="173"/>
    </row>
    <row r="279" spans="1:6" s="3" customFormat="1" ht="16.5" x14ac:dyDescent="0.25">
      <c r="A279" s="107" t="s">
        <v>168</v>
      </c>
      <c r="B279" s="171" t="s">
        <v>34</v>
      </c>
      <c r="C279" s="218" t="str">
        <f>IF(B279=0, -5, "0")</f>
        <v>0</v>
      </c>
      <c r="D279" s="164"/>
      <c r="E279" s="146"/>
      <c r="F279" s="173"/>
    </row>
    <row r="280" spans="1:6" s="3" customFormat="1" x14ac:dyDescent="0.25">
      <c r="A280" s="24" t="s">
        <v>83</v>
      </c>
      <c r="B280" s="171" t="s">
        <v>34</v>
      </c>
      <c r="C280" s="170"/>
      <c r="D280" s="11"/>
      <c r="E280" s="146"/>
      <c r="F280" s="173"/>
    </row>
    <row r="281" spans="1:6" s="3" customFormat="1" ht="30" x14ac:dyDescent="0.25">
      <c r="A281" s="24" t="s">
        <v>234</v>
      </c>
      <c r="B281" s="171" t="s">
        <v>34</v>
      </c>
      <c r="C281" s="170"/>
      <c r="D281" s="11"/>
      <c r="E281" s="146"/>
      <c r="F281" s="173"/>
    </row>
    <row r="282" spans="1:6" s="3" customFormat="1" x14ac:dyDescent="0.25">
      <c r="A282" s="24" t="s">
        <v>248</v>
      </c>
      <c r="B282" s="171" t="s">
        <v>34</v>
      </c>
      <c r="C282" s="170"/>
      <c r="D282" s="11"/>
      <c r="E282" s="146"/>
      <c r="F282" s="173"/>
    </row>
    <row r="283" spans="1:6" s="3" customFormat="1" ht="30" x14ac:dyDescent="0.25">
      <c r="A283" s="24" t="s">
        <v>199</v>
      </c>
      <c r="B283" s="171" t="s">
        <v>34</v>
      </c>
      <c r="C283" s="170"/>
      <c r="D283" s="11"/>
      <c r="E283" s="146"/>
      <c r="F283" s="173"/>
    </row>
    <row r="284" spans="1:6" s="3" customFormat="1" ht="45" x14ac:dyDescent="0.25">
      <c r="A284" s="101" t="s">
        <v>287</v>
      </c>
      <c r="B284" s="171">
        <v>2</v>
      </c>
      <c r="C284" s="154"/>
      <c r="D284" s="268">
        <v>1</v>
      </c>
      <c r="E284" s="274"/>
    </row>
    <row r="285" spans="1:6" s="3" customFormat="1" x14ac:dyDescent="0.25">
      <c r="A285" s="19" t="s">
        <v>38</v>
      </c>
      <c r="B285" s="19"/>
      <c r="C285" s="19"/>
      <c r="D285" s="19">
        <f>SUM(B267:C283)</f>
        <v>8</v>
      </c>
      <c r="E285" s="274"/>
    </row>
    <row r="286" spans="1:6" s="3" customFormat="1" x14ac:dyDescent="0.25">
      <c r="A286" s="19" t="s">
        <v>37</v>
      </c>
      <c r="B286" s="20"/>
      <c r="C286" s="21"/>
      <c r="D286" s="63">
        <f>D285/(COUNT(B267:C283)*2)</f>
        <v>1</v>
      </c>
      <c r="E286" s="274"/>
    </row>
    <row r="287" spans="1:6" s="3" customFormat="1" x14ac:dyDescent="0.25">
      <c r="A287" s="9"/>
      <c r="B287" s="6"/>
      <c r="C287" s="7"/>
      <c r="D287" s="6"/>
      <c r="E287" s="274"/>
    </row>
    <row r="288" spans="1:6" s="3" customFormat="1" ht="18" x14ac:dyDescent="0.25">
      <c r="A288" s="78" t="s">
        <v>82</v>
      </c>
      <c r="B288" s="84"/>
      <c r="C288" s="85"/>
      <c r="D288" s="81">
        <f>SUM(D285,D263)</f>
        <v>16</v>
      </c>
      <c r="E288" s="274"/>
    </row>
    <row r="289" spans="1:7" s="3" customFormat="1" ht="18" x14ac:dyDescent="0.25">
      <c r="A289" s="78" t="s">
        <v>228</v>
      </c>
      <c r="B289" s="84"/>
      <c r="C289" s="85"/>
      <c r="D289" s="82">
        <f>D288/(COUNT(B251:C262,B267:C283)*2)</f>
        <v>1</v>
      </c>
      <c r="E289" s="274"/>
    </row>
    <row r="290" spans="1:7" s="3" customFormat="1" ht="18" x14ac:dyDescent="0.25">
      <c r="A290" s="45"/>
      <c r="B290" s="46"/>
      <c r="C290" s="46"/>
      <c r="D290" s="47"/>
      <c r="E290" s="274"/>
    </row>
    <row r="291" spans="1:7" ht="18" x14ac:dyDescent="0.35">
      <c r="A291" s="303" t="s">
        <v>4</v>
      </c>
      <c r="B291" s="303"/>
      <c r="C291" s="303"/>
      <c r="D291" s="303"/>
      <c r="E291" s="303"/>
      <c r="F291" s="303"/>
    </row>
    <row r="292" spans="1:7" x14ac:dyDescent="0.25">
      <c r="A292" s="192">
        <f>B11</f>
        <v>42961</v>
      </c>
      <c r="B292" s="6"/>
      <c r="C292" s="7"/>
      <c r="D292" s="59"/>
    </row>
    <row r="293" spans="1:7" ht="18" x14ac:dyDescent="0.25">
      <c r="A293" s="301" t="s">
        <v>19</v>
      </c>
      <c r="B293" s="302"/>
      <c r="C293" s="302"/>
      <c r="D293" s="302"/>
      <c r="E293" s="302"/>
      <c r="F293" s="302"/>
    </row>
    <row r="294" spans="1:7" x14ac:dyDescent="0.25">
      <c r="A294" s="32" t="s">
        <v>62</v>
      </c>
      <c r="B294" s="170">
        <v>2</v>
      </c>
      <c r="C294" s="170"/>
      <c r="D294" s="168"/>
      <c r="E294" s="168"/>
      <c r="F294" s="147"/>
    </row>
    <row r="295" spans="1:7" x14ac:dyDescent="0.25">
      <c r="A295" s="22" t="s">
        <v>6</v>
      </c>
      <c r="B295" s="170">
        <v>2</v>
      </c>
      <c r="C295" s="170"/>
      <c r="D295" s="168"/>
      <c r="E295" s="168"/>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1" t="s">
        <v>122</v>
      </c>
      <c r="B305" s="302"/>
      <c r="C305" s="302"/>
      <c r="D305" s="302"/>
      <c r="E305" s="302"/>
      <c r="F305" s="302"/>
    </row>
    <row r="306" spans="1:6" x14ac:dyDescent="0.25">
      <c r="A306" s="169" t="s">
        <v>303</v>
      </c>
      <c r="B306" s="171">
        <v>2</v>
      </c>
      <c r="C306" s="171"/>
      <c r="D306" s="146"/>
      <c r="E306" s="146"/>
      <c r="F306" s="173"/>
    </row>
    <row r="307" spans="1:6" x14ac:dyDescent="0.25">
      <c r="A307" s="169" t="s">
        <v>373</v>
      </c>
      <c r="B307" s="171">
        <v>2</v>
      </c>
      <c r="C307" s="170"/>
      <c r="D307" s="168"/>
      <c r="E307" s="168"/>
      <c r="F307" s="147"/>
    </row>
    <row r="308" spans="1:6" x14ac:dyDescent="0.25">
      <c r="A308" s="18" t="s">
        <v>5</v>
      </c>
      <c r="B308" s="171">
        <v>2</v>
      </c>
      <c r="C308" s="170"/>
      <c r="D308" s="157"/>
      <c r="E308" s="168"/>
      <c r="F308" s="147"/>
    </row>
    <row r="309" spans="1:6" ht="31.5" x14ac:dyDescent="0.35">
      <c r="A309" s="76" t="s">
        <v>367</v>
      </c>
      <c r="B309" s="171">
        <v>1</v>
      </c>
      <c r="C309" s="217" t="str">
        <f>IF(B309=0, -5, "0")</f>
        <v>0</v>
      </c>
      <c r="D309" s="98" t="s">
        <v>581</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v>2</v>
      </c>
      <c r="C317" s="154"/>
      <c r="D317" s="134">
        <v>1</v>
      </c>
      <c r="E317" s="7"/>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303" t="s">
        <v>21</v>
      </c>
      <c r="B324" s="303"/>
      <c r="C324" s="303"/>
      <c r="D324" s="303"/>
      <c r="E324" s="303"/>
      <c r="F324" s="303"/>
    </row>
    <row r="325" spans="1:9" x14ac:dyDescent="0.25">
      <c r="A325" s="193">
        <f>B11</f>
        <v>42961</v>
      </c>
      <c r="B325" s="6"/>
      <c r="C325" s="7"/>
      <c r="D325" s="6"/>
    </row>
    <row r="326" spans="1:9" ht="18" x14ac:dyDescent="0.25">
      <c r="A326" s="301" t="s">
        <v>12</v>
      </c>
      <c r="B326" s="302"/>
      <c r="C326" s="302"/>
      <c r="D326" s="302"/>
      <c r="E326" s="302"/>
      <c r="F326" s="302"/>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301" t="s">
        <v>25</v>
      </c>
      <c r="B339" s="302"/>
      <c r="C339" s="302"/>
      <c r="D339" s="302"/>
      <c r="E339" s="302"/>
      <c r="F339" s="302"/>
    </row>
    <row r="340" spans="1:6" x14ac:dyDescent="0.25">
      <c r="A340" s="169" t="s">
        <v>110</v>
      </c>
      <c r="B340" s="170">
        <v>1</v>
      </c>
      <c r="C340" s="170"/>
      <c r="D340" s="168" t="s">
        <v>582</v>
      </c>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2</v>
      </c>
      <c r="C344" s="170"/>
      <c r="D344" s="143"/>
      <c r="E344" s="168"/>
      <c r="F344" s="147"/>
    </row>
    <row r="345" spans="1:6" ht="45" x14ac:dyDescent="0.25">
      <c r="A345" s="101" t="s">
        <v>287</v>
      </c>
      <c r="B345" s="170">
        <v>2</v>
      </c>
      <c r="C345" s="154"/>
      <c r="D345" s="268">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303" t="s">
        <v>8</v>
      </c>
      <c r="B352" s="303"/>
      <c r="C352" s="303"/>
      <c r="D352" s="303"/>
      <c r="E352" s="303"/>
      <c r="F352" s="303"/>
    </row>
    <row r="353" spans="1:6" x14ac:dyDescent="0.25">
      <c r="A353" s="183">
        <f>B11</f>
        <v>42961</v>
      </c>
      <c r="B353" s="6"/>
      <c r="C353" s="7"/>
      <c r="D353" s="59"/>
    </row>
    <row r="354" spans="1:6" ht="16.5" x14ac:dyDescent="0.25">
      <c r="A354" s="304" t="s">
        <v>113</v>
      </c>
      <c r="B354" s="305"/>
      <c r="C354" s="305"/>
      <c r="D354" s="305"/>
      <c r="E354" s="305"/>
      <c r="F354" s="305"/>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1" t="s">
        <v>25</v>
      </c>
      <c r="B366" s="302"/>
      <c r="C366" s="302"/>
      <c r="D366" s="302"/>
      <c r="E366" s="302"/>
      <c r="F366" s="302"/>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2</v>
      </c>
      <c r="C370" s="170"/>
      <c r="D370" s="168"/>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70">
        <v>2</v>
      </c>
      <c r="C383" s="170"/>
      <c r="D383" s="168"/>
      <c r="E383" s="168"/>
      <c r="F383" s="147"/>
    </row>
    <row r="384" spans="1:6" ht="18.75" customHeight="1" x14ac:dyDescent="0.35">
      <c r="A384" s="76" t="s">
        <v>59</v>
      </c>
      <c r="B384" s="170">
        <v>1</v>
      </c>
      <c r="C384" s="217" t="str">
        <f>IF(B384=0, -5, "0")</f>
        <v>0</v>
      </c>
      <c r="D384" s="168" t="s">
        <v>583</v>
      </c>
      <c r="E384" s="168"/>
      <c r="F384" s="147"/>
    </row>
    <row r="385" spans="1:16384" ht="20.25" customHeight="1"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217"/>
      <c r="D397" s="157"/>
      <c r="E397" s="168"/>
      <c r="F397" s="147"/>
    </row>
    <row r="398" spans="1:16384" ht="27.75" customHeight="1" x14ac:dyDescent="0.25">
      <c r="A398" s="109" t="s">
        <v>287</v>
      </c>
      <c r="B398" s="171">
        <v>2</v>
      </c>
      <c r="C398" s="154"/>
      <c r="D398" s="263">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59"/>
    </row>
    <row r="404" spans="1:6" x14ac:dyDescent="0.25">
      <c r="A404" s="5"/>
      <c r="B404" s="6"/>
      <c r="C404" s="7"/>
      <c r="D404" s="6"/>
    </row>
    <row r="405" spans="1:6" ht="18" x14ac:dyDescent="0.35">
      <c r="A405" s="303" t="s">
        <v>125</v>
      </c>
      <c r="B405" s="303"/>
      <c r="C405" s="303"/>
      <c r="D405" s="303"/>
      <c r="E405" s="303"/>
      <c r="F405" s="303"/>
    </row>
    <row r="406" spans="1:6" x14ac:dyDescent="0.25">
      <c r="A406" s="192">
        <f>B11</f>
        <v>42961</v>
      </c>
      <c r="B406" s="6"/>
      <c r="C406" s="7"/>
      <c r="D406" s="6"/>
    </row>
    <row r="407" spans="1:6" ht="16.5" x14ac:dyDescent="0.25">
      <c r="A407" s="304" t="s">
        <v>19</v>
      </c>
      <c r="B407" s="305"/>
      <c r="C407" s="305"/>
      <c r="D407" s="305"/>
      <c r="E407" s="305"/>
      <c r="F407" s="305"/>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4" t="s">
        <v>122</v>
      </c>
      <c r="B418" s="305"/>
      <c r="C418" s="305"/>
      <c r="D418" s="305"/>
      <c r="E418" s="305"/>
      <c r="F418" s="305"/>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ht="45" x14ac:dyDescent="0.25">
      <c r="A421" s="169" t="s">
        <v>407</v>
      </c>
      <c r="B421" s="170">
        <v>0</v>
      </c>
      <c r="C421" s="170"/>
      <c r="D421" s="168" t="s">
        <v>584</v>
      </c>
      <c r="E421" s="168" t="s">
        <v>585</v>
      </c>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t="s">
        <v>34</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t="s">
        <v>34</v>
      </c>
      <c r="C427" s="170"/>
      <c r="D427" s="168"/>
      <c r="E427" s="168"/>
      <c r="F427" s="147"/>
    </row>
    <row r="428" spans="1:6" ht="45" x14ac:dyDescent="0.25">
      <c r="A428" s="101" t="s">
        <v>287</v>
      </c>
      <c r="B428" s="170" t="s">
        <v>34</v>
      </c>
      <c r="C428" s="154"/>
      <c r="D428" s="134"/>
      <c r="E428" s="7"/>
      <c r="F428" s="102"/>
    </row>
    <row r="429" spans="1:6" x14ac:dyDescent="0.25">
      <c r="A429" s="19" t="s">
        <v>38</v>
      </c>
      <c r="B429" s="19"/>
      <c r="C429" s="19"/>
      <c r="D429" s="97">
        <f>SUM(B419:C427)</f>
        <v>12</v>
      </c>
    </row>
    <row r="430" spans="1:6" x14ac:dyDescent="0.25">
      <c r="A430" s="19" t="s">
        <v>37</v>
      </c>
      <c r="B430" s="20"/>
      <c r="C430" s="21"/>
      <c r="D430" s="63">
        <f>D429/(COUNT(B419:C427)*2)</f>
        <v>0.8571428571428571</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303" t="s">
        <v>374</v>
      </c>
      <c r="B435" s="303"/>
      <c r="C435" s="303"/>
      <c r="D435" s="303"/>
      <c r="E435" s="303"/>
      <c r="F435" s="303"/>
    </row>
    <row r="436" spans="1:7" x14ac:dyDescent="0.25">
      <c r="A436" s="195">
        <f>+B11</f>
        <v>42961</v>
      </c>
      <c r="B436" s="6"/>
      <c r="C436" s="7"/>
      <c r="D436" s="6"/>
    </row>
    <row r="437" spans="1:7" ht="18" x14ac:dyDescent="0.25">
      <c r="A437" s="301" t="s">
        <v>375</v>
      </c>
      <c r="B437" s="302"/>
      <c r="C437" s="302"/>
      <c r="D437" s="302"/>
      <c r="E437" s="302"/>
      <c r="F437" s="302"/>
    </row>
    <row r="438" spans="1:7" ht="30" x14ac:dyDescent="0.25">
      <c r="A438" s="18" t="s">
        <v>305</v>
      </c>
      <c r="B438" s="170">
        <v>2</v>
      </c>
      <c r="C438" s="170"/>
      <c r="D438" s="168"/>
      <c r="E438" s="168"/>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1" t="s">
        <v>31</v>
      </c>
      <c r="B444" s="302"/>
      <c r="C444" s="302"/>
      <c r="D444" s="302"/>
      <c r="E444" s="302"/>
      <c r="F444" s="302"/>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t="s">
        <v>34</v>
      </c>
      <c r="C447" s="154"/>
      <c r="D447" s="134"/>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70">
        <v>1</v>
      </c>
      <c r="C456" s="170"/>
      <c r="D456" s="168" t="s">
        <v>624</v>
      </c>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x14ac:dyDescent="0.25">
      <c r="A459" s="32" t="s">
        <v>16</v>
      </c>
      <c r="B459" s="170">
        <v>2</v>
      </c>
      <c r="C459" s="170"/>
      <c r="D459" s="156"/>
      <c r="E459" s="168"/>
      <c r="F459" s="147"/>
    </row>
    <row r="460" spans="1:6" ht="45" x14ac:dyDescent="0.25">
      <c r="A460" s="116" t="s">
        <v>287</v>
      </c>
      <c r="B460" s="170" t="s">
        <v>34</v>
      </c>
      <c r="C460" s="154"/>
      <c r="D460" s="264"/>
      <c r="E460" s="7"/>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71">
        <v>2</v>
      </c>
      <c r="C466" s="171"/>
      <c r="D466" s="146"/>
      <c r="E466" s="146"/>
      <c r="F466" s="147"/>
    </row>
    <row r="467" spans="1:7" ht="15.75" x14ac:dyDescent="0.3">
      <c r="A467" s="181" t="s">
        <v>306</v>
      </c>
      <c r="B467" s="171">
        <v>2</v>
      </c>
      <c r="C467" s="218" t="str">
        <f>IF(B467=0, -5, "0")</f>
        <v>0</v>
      </c>
      <c r="D467" s="146"/>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266"/>
      <c r="E469" s="7"/>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x14ac:dyDescent="0.25">
      <c r="A479" s="18" t="s">
        <v>275</v>
      </c>
      <c r="B479" s="170">
        <v>2</v>
      </c>
      <c r="C479" s="170"/>
      <c r="D479" s="143"/>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v>2</v>
      </c>
      <c r="C489" s="154"/>
      <c r="D489" s="175"/>
      <c r="E489" s="168"/>
      <c r="F489" s="147"/>
    </row>
    <row r="490" spans="1:7" ht="45" x14ac:dyDescent="0.25">
      <c r="A490" s="100" t="s">
        <v>287</v>
      </c>
      <c r="B490" s="170">
        <v>2</v>
      </c>
      <c r="C490" s="154"/>
      <c r="D490" s="178"/>
      <c r="E490" s="7"/>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9" t="s">
        <v>169</v>
      </c>
      <c r="B496" s="170">
        <v>2</v>
      </c>
      <c r="C496" s="170"/>
      <c r="D496" s="149"/>
      <c r="E496" s="168"/>
      <c r="F496" s="147"/>
    </row>
    <row r="497" spans="1:6" x14ac:dyDescent="0.25">
      <c r="A497" s="18" t="s">
        <v>58</v>
      </c>
      <c r="B497" s="170">
        <v>2</v>
      </c>
      <c r="C497" s="170"/>
      <c r="D497" s="168"/>
      <c r="E497" s="168"/>
      <c r="F497" s="147"/>
    </row>
    <row r="498" spans="1:6" ht="16.5" x14ac:dyDescent="0.35">
      <c r="A498" s="117" t="s">
        <v>121</v>
      </c>
      <c r="B498" s="170">
        <v>2</v>
      </c>
      <c r="C498" s="217" t="str">
        <f>IF(B498=0, -5, "0")</f>
        <v>0</v>
      </c>
      <c r="D498" s="168"/>
      <c r="E498" s="168"/>
      <c r="F498" s="147"/>
    </row>
    <row r="499" spans="1:6" ht="45" x14ac:dyDescent="0.3">
      <c r="A499" s="123" t="s">
        <v>287</v>
      </c>
      <c r="B499" s="170" t="s">
        <v>34</v>
      </c>
      <c r="C499" s="170"/>
      <c r="D499" s="134"/>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0.65555555555555556</v>
      </c>
    </row>
    <row r="504" spans="1:6" ht="22.5" x14ac:dyDescent="0.3">
      <c r="A504" s="71" t="s">
        <v>47</v>
      </c>
      <c r="B504" s="72"/>
      <c r="C504" s="73"/>
      <c r="D504" s="74">
        <f>SUM(D500,D491,D461,D451,D402,D349,D321,D40,D470,D288,D245,D149,D432,D189,D96)</f>
        <v>467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0.88783269961977185</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96:B499 B383:B387 B27:B36 B46:B53 B85:B92 B58:B80 B102:B109 B114:B133 B155:B162 B138:B145 B167:B185 B195:B205 B233:B241 B210:B228 B251:B262 B267:B284 B294:B301 B327:B335 B306:B317 B340:B345 B392:B398 B355:B362 B367:B378 B419:B428 B445:B447 B408:B414 B438:B441 B456:B460 B466:B46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topLeftCell="A152" zoomScale="60" zoomScaleNormal="60" workbookViewId="0">
      <selection activeCell="B165" sqref="B165:E16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78" customWidth="1"/>
    <col min="5" max="5" width="23" style="278" customWidth="1"/>
    <col min="6" max="16384" width="11.42578125" style="37"/>
  </cols>
  <sheetData>
    <row r="1" spans="1:9" s="36" customFormat="1" ht="24" x14ac:dyDescent="0.45">
      <c r="A1" s="35"/>
      <c r="B1" s="52">
        <v>0</v>
      </c>
      <c r="D1" s="331"/>
      <c r="E1" s="331"/>
      <c r="F1" s="331"/>
      <c r="G1" s="331"/>
      <c r="H1" s="331"/>
      <c r="I1" s="331"/>
    </row>
    <row r="2" spans="1:9" s="36" customFormat="1" ht="24" x14ac:dyDescent="0.45">
      <c r="A2" s="35"/>
      <c r="B2" s="52">
        <v>1</v>
      </c>
      <c r="D2" s="277"/>
      <c r="E2" s="277"/>
      <c r="F2" s="216"/>
      <c r="G2" s="216"/>
      <c r="H2" s="216"/>
      <c r="I2" s="216"/>
    </row>
    <row r="3" spans="1:9" s="36" customFormat="1" ht="24" x14ac:dyDescent="0.45">
      <c r="A3" s="35"/>
      <c r="B3" s="52">
        <v>2</v>
      </c>
      <c r="D3" s="277"/>
      <c r="E3" s="277"/>
      <c r="F3" s="216"/>
      <c r="G3" s="216"/>
      <c r="H3" s="216"/>
      <c r="I3" s="216"/>
    </row>
    <row r="4" spans="1:9" s="36" customFormat="1" ht="16.5" customHeight="1" x14ac:dyDescent="0.45">
      <c r="A4" s="35"/>
      <c r="B4" s="52" t="s">
        <v>34</v>
      </c>
      <c r="D4" s="278"/>
      <c r="E4" s="277"/>
      <c r="F4" s="216"/>
      <c r="G4" s="216"/>
      <c r="H4" s="216"/>
      <c r="I4" s="216"/>
    </row>
    <row r="5" spans="1:9" s="36" customFormat="1" ht="16.5" customHeight="1" x14ac:dyDescent="0.45">
      <c r="A5" s="35"/>
      <c r="D5" s="277"/>
      <c r="E5" s="277"/>
      <c r="F5" s="216"/>
      <c r="G5" s="216"/>
      <c r="H5" s="216"/>
      <c r="I5" s="216"/>
    </row>
    <row r="6" spans="1:9" s="36" customFormat="1" ht="37.5" customHeight="1" x14ac:dyDescent="0.45">
      <c r="A6" s="308" t="s">
        <v>52</v>
      </c>
      <c r="B6" s="308"/>
      <c r="C6" s="308"/>
      <c r="D6" s="308"/>
      <c r="E6" s="308"/>
      <c r="F6" s="308"/>
      <c r="G6" s="216"/>
      <c r="H6" s="216"/>
      <c r="I6" s="216"/>
    </row>
    <row r="7" spans="1:9" s="36" customFormat="1" ht="21.75" customHeight="1" x14ac:dyDescent="0.45">
      <c r="A7" s="309" t="str">
        <f>'A1 Exploitation'!A8:F8</f>
        <v>Nabeul</v>
      </c>
      <c r="B7" s="309"/>
      <c r="C7" s="309"/>
      <c r="D7" s="309"/>
      <c r="E7" s="309"/>
      <c r="F7" s="309"/>
      <c r="G7" s="216"/>
      <c r="H7" s="216"/>
      <c r="I7" s="216"/>
    </row>
    <row r="8" spans="1:9" s="36" customFormat="1" ht="24" x14ac:dyDescent="0.45">
      <c r="A8" s="38" t="s">
        <v>44</v>
      </c>
      <c r="B8" s="332" t="str">
        <f>'A3 Exploitation'!B9:F9</f>
        <v>Dr Hatem  KARAA</v>
      </c>
      <c r="C8" s="332"/>
      <c r="D8" s="332"/>
      <c r="E8" s="332"/>
      <c r="F8" s="332"/>
      <c r="G8" s="216"/>
      <c r="H8" s="216"/>
      <c r="I8" s="216"/>
    </row>
    <row r="9" spans="1:9" s="36" customFormat="1" ht="24" x14ac:dyDescent="0.45">
      <c r="A9" s="39" t="s">
        <v>46</v>
      </c>
      <c r="B9" s="333" t="str">
        <f>'A3 Exploitation'!B10:F10</f>
        <v>directeur du magasin et chefs de rayons</v>
      </c>
      <c r="C9" s="333"/>
      <c r="D9" s="333"/>
      <c r="E9" s="333"/>
      <c r="F9" s="333"/>
      <c r="G9" s="216"/>
      <c r="H9" s="216"/>
      <c r="I9" s="216"/>
    </row>
    <row r="10" spans="1:9" s="36" customFormat="1" ht="24" x14ac:dyDescent="0.45">
      <c r="A10" s="38" t="s">
        <v>45</v>
      </c>
      <c r="B10" s="330">
        <f>'A3 Exploitation'!B11:F11</f>
        <v>42961</v>
      </c>
      <c r="C10" s="330"/>
      <c r="D10" s="330"/>
      <c r="E10" s="330"/>
      <c r="F10" s="330"/>
      <c r="G10" s="216"/>
      <c r="H10" s="216"/>
      <c r="I10" s="216"/>
    </row>
    <row r="11" spans="1:9" s="36" customFormat="1" ht="24" x14ac:dyDescent="0.45">
      <c r="A11" s="38" t="s">
        <v>341</v>
      </c>
      <c r="B11" s="322">
        <f>D198</f>
        <v>0.78846153846153844</v>
      </c>
      <c r="C11" s="322"/>
      <c r="D11" s="322"/>
      <c r="E11" s="322"/>
      <c r="F11" s="322"/>
      <c r="G11" s="216"/>
      <c r="H11" s="216"/>
      <c r="I11" s="216"/>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38" t="s">
        <v>48</v>
      </c>
      <c r="E13" s="338" t="s">
        <v>213</v>
      </c>
      <c r="F13" s="315" t="s">
        <v>214</v>
      </c>
    </row>
    <row r="14" spans="1:9" s="36" customFormat="1" ht="12.75" customHeight="1" x14ac:dyDescent="0.3">
      <c r="A14" s="314"/>
      <c r="B14" s="70" t="s">
        <v>36</v>
      </c>
      <c r="C14" s="70" t="s">
        <v>35</v>
      </c>
      <c r="D14" s="338"/>
      <c r="E14" s="338"/>
      <c r="F14" s="315"/>
    </row>
    <row r="15" spans="1:9" x14ac:dyDescent="0.3">
      <c r="A15" s="41"/>
      <c r="B15" s="41"/>
      <c r="C15" s="41"/>
      <c r="D15" s="51"/>
    </row>
    <row r="16" spans="1:9" ht="19.5" x14ac:dyDescent="0.4">
      <c r="A16" s="323" t="s">
        <v>0</v>
      </c>
      <c r="B16" s="324"/>
      <c r="C16" s="324"/>
      <c r="D16" s="324"/>
      <c r="E16" s="324"/>
      <c r="F16" s="324"/>
    </row>
    <row r="17" spans="1:6" x14ac:dyDescent="0.3">
      <c r="A17" s="41" t="s">
        <v>316</v>
      </c>
      <c r="B17" s="221">
        <v>2</v>
      </c>
      <c r="C17" s="221"/>
      <c r="D17" s="222" t="s">
        <v>586</v>
      </c>
      <c r="E17" s="222"/>
      <c r="F17" s="221"/>
    </row>
    <row r="18" spans="1:6" x14ac:dyDescent="0.3">
      <c r="A18" s="48" t="s">
        <v>89</v>
      </c>
      <c r="B18" s="221">
        <v>2</v>
      </c>
      <c r="C18" s="221"/>
      <c r="D18" s="222"/>
      <c r="E18" s="222"/>
      <c r="F18" s="221"/>
    </row>
    <row r="19" spans="1:6" x14ac:dyDescent="0.3">
      <c r="A19" s="41" t="s">
        <v>90</v>
      </c>
      <c r="B19" s="221">
        <v>1</v>
      </c>
      <c r="C19" s="221"/>
      <c r="D19" s="222" t="s">
        <v>512</v>
      </c>
      <c r="E19" s="222"/>
      <c r="F19" s="221"/>
    </row>
    <row r="20" spans="1:6" x14ac:dyDescent="0.3">
      <c r="A20" s="41" t="s">
        <v>164</v>
      </c>
      <c r="B20" s="221">
        <v>2</v>
      </c>
      <c r="C20" s="221"/>
      <c r="D20" s="223"/>
      <c r="E20" s="222"/>
      <c r="F20" s="221"/>
    </row>
    <row r="21" spans="1:6" x14ac:dyDescent="0.3">
      <c r="A21" s="87" t="s">
        <v>236</v>
      </c>
      <c r="B21" s="221">
        <v>2</v>
      </c>
      <c r="C21" s="221"/>
      <c r="D21" s="223"/>
      <c r="E21" s="222"/>
      <c r="F21" s="221"/>
    </row>
    <row r="22" spans="1:6" x14ac:dyDescent="0.3">
      <c r="A22" s="325" t="s">
        <v>38</v>
      </c>
      <c r="B22" s="326"/>
      <c r="C22" s="327"/>
      <c r="D22" s="270">
        <f>SUM(B17:C21)</f>
        <v>9</v>
      </c>
    </row>
    <row r="23" spans="1:6" x14ac:dyDescent="0.3">
      <c r="A23" s="319" t="s">
        <v>342</v>
      </c>
      <c r="B23" s="320"/>
      <c r="C23" s="321"/>
      <c r="D23" s="63">
        <f>D22/(COUNT(B17:C21)*2)</f>
        <v>0.9</v>
      </c>
    </row>
    <row r="24" spans="1:6" s="50" customFormat="1" x14ac:dyDescent="0.3">
      <c r="A24" s="54"/>
      <c r="B24" s="55"/>
      <c r="C24" s="55"/>
      <c r="D24" s="61"/>
      <c r="E24" s="279"/>
    </row>
    <row r="25" spans="1:6" ht="19.5" x14ac:dyDescent="0.4">
      <c r="A25" s="328" t="s">
        <v>4</v>
      </c>
      <c r="B25" s="329"/>
      <c r="C25" s="329"/>
      <c r="D25" s="329"/>
      <c r="E25" s="329"/>
      <c r="F25" s="329"/>
    </row>
    <row r="26" spans="1:6" ht="83.25" x14ac:dyDescent="0.35">
      <c r="A26" s="76" t="s">
        <v>107</v>
      </c>
      <c r="B26" s="221">
        <v>0</v>
      </c>
      <c r="C26" s="248">
        <f>IF(B26=0, -5, "0")</f>
        <v>-5</v>
      </c>
      <c r="D26" s="222" t="s">
        <v>587</v>
      </c>
      <c r="E26" s="222" t="s">
        <v>588</v>
      </c>
      <c r="F26" s="221"/>
    </row>
    <row r="27" spans="1:6" x14ac:dyDescent="0.3">
      <c r="A27" s="41" t="s">
        <v>99</v>
      </c>
      <c r="B27" s="221">
        <v>2</v>
      </c>
      <c r="C27" s="221"/>
      <c r="D27" s="222"/>
      <c r="E27" s="222"/>
      <c r="F27" s="221"/>
    </row>
    <row r="28" spans="1:6" ht="115.5" x14ac:dyDescent="0.3">
      <c r="A28" s="41" t="s">
        <v>327</v>
      </c>
      <c r="B28" s="221">
        <v>0</v>
      </c>
      <c r="C28" s="221"/>
      <c r="D28" s="222" t="s">
        <v>620</v>
      </c>
      <c r="E28" s="222" t="s">
        <v>621</v>
      </c>
      <c r="F28" s="221"/>
    </row>
    <row r="29" spans="1:6" x14ac:dyDescent="0.3">
      <c r="A29" s="41" t="s">
        <v>335</v>
      </c>
      <c r="B29" s="221">
        <v>2</v>
      </c>
      <c r="C29" s="221"/>
      <c r="D29" s="225"/>
      <c r="E29" s="222"/>
      <c r="F29" s="221"/>
    </row>
    <row r="30" spans="1:6" x14ac:dyDescent="0.3">
      <c r="A30" s="41" t="s">
        <v>91</v>
      </c>
      <c r="B30" s="221">
        <v>2</v>
      </c>
      <c r="C30" s="221"/>
      <c r="D30" s="225"/>
      <c r="E30" s="222"/>
      <c r="F30" s="221"/>
    </row>
    <row r="31" spans="1:6" x14ac:dyDescent="0.3">
      <c r="A31" s="41" t="s">
        <v>340</v>
      </c>
      <c r="B31" s="221">
        <v>2</v>
      </c>
      <c r="C31" s="221"/>
      <c r="D31" s="225"/>
      <c r="E31" s="222"/>
      <c r="F31" s="221"/>
    </row>
    <row r="32" spans="1:6" x14ac:dyDescent="0.3">
      <c r="A32" s="319" t="s">
        <v>38</v>
      </c>
      <c r="B32" s="320"/>
      <c r="C32" s="321"/>
      <c r="D32" s="269">
        <f>SUM(B26:C31)</f>
        <v>3</v>
      </c>
    </row>
    <row r="33" spans="1:7" x14ac:dyDescent="0.3">
      <c r="A33" s="319" t="s">
        <v>342</v>
      </c>
      <c r="B33" s="320"/>
      <c r="C33" s="321"/>
      <c r="D33" s="63">
        <f>D32/(COUNT(B26:C31)*2)</f>
        <v>0.21428571428571427</v>
      </c>
    </row>
    <row r="34" spans="1:7" s="50" customFormat="1" x14ac:dyDescent="0.3">
      <c r="A34" s="54"/>
      <c r="B34" s="55"/>
      <c r="C34" s="55"/>
      <c r="D34" s="61"/>
      <c r="E34" s="279"/>
    </row>
    <row r="35" spans="1:7" s="50" customFormat="1" ht="19.5" x14ac:dyDescent="0.4">
      <c r="A35" s="328" t="s">
        <v>246</v>
      </c>
      <c r="B35" s="329"/>
      <c r="C35" s="329"/>
      <c r="D35" s="329"/>
      <c r="E35" s="329"/>
      <c r="F35" s="329"/>
    </row>
    <row r="36" spans="1:7" s="50" customFormat="1" ht="18" x14ac:dyDescent="0.35">
      <c r="A36" s="76" t="s">
        <v>107</v>
      </c>
      <c r="B36" s="221" t="s">
        <v>34</v>
      </c>
      <c r="C36" s="248" t="str">
        <f>IF(B36=0, -5, "0")</f>
        <v>0</v>
      </c>
      <c r="D36" s="222" t="s">
        <v>589</v>
      </c>
      <c r="E36" s="222"/>
      <c r="F36" s="221"/>
      <c r="G36" s="239"/>
    </row>
    <row r="37" spans="1:7" s="50" customFormat="1" x14ac:dyDescent="0.3">
      <c r="A37" s="41" t="s">
        <v>264</v>
      </c>
      <c r="B37" s="221">
        <v>2</v>
      </c>
      <c r="C37" s="221"/>
      <c r="D37" s="222"/>
      <c r="E37" s="222"/>
      <c r="F37" s="221"/>
      <c r="G37" s="239"/>
    </row>
    <row r="38" spans="1:7" s="50" customFormat="1" x14ac:dyDescent="0.3">
      <c r="A38" s="41" t="s">
        <v>328</v>
      </c>
      <c r="B38" s="221">
        <v>2</v>
      </c>
      <c r="C38" s="221"/>
      <c r="D38" s="222"/>
      <c r="E38" s="222"/>
      <c r="F38" s="221"/>
      <c r="G38" s="239"/>
    </row>
    <row r="39" spans="1:7" s="50" customFormat="1" x14ac:dyDescent="0.3">
      <c r="A39" s="41" t="s">
        <v>91</v>
      </c>
      <c r="B39" s="221">
        <v>2</v>
      </c>
      <c r="C39" s="41"/>
      <c r="D39" s="62"/>
      <c r="E39" s="51"/>
      <c r="F39" s="41"/>
    </row>
    <row r="40" spans="1:7" s="50" customFormat="1" x14ac:dyDescent="0.3">
      <c r="A40" s="41" t="s">
        <v>340</v>
      </c>
      <c r="B40" s="221">
        <v>2</v>
      </c>
      <c r="C40" s="41"/>
      <c r="D40" s="62"/>
      <c r="E40" s="51"/>
      <c r="F40" s="41"/>
    </row>
    <row r="41" spans="1:7" s="50" customFormat="1" x14ac:dyDescent="0.3">
      <c r="A41" s="319" t="s">
        <v>38</v>
      </c>
      <c r="B41" s="320"/>
      <c r="C41" s="321"/>
      <c r="D41" s="269">
        <f>SUM(B36:C40)</f>
        <v>8</v>
      </c>
      <c r="E41" s="278"/>
      <c r="F41" s="37"/>
    </row>
    <row r="42" spans="1:7" s="50" customFormat="1" x14ac:dyDescent="0.3">
      <c r="A42" s="319" t="s">
        <v>342</v>
      </c>
      <c r="B42" s="320"/>
      <c r="C42" s="321"/>
      <c r="D42" s="63">
        <f>D41/(COUNT(B36:C40)*2)</f>
        <v>1</v>
      </c>
      <c r="E42" s="278"/>
      <c r="F42" s="37"/>
    </row>
    <row r="43" spans="1:7" s="50" customFormat="1" x14ac:dyDescent="0.3">
      <c r="A43" s="90"/>
      <c r="B43" s="91"/>
      <c r="C43" s="91"/>
      <c r="D43" s="281"/>
      <c r="E43" s="279"/>
    </row>
    <row r="44" spans="1:7" ht="19.5" x14ac:dyDescent="0.4">
      <c r="A44" s="334" t="s">
        <v>21</v>
      </c>
      <c r="B44" s="335"/>
      <c r="C44" s="335"/>
      <c r="D44" s="335"/>
      <c r="E44" s="335"/>
      <c r="F44" s="335"/>
    </row>
    <row r="45" spans="1:7" x14ac:dyDescent="0.3">
      <c r="A45" s="41" t="s">
        <v>317</v>
      </c>
      <c r="B45" s="221">
        <v>2</v>
      </c>
      <c r="C45" s="221"/>
      <c r="D45" s="225"/>
      <c r="E45" s="222"/>
      <c r="F45" s="221"/>
    </row>
    <row r="46" spans="1:7" x14ac:dyDescent="0.3">
      <c r="A46" s="41" t="s">
        <v>92</v>
      </c>
      <c r="B46" s="221">
        <v>2</v>
      </c>
      <c r="C46" s="221"/>
      <c r="D46" s="225"/>
      <c r="E46" s="222"/>
      <c r="F46" s="221"/>
    </row>
    <row r="47" spans="1:7" x14ac:dyDescent="0.3">
      <c r="A47" s="41" t="s">
        <v>262</v>
      </c>
      <c r="B47" s="221">
        <v>2</v>
      </c>
      <c r="C47" s="221"/>
      <c r="D47" s="222"/>
      <c r="E47" s="222"/>
      <c r="F47" s="221"/>
    </row>
    <row r="48" spans="1:7" x14ac:dyDescent="0.3">
      <c r="A48" s="41" t="s">
        <v>24</v>
      </c>
      <c r="B48" s="221">
        <v>2</v>
      </c>
      <c r="C48" s="221"/>
      <c r="D48" s="222"/>
      <c r="E48" s="222"/>
      <c r="F48" s="221"/>
    </row>
    <row r="49" spans="1:6" x14ac:dyDescent="0.3">
      <c r="A49" s="41" t="s">
        <v>93</v>
      </c>
      <c r="B49" s="221">
        <v>2</v>
      </c>
      <c r="C49" s="221"/>
      <c r="D49" s="222" t="s">
        <v>590</v>
      </c>
      <c r="E49" s="222"/>
      <c r="F49" s="221"/>
    </row>
    <row r="50" spans="1:6" ht="18" x14ac:dyDescent="0.35">
      <c r="A50" s="76" t="s">
        <v>343</v>
      </c>
      <c r="B50" s="221">
        <v>2</v>
      </c>
      <c r="C50" s="248" t="str">
        <f>IF(B50=0, -5, "0")</f>
        <v>0</v>
      </c>
      <c r="D50" s="225"/>
      <c r="E50" s="222"/>
      <c r="F50" s="221"/>
    </row>
    <row r="51" spans="1:6" x14ac:dyDescent="0.3">
      <c r="A51" s="319" t="s">
        <v>38</v>
      </c>
      <c r="B51" s="320"/>
      <c r="C51" s="321"/>
      <c r="D51" s="269">
        <f>SUM(B45:C50)</f>
        <v>12</v>
      </c>
    </row>
    <row r="52" spans="1:6" x14ac:dyDescent="0.3">
      <c r="A52" s="319" t="s">
        <v>342</v>
      </c>
      <c r="B52" s="320"/>
      <c r="C52" s="321"/>
      <c r="D52" s="63">
        <f>D51/(COUNT(B45:C50)*2)</f>
        <v>1</v>
      </c>
    </row>
    <row r="53" spans="1:6" s="50" customFormat="1" x14ac:dyDescent="0.3">
      <c r="A53" s="54"/>
      <c r="B53" s="55"/>
      <c r="C53" s="55"/>
      <c r="D53" s="61"/>
      <c r="E53" s="279"/>
    </row>
    <row r="54" spans="1:6" ht="19.5" x14ac:dyDescent="0.4">
      <c r="A54" s="328" t="s">
        <v>8</v>
      </c>
      <c r="B54" s="329"/>
      <c r="C54" s="329"/>
      <c r="D54" s="329"/>
      <c r="E54" s="329"/>
      <c r="F54" s="329"/>
    </row>
    <row r="55" spans="1:6" ht="36" x14ac:dyDescent="0.35">
      <c r="A55" s="83" t="s">
        <v>197</v>
      </c>
      <c r="B55" s="221">
        <v>1</v>
      </c>
      <c r="C55" s="248" t="str">
        <f>IF(B55=0, -5, "0")</f>
        <v>0</v>
      </c>
      <c r="D55" s="222" t="s">
        <v>593</v>
      </c>
      <c r="E55" s="222"/>
      <c r="F55" s="221"/>
    </row>
    <row r="56" spans="1:6" x14ac:dyDescent="0.3">
      <c r="A56" s="49" t="s">
        <v>185</v>
      </c>
      <c r="B56" s="221">
        <v>2</v>
      </c>
      <c r="C56" s="221"/>
      <c r="D56" s="222"/>
      <c r="E56" s="280"/>
      <c r="F56" s="221"/>
    </row>
    <row r="57" spans="1:6" ht="66" x14ac:dyDescent="0.3">
      <c r="A57" s="51" t="s">
        <v>282</v>
      </c>
      <c r="B57" s="221">
        <v>0</v>
      </c>
      <c r="C57" s="221"/>
      <c r="D57" s="222" t="s">
        <v>617</v>
      </c>
      <c r="E57" s="222" t="s">
        <v>594</v>
      </c>
      <c r="F57" s="221"/>
    </row>
    <row r="58" spans="1:6" ht="33" x14ac:dyDescent="0.3">
      <c r="A58" s="51" t="s">
        <v>101</v>
      </c>
      <c r="B58" s="221">
        <v>2</v>
      </c>
      <c r="C58" s="221"/>
      <c r="D58" s="222" t="s">
        <v>591</v>
      </c>
      <c r="E58" s="222" t="s">
        <v>592</v>
      </c>
      <c r="F58" s="221"/>
    </row>
    <row r="59" spans="1:6" ht="36" x14ac:dyDescent="0.35">
      <c r="A59" s="83" t="s">
        <v>249</v>
      </c>
      <c r="B59" s="221">
        <v>2</v>
      </c>
      <c r="C59" s="248" t="str">
        <f>IF(B59=0, -5, "0")</f>
        <v>0</v>
      </c>
      <c r="D59" s="222"/>
      <c r="E59" s="222"/>
      <c r="F59" s="221"/>
    </row>
    <row r="60" spans="1:6" ht="18" x14ac:dyDescent="0.35">
      <c r="A60" s="76" t="s">
        <v>344</v>
      </c>
      <c r="B60" s="221">
        <v>2</v>
      </c>
      <c r="C60" s="248" t="str">
        <f>IF(B60=0, -5, "0")</f>
        <v>0</v>
      </c>
      <c r="D60" s="222"/>
      <c r="E60" s="222"/>
      <c r="F60" s="221"/>
    </row>
    <row r="61" spans="1:6" x14ac:dyDescent="0.3">
      <c r="A61" s="41" t="s">
        <v>340</v>
      </c>
      <c r="B61" s="221">
        <v>2</v>
      </c>
      <c r="C61" s="221"/>
      <c r="D61" s="225"/>
      <c r="E61" s="222"/>
      <c r="F61" s="221"/>
    </row>
    <row r="62" spans="1:6" x14ac:dyDescent="0.3">
      <c r="A62" s="319" t="s">
        <v>38</v>
      </c>
      <c r="B62" s="320"/>
      <c r="C62" s="321"/>
      <c r="D62" s="269">
        <f>SUM(B55:C61)</f>
        <v>11</v>
      </c>
    </row>
    <row r="63" spans="1:6" x14ac:dyDescent="0.3">
      <c r="A63" s="319" t="s">
        <v>342</v>
      </c>
      <c r="B63" s="320"/>
      <c r="C63" s="321"/>
      <c r="D63" s="63">
        <f>D62/(COUNT(B55:C61)*2)</f>
        <v>0.7857142857142857</v>
      </c>
    </row>
    <row r="64" spans="1:6" s="50" customFormat="1" x14ac:dyDescent="0.3">
      <c r="A64" s="54"/>
      <c r="B64" s="55"/>
      <c r="C64" s="55"/>
      <c r="D64" s="61"/>
      <c r="E64" s="279"/>
    </row>
    <row r="65" spans="1:6" ht="19.5" x14ac:dyDescent="0.4">
      <c r="A65" s="328" t="s">
        <v>143</v>
      </c>
      <c r="B65" s="329"/>
      <c r="C65" s="329"/>
      <c r="D65" s="329"/>
      <c r="E65" s="329"/>
      <c r="F65" s="329"/>
    </row>
    <row r="66" spans="1:6" ht="19.5" x14ac:dyDescent="0.4">
      <c r="A66" s="41" t="s">
        <v>318</v>
      </c>
      <c r="B66" s="227" t="s">
        <v>34</v>
      </c>
      <c r="C66" s="228"/>
      <c r="D66" s="229"/>
      <c r="E66" s="229"/>
      <c r="F66" s="221"/>
    </row>
    <row r="67" spans="1:6" ht="19.5" x14ac:dyDescent="0.4">
      <c r="A67" s="41" t="s">
        <v>319</v>
      </c>
      <c r="B67" s="227">
        <v>1</v>
      </c>
      <c r="C67" s="228"/>
      <c r="D67" s="222" t="s">
        <v>595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80"/>
      <c r="E71" s="280"/>
      <c r="F71" s="221"/>
    </row>
    <row r="72" spans="1:6" ht="19.5" x14ac:dyDescent="0.4">
      <c r="A72" s="41" t="s">
        <v>103</v>
      </c>
      <c r="B72" s="227">
        <v>2</v>
      </c>
      <c r="C72" s="228"/>
      <c r="D72" s="222"/>
      <c r="E72" s="222"/>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596</v>
      </c>
      <c r="E79" s="232"/>
      <c r="F79" s="221"/>
    </row>
    <row r="80" spans="1:6" x14ac:dyDescent="0.3">
      <c r="A80" s="41" t="s">
        <v>346</v>
      </c>
      <c r="B80" s="227">
        <v>2</v>
      </c>
      <c r="C80" s="221"/>
      <c r="D80" s="222"/>
      <c r="E80" s="235"/>
      <c r="F80" s="221"/>
    </row>
    <row r="81" spans="1:6" ht="18" x14ac:dyDescent="0.35">
      <c r="A81" s="88" t="s">
        <v>344</v>
      </c>
      <c r="B81" s="227">
        <v>2</v>
      </c>
      <c r="C81" s="248" t="str">
        <f>IF(B81=0, -5, "0")</f>
        <v>0</v>
      </c>
      <c r="D81" s="222" t="s">
        <v>597</v>
      </c>
      <c r="E81" s="236"/>
      <c r="F81" s="221"/>
    </row>
    <row r="82" spans="1:6" x14ac:dyDescent="0.3">
      <c r="A82" s="41" t="s">
        <v>94</v>
      </c>
      <c r="B82" s="227">
        <v>2</v>
      </c>
      <c r="C82" s="221"/>
      <c r="D82" s="234"/>
      <c r="E82" s="235"/>
      <c r="F82" s="221"/>
    </row>
    <row r="83" spans="1:6" x14ac:dyDescent="0.3">
      <c r="A83" s="319" t="s">
        <v>38</v>
      </c>
      <c r="B83" s="320"/>
      <c r="C83" s="321"/>
      <c r="D83" s="269">
        <f>SUM(B66:C82)</f>
        <v>21</v>
      </c>
    </row>
    <row r="84" spans="1:6" x14ac:dyDescent="0.3">
      <c r="A84" s="319" t="s">
        <v>342</v>
      </c>
      <c r="B84" s="320"/>
      <c r="C84" s="321"/>
      <c r="D84" s="63">
        <f>D83/(COUNT(B66:C82)*2)</f>
        <v>0.95454545454545459</v>
      </c>
    </row>
    <row r="85" spans="1:6" s="50" customFormat="1" x14ac:dyDescent="0.3">
      <c r="A85" s="54"/>
      <c r="B85" s="55"/>
      <c r="C85" s="55"/>
      <c r="D85" s="61"/>
      <c r="E85" s="279"/>
    </row>
    <row r="86" spans="1:6" ht="19.5" x14ac:dyDescent="0.4">
      <c r="A86" s="328" t="s">
        <v>237</v>
      </c>
      <c r="B86" s="329"/>
      <c r="C86" s="329"/>
      <c r="D86" s="329"/>
      <c r="E86" s="329"/>
      <c r="F86" s="329"/>
    </row>
    <row r="87" spans="1:6" ht="34.5" x14ac:dyDescent="0.4">
      <c r="A87" s="93" t="s">
        <v>320</v>
      </c>
      <c r="B87" s="237">
        <v>2</v>
      </c>
      <c r="C87" s="228"/>
      <c r="D87" s="222"/>
      <c r="E87" s="222"/>
      <c r="F87" s="221"/>
    </row>
    <row r="88" spans="1:6" ht="34.5" x14ac:dyDescent="0.4">
      <c r="A88" s="41" t="s">
        <v>319</v>
      </c>
      <c r="B88" s="237">
        <v>1</v>
      </c>
      <c r="C88" s="228"/>
      <c r="D88" s="222" t="s">
        <v>598</v>
      </c>
      <c r="E88" s="222"/>
      <c r="F88" s="221"/>
    </row>
    <row r="89" spans="1:6" ht="19.5" x14ac:dyDescent="0.4">
      <c r="A89" s="41" t="s">
        <v>347</v>
      </c>
      <c r="B89" s="237">
        <v>2</v>
      </c>
      <c r="C89" s="228"/>
      <c r="D89" s="234"/>
      <c r="E89" s="222"/>
      <c r="F89" s="221"/>
    </row>
    <row r="90" spans="1:6" ht="34.5" x14ac:dyDescent="0.4">
      <c r="A90" s="51" t="s">
        <v>348</v>
      </c>
      <c r="B90" s="237">
        <v>2</v>
      </c>
      <c r="C90" s="228"/>
      <c r="D90" s="234"/>
      <c r="E90" s="222"/>
      <c r="F90" s="221"/>
    </row>
    <row r="91" spans="1:6" ht="117" x14ac:dyDescent="0.4">
      <c r="A91" s="48" t="s">
        <v>286</v>
      </c>
      <c r="B91" s="237">
        <v>0</v>
      </c>
      <c r="C91" s="228"/>
      <c r="D91" s="222" t="s">
        <v>619</v>
      </c>
      <c r="E91" s="222" t="s">
        <v>618</v>
      </c>
      <c r="F91" s="221"/>
    </row>
    <row r="92" spans="1:6" ht="36" x14ac:dyDescent="0.35">
      <c r="A92" s="89" t="s">
        <v>261</v>
      </c>
      <c r="B92" s="237">
        <v>2</v>
      </c>
      <c r="C92" s="248" t="str">
        <f>IF(B92=0, -5, "0")</f>
        <v>0</v>
      </c>
      <c r="D92" s="272"/>
      <c r="E92" s="222"/>
      <c r="F92" s="221"/>
    </row>
    <row r="93" spans="1:6" ht="18" x14ac:dyDescent="0.35">
      <c r="A93" s="76" t="s">
        <v>266</v>
      </c>
      <c r="B93" s="237">
        <v>2</v>
      </c>
      <c r="C93" s="251" t="str">
        <f>IF(B93=0, -5, "0")</f>
        <v>0</v>
      </c>
      <c r="D93" s="222"/>
      <c r="E93" s="222"/>
      <c r="F93" s="221"/>
    </row>
    <row r="94" spans="1:6" ht="33" x14ac:dyDescent="0.3">
      <c r="A94" s="48" t="s">
        <v>182</v>
      </c>
      <c r="B94" s="237">
        <v>1</v>
      </c>
      <c r="C94" s="221"/>
      <c r="D94" s="222" t="s">
        <v>599</v>
      </c>
      <c r="E94" s="222"/>
      <c r="F94" s="221"/>
    </row>
    <row r="95" spans="1:6" x14ac:dyDescent="0.3">
      <c r="A95" s="53" t="s">
        <v>329</v>
      </c>
      <c r="B95" s="237">
        <v>2</v>
      </c>
      <c r="C95" s="221"/>
      <c r="D95" s="222"/>
      <c r="E95" s="222"/>
      <c r="F95" s="221"/>
    </row>
    <row r="96" spans="1:6" ht="99" x14ac:dyDescent="0.3">
      <c r="A96" s="53" t="s">
        <v>330</v>
      </c>
      <c r="B96" s="237">
        <v>0</v>
      </c>
      <c r="C96" s="221"/>
      <c r="D96" s="290" t="s">
        <v>489</v>
      </c>
      <c r="E96" s="291" t="s">
        <v>534</v>
      </c>
      <c r="F96" s="221"/>
    </row>
    <row r="97" spans="1:6" x14ac:dyDescent="0.3">
      <c r="A97" s="41" t="s">
        <v>147</v>
      </c>
      <c r="B97" s="237">
        <v>2</v>
      </c>
      <c r="C97" s="221"/>
      <c r="D97" s="222"/>
      <c r="E97" s="222"/>
      <c r="F97" s="221"/>
    </row>
    <row r="98" spans="1:6" ht="36" x14ac:dyDescent="0.35">
      <c r="A98" s="89" t="s">
        <v>216</v>
      </c>
      <c r="B98" s="237">
        <v>2</v>
      </c>
      <c r="C98" s="248" t="str">
        <f>IF(B98=0, -5, "0")</f>
        <v>0</v>
      </c>
      <c r="D98" s="222" t="s">
        <v>600</v>
      </c>
      <c r="E98" s="222"/>
      <c r="F98" s="221"/>
    </row>
    <row r="99" spans="1:6" ht="18" x14ac:dyDescent="0.35">
      <c r="A99" s="88" t="s">
        <v>344</v>
      </c>
      <c r="B99" s="237">
        <v>2</v>
      </c>
      <c r="C99" s="248" t="str">
        <f>IF(B99=0, -5, "0")</f>
        <v>0</v>
      </c>
      <c r="D99" s="222"/>
      <c r="E99" s="222"/>
      <c r="F99" s="221"/>
    </row>
    <row r="100" spans="1:6" x14ac:dyDescent="0.3">
      <c r="A100" s="94" t="s">
        <v>263</v>
      </c>
      <c r="B100" s="237">
        <v>2</v>
      </c>
      <c r="C100" s="221"/>
      <c r="D100" s="222"/>
      <c r="E100" s="222"/>
      <c r="F100" s="221"/>
    </row>
    <row r="101" spans="1:6" x14ac:dyDescent="0.3">
      <c r="A101" s="319" t="s">
        <v>38</v>
      </c>
      <c r="B101" s="320"/>
      <c r="C101" s="321"/>
      <c r="D101" s="269">
        <f>SUM(B87:C100)</f>
        <v>22</v>
      </c>
    </row>
    <row r="102" spans="1:6" x14ac:dyDescent="0.3">
      <c r="A102" s="319" t="s">
        <v>342</v>
      </c>
      <c r="B102" s="320"/>
      <c r="C102" s="321"/>
      <c r="D102" s="63">
        <f>D101/(COUNT(B87:C100)*2)</f>
        <v>0.7857142857142857</v>
      </c>
    </row>
    <row r="103" spans="1:6" s="50" customFormat="1" x14ac:dyDescent="0.3">
      <c r="A103" s="54"/>
      <c r="B103" s="55"/>
      <c r="C103" s="55"/>
      <c r="D103" s="61"/>
      <c r="E103" s="279"/>
    </row>
    <row r="104" spans="1:6" s="50" customFormat="1" x14ac:dyDescent="0.3">
      <c r="A104" s="90"/>
      <c r="B104" s="91"/>
      <c r="C104" s="91"/>
      <c r="D104" s="281"/>
      <c r="E104" s="279"/>
    </row>
    <row r="105" spans="1:6" s="50" customFormat="1" ht="19.5" x14ac:dyDescent="0.4">
      <c r="A105" s="328" t="s">
        <v>238</v>
      </c>
      <c r="B105" s="329"/>
      <c r="C105" s="329"/>
      <c r="D105" s="329"/>
      <c r="E105" s="329"/>
      <c r="F105" s="329"/>
    </row>
    <row r="106" spans="1:6" s="50" customFormat="1" ht="34.5" x14ac:dyDescent="0.4">
      <c r="A106" s="93" t="s">
        <v>321</v>
      </c>
      <c r="B106" s="237">
        <v>2</v>
      </c>
      <c r="C106" s="228"/>
      <c r="D106" s="234"/>
      <c r="E106" s="222"/>
      <c r="F106" s="221"/>
    </row>
    <row r="107" spans="1:6" s="50" customFormat="1" ht="19.5" x14ac:dyDescent="0.4">
      <c r="A107" s="41" t="s">
        <v>207</v>
      </c>
      <c r="B107" s="237">
        <v>1</v>
      </c>
      <c r="C107" s="228"/>
      <c r="D107" s="222" t="s">
        <v>603</v>
      </c>
      <c r="E107" s="222"/>
      <c r="F107" s="221"/>
    </row>
    <row r="108" spans="1:6" s="50" customFormat="1" ht="19.5" x14ac:dyDescent="0.4">
      <c r="A108" s="41" t="s">
        <v>337</v>
      </c>
      <c r="B108" s="237">
        <v>2</v>
      </c>
      <c r="C108" s="228"/>
      <c r="D108" s="234"/>
      <c r="E108" s="222"/>
      <c r="F108" s="221"/>
    </row>
    <row r="109" spans="1:6" s="50" customFormat="1" ht="34.5" x14ac:dyDescent="0.4">
      <c r="A109" s="122" t="s">
        <v>338</v>
      </c>
      <c r="B109" s="237">
        <v>1</v>
      </c>
      <c r="C109" s="228"/>
      <c r="D109" s="222" t="s">
        <v>601</v>
      </c>
      <c r="E109" s="222"/>
      <c r="F109" s="221"/>
    </row>
    <row r="110" spans="1:6" s="50" customFormat="1" ht="34.5" x14ac:dyDescent="0.4">
      <c r="A110" s="49" t="s">
        <v>286</v>
      </c>
      <c r="B110" s="237">
        <v>2</v>
      </c>
      <c r="C110" s="228"/>
      <c r="D110" s="234"/>
      <c r="E110" s="222"/>
      <c r="F110" s="221"/>
    </row>
    <row r="111" spans="1:6" s="50" customFormat="1" ht="36" x14ac:dyDescent="0.35">
      <c r="A111" s="89" t="s">
        <v>261</v>
      </c>
      <c r="B111" s="237">
        <v>2</v>
      </c>
      <c r="C111" s="248" t="str">
        <f>IF(B111=0, -5, "0")</f>
        <v>0</v>
      </c>
      <c r="D111" s="282"/>
      <c r="E111" s="222"/>
      <c r="F111" s="221"/>
    </row>
    <row r="112" spans="1:6" s="50" customFormat="1" x14ac:dyDescent="0.3">
      <c r="A112" s="49" t="s">
        <v>182</v>
      </c>
      <c r="B112" s="237">
        <v>2</v>
      </c>
      <c r="C112" s="221"/>
      <c r="D112" s="222"/>
      <c r="E112" s="222"/>
      <c r="F112" s="221"/>
    </row>
    <row r="113" spans="1:6" s="50" customFormat="1" x14ac:dyDescent="0.3">
      <c r="A113" s="122" t="s">
        <v>329</v>
      </c>
      <c r="B113" s="237">
        <v>2</v>
      </c>
      <c r="C113" s="221"/>
      <c r="D113" s="222"/>
      <c r="E113" s="222"/>
      <c r="F113" s="221"/>
    </row>
    <row r="114" spans="1:6" s="50" customFormat="1" ht="36" x14ac:dyDescent="0.35">
      <c r="A114" s="89" t="s">
        <v>361</v>
      </c>
      <c r="B114" s="237">
        <v>2</v>
      </c>
      <c r="C114" s="248" t="str">
        <f>IF(B114=0, -5, "0")</f>
        <v>0</v>
      </c>
      <c r="D114" s="222"/>
      <c r="E114" s="222"/>
      <c r="F114" s="221"/>
    </row>
    <row r="115" spans="1:6" s="50" customFormat="1" ht="18" x14ac:dyDescent="0.35">
      <c r="A115" s="89" t="s">
        <v>366</v>
      </c>
      <c r="B115" s="237">
        <v>2</v>
      </c>
      <c r="C115" s="248" t="str">
        <f>IF(B115=0, -5, "0")</f>
        <v>0</v>
      </c>
      <c r="D115" s="222"/>
      <c r="E115" s="222"/>
      <c r="F115" s="233"/>
    </row>
    <row r="116" spans="1:6" s="50" customFormat="1" x14ac:dyDescent="0.3">
      <c r="A116" s="94" t="s">
        <v>263</v>
      </c>
      <c r="B116" s="237">
        <v>2</v>
      </c>
      <c r="C116" s="221"/>
      <c r="D116" s="234"/>
      <c r="E116" s="222"/>
      <c r="F116" s="221"/>
    </row>
    <row r="117" spans="1:6" s="50" customFormat="1" x14ac:dyDescent="0.3">
      <c r="A117" s="319" t="s">
        <v>38</v>
      </c>
      <c r="B117" s="320"/>
      <c r="C117" s="321"/>
      <c r="D117" s="269">
        <f>SUM(B106:C116)</f>
        <v>20</v>
      </c>
      <c r="E117" s="278"/>
      <c r="F117" s="37"/>
    </row>
    <row r="118" spans="1:6" s="50" customFormat="1" x14ac:dyDescent="0.3">
      <c r="A118" s="319" t="s">
        <v>342</v>
      </c>
      <c r="B118" s="320"/>
      <c r="C118" s="321"/>
      <c r="D118" s="63">
        <f>D117/(COUNT(B106:C116)*2)</f>
        <v>0.90909090909090906</v>
      </c>
      <c r="E118" s="278"/>
      <c r="F118" s="37"/>
    </row>
    <row r="119" spans="1:6" s="50" customFormat="1" x14ac:dyDescent="0.3">
      <c r="A119" s="54"/>
      <c r="B119" s="55"/>
      <c r="C119" s="55"/>
      <c r="D119" s="61"/>
      <c r="E119" s="279"/>
    </row>
    <row r="120" spans="1:6" ht="19.5" x14ac:dyDescent="0.4">
      <c r="A120" s="328" t="s">
        <v>208</v>
      </c>
      <c r="B120" s="329"/>
      <c r="C120" s="329"/>
      <c r="D120" s="329"/>
      <c r="E120" s="329"/>
      <c r="F120" s="329"/>
    </row>
    <row r="121" spans="1:6" x14ac:dyDescent="0.3">
      <c r="A121" s="87" t="s">
        <v>322</v>
      </c>
      <c r="B121" s="238">
        <v>1</v>
      </c>
      <c r="C121" s="221"/>
      <c r="D121" s="240" t="s">
        <v>602</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40" t="s">
        <v>615</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9" t="s">
        <v>38</v>
      </c>
      <c r="B132" s="320"/>
      <c r="C132" s="321"/>
      <c r="D132" s="269">
        <f>SUM(B121:C131)</f>
        <v>20</v>
      </c>
    </row>
    <row r="133" spans="1:6" x14ac:dyDescent="0.3">
      <c r="A133" s="319" t="s">
        <v>342</v>
      </c>
      <c r="B133" s="320"/>
      <c r="C133" s="321"/>
      <c r="D133" s="63">
        <f>D132/(COUNT(B121:C131)*2)</f>
        <v>0.90909090909090906</v>
      </c>
    </row>
    <row r="134" spans="1:6" s="50" customFormat="1" x14ac:dyDescent="0.3">
      <c r="A134" s="54"/>
      <c r="B134" s="55"/>
      <c r="C134" s="55"/>
      <c r="D134" s="61"/>
      <c r="E134" s="279"/>
    </row>
    <row r="135" spans="1:6" ht="19.5" x14ac:dyDescent="0.4">
      <c r="A135" s="328" t="s">
        <v>78</v>
      </c>
      <c r="B135" s="329"/>
      <c r="C135" s="329"/>
      <c r="D135" s="329"/>
      <c r="E135" s="329"/>
      <c r="F135" s="329"/>
    </row>
    <row r="136" spans="1:6" ht="19.5" x14ac:dyDescent="0.4">
      <c r="A136" s="51" t="s">
        <v>349</v>
      </c>
      <c r="B136" s="237" t="s">
        <v>34</v>
      </c>
      <c r="C136" s="228"/>
      <c r="D136" s="230"/>
      <c r="E136" s="222"/>
      <c r="F136" s="221"/>
    </row>
    <row r="137" spans="1:6" ht="18" x14ac:dyDescent="0.35">
      <c r="A137" s="76" t="s">
        <v>140</v>
      </c>
      <c r="B137" s="237">
        <v>2</v>
      </c>
      <c r="C137" s="250" t="str">
        <f>IF(B137=0, -5, "0")</f>
        <v>0</v>
      </c>
      <c r="D137" s="242"/>
      <c r="E137" s="222"/>
      <c r="F137" s="221"/>
    </row>
    <row r="138" spans="1:6" x14ac:dyDescent="0.3">
      <c r="A138" s="49" t="s">
        <v>324</v>
      </c>
      <c r="B138" s="237" t="s">
        <v>34</v>
      </c>
      <c r="C138" s="222"/>
      <c r="D138" s="242"/>
      <c r="E138" s="222"/>
      <c r="F138" s="221"/>
    </row>
    <row r="139" spans="1:6" x14ac:dyDescent="0.3">
      <c r="A139" s="95" t="s">
        <v>325</v>
      </c>
      <c r="B139" s="237" t="s">
        <v>34</v>
      </c>
      <c r="C139" s="222"/>
      <c r="D139" s="283"/>
      <c r="E139" s="222"/>
      <c r="F139" s="221"/>
    </row>
    <row r="140" spans="1:6" s="50" customFormat="1" x14ac:dyDescent="0.3">
      <c r="A140" s="49" t="s">
        <v>350</v>
      </c>
      <c r="B140" s="237" t="s">
        <v>34</v>
      </c>
      <c r="C140" s="244"/>
      <c r="D140" s="244"/>
      <c r="E140" s="244"/>
      <c r="F140" s="233"/>
    </row>
    <row r="141" spans="1:6" x14ac:dyDescent="0.3">
      <c r="A141" s="51" t="s">
        <v>331</v>
      </c>
      <c r="B141" s="237" t="s">
        <v>34</v>
      </c>
      <c r="C141" s="222"/>
      <c r="D141" s="225"/>
      <c r="E141" s="222"/>
      <c r="F141" s="221"/>
    </row>
    <row r="142" spans="1:6" x14ac:dyDescent="0.3">
      <c r="A142" s="51" t="s">
        <v>351</v>
      </c>
      <c r="B142" s="237">
        <v>1</v>
      </c>
      <c r="C142" s="222"/>
      <c r="D142" s="225"/>
      <c r="E142" s="222"/>
      <c r="F142" s="221"/>
    </row>
    <row r="143" spans="1:6" ht="18" x14ac:dyDescent="0.35">
      <c r="A143" s="76" t="s">
        <v>268</v>
      </c>
      <c r="B143" s="237" t="s">
        <v>34</v>
      </c>
      <c r="C143" s="250" t="str">
        <f>IF(B143=0, -5, "0")</f>
        <v>0</v>
      </c>
      <c r="D143" s="280"/>
      <c r="E143" s="222"/>
      <c r="F143" s="221"/>
    </row>
    <row r="144" spans="1:6" ht="18" x14ac:dyDescent="0.35">
      <c r="A144" s="76" t="s">
        <v>218</v>
      </c>
      <c r="B144" s="237">
        <v>2</v>
      </c>
      <c r="C144" s="250" t="str">
        <f>IF(B144=0, -5, "0")</f>
        <v>0</v>
      </c>
      <c r="D144" s="51" t="s">
        <v>604</v>
      </c>
      <c r="E144" s="222"/>
      <c r="F144" s="221"/>
    </row>
    <row r="145" spans="1:6" x14ac:dyDescent="0.3">
      <c r="A145" s="51" t="s">
        <v>104</v>
      </c>
      <c r="B145" s="237" t="s">
        <v>34</v>
      </c>
      <c r="C145" s="222"/>
      <c r="D145" s="225"/>
      <c r="E145" s="222"/>
      <c r="F145" s="221"/>
    </row>
    <row r="146" spans="1:6" x14ac:dyDescent="0.3">
      <c r="A146" s="93" t="s">
        <v>240</v>
      </c>
      <c r="B146" s="237" t="s">
        <v>34</v>
      </c>
      <c r="C146" s="222"/>
      <c r="D146" s="225"/>
      <c r="E146" s="222"/>
      <c r="F146" s="221"/>
    </row>
    <row r="147" spans="1:6" x14ac:dyDescent="0.3">
      <c r="A147" s="41" t="s">
        <v>352</v>
      </c>
      <c r="B147" s="237" t="s">
        <v>34</v>
      </c>
      <c r="C147" s="222"/>
      <c r="D147" s="283"/>
      <c r="E147" s="222"/>
      <c r="F147" s="221"/>
    </row>
    <row r="148" spans="1:6" x14ac:dyDescent="0.3">
      <c r="A148" s="319" t="s">
        <v>38</v>
      </c>
      <c r="B148" s="320"/>
      <c r="C148" s="321"/>
      <c r="D148" s="269">
        <f>SUM(B136:C147)</f>
        <v>5</v>
      </c>
    </row>
    <row r="149" spans="1:6" x14ac:dyDescent="0.3">
      <c r="A149" s="319" t="s">
        <v>342</v>
      </c>
      <c r="B149" s="320"/>
      <c r="C149" s="321"/>
      <c r="D149" s="63">
        <f>D148/(COUNT(B136:C147)*2)</f>
        <v>0.83333333333333337</v>
      </c>
    </row>
    <row r="150" spans="1:6" s="50" customFormat="1" x14ac:dyDescent="0.3">
      <c r="A150" s="54"/>
      <c r="B150" s="55"/>
      <c r="C150" s="55"/>
      <c r="D150" s="61"/>
      <c r="E150" s="279"/>
    </row>
    <row r="151" spans="1:6" ht="19.5" x14ac:dyDescent="0.4">
      <c r="A151" s="328" t="s">
        <v>243</v>
      </c>
      <c r="B151" s="329"/>
      <c r="C151" s="329"/>
      <c r="D151" s="329"/>
      <c r="E151" s="329"/>
      <c r="F151" s="329"/>
    </row>
    <row r="152" spans="1:6" x14ac:dyDescent="0.3">
      <c r="A152" s="93" t="s">
        <v>326</v>
      </c>
      <c r="B152" s="221">
        <v>2</v>
      </c>
      <c r="C152" s="221"/>
      <c r="D152" s="222"/>
      <c r="E152" s="222"/>
      <c r="F152" s="221"/>
    </row>
    <row r="153" spans="1:6" x14ac:dyDescent="0.3">
      <c r="A153" s="41" t="s">
        <v>162</v>
      </c>
      <c r="B153" s="221">
        <v>2</v>
      </c>
      <c r="C153" s="221"/>
      <c r="D153" s="222"/>
      <c r="E153" s="222"/>
      <c r="F153" s="221"/>
    </row>
    <row r="154" spans="1:6" ht="18" x14ac:dyDescent="0.35">
      <c r="A154" s="76" t="s">
        <v>353</v>
      </c>
      <c r="B154" s="221">
        <v>2</v>
      </c>
      <c r="C154" s="248" t="str">
        <f>IF(B154=0, -5, "0")</f>
        <v>0</v>
      </c>
      <c r="D154" s="222"/>
      <c r="E154" s="222"/>
      <c r="F154" s="221"/>
    </row>
    <row r="155" spans="1:6" ht="18" x14ac:dyDescent="0.35">
      <c r="A155" s="76" t="s">
        <v>354</v>
      </c>
      <c r="B155" s="221">
        <v>2</v>
      </c>
      <c r="C155" s="248" t="str">
        <f>IF(B155=0, -5, "0")</f>
        <v>0</v>
      </c>
      <c r="D155" s="222"/>
      <c r="E155" s="222"/>
      <c r="F155" s="221"/>
    </row>
    <row r="156" spans="1:6" ht="66.75" x14ac:dyDescent="0.35">
      <c r="A156" s="76" t="s">
        <v>355</v>
      </c>
      <c r="B156" s="221">
        <v>0</v>
      </c>
      <c r="C156" s="248">
        <f>IF(B156=0, -5, "0")</f>
        <v>-5</v>
      </c>
      <c r="D156" s="222" t="s">
        <v>608</v>
      </c>
      <c r="E156" s="222" t="s">
        <v>609</v>
      </c>
      <c r="F156" s="221"/>
    </row>
    <row r="157" spans="1:6" ht="33" x14ac:dyDescent="0.3">
      <c r="A157" s="197" t="s">
        <v>219</v>
      </c>
      <c r="B157" s="221">
        <v>2</v>
      </c>
      <c r="C157" s="221"/>
      <c r="D157" s="284"/>
      <c r="E157" s="222"/>
      <c r="F157" s="221"/>
    </row>
    <row r="158" spans="1:6" x14ac:dyDescent="0.3">
      <c r="A158" s="196" t="s">
        <v>376</v>
      </c>
      <c r="B158" s="221">
        <v>2</v>
      </c>
      <c r="C158" s="221"/>
      <c r="D158" s="285"/>
      <c r="E158" s="222"/>
      <c r="F158" s="221"/>
    </row>
    <row r="159" spans="1:6" x14ac:dyDescent="0.3">
      <c r="A159" s="196" t="s">
        <v>181</v>
      </c>
      <c r="B159" s="221">
        <v>2</v>
      </c>
      <c r="C159" s="221"/>
      <c r="D159" s="285"/>
      <c r="E159" s="222"/>
      <c r="F159" s="221"/>
    </row>
    <row r="160" spans="1:6" x14ac:dyDescent="0.3">
      <c r="A160" s="319" t="s">
        <v>38</v>
      </c>
      <c r="B160" s="326"/>
      <c r="C160" s="327"/>
      <c r="D160" s="270">
        <f>SUM(B152:C159)</f>
        <v>9</v>
      </c>
    </row>
    <row r="161" spans="1:6" x14ac:dyDescent="0.3">
      <c r="A161" s="319" t="s">
        <v>342</v>
      </c>
      <c r="B161" s="320"/>
      <c r="C161" s="321"/>
      <c r="D161" s="63">
        <f>D160/(COUNT(B152:C159)*2)</f>
        <v>0.5</v>
      </c>
    </row>
    <row r="162" spans="1:6" s="50" customFormat="1" x14ac:dyDescent="0.3">
      <c r="A162" s="54"/>
      <c r="B162" s="55"/>
      <c r="C162" s="57"/>
      <c r="D162" s="286"/>
      <c r="E162" s="279"/>
    </row>
    <row r="163" spans="1:6" ht="19.5" x14ac:dyDescent="0.4">
      <c r="A163" s="328" t="s">
        <v>85</v>
      </c>
      <c r="B163" s="329"/>
      <c r="C163" s="329"/>
      <c r="D163" s="329"/>
      <c r="E163" s="329"/>
      <c r="F163" s="329"/>
    </row>
    <row r="164" spans="1:6" ht="18" x14ac:dyDescent="0.35">
      <c r="A164" s="76" t="s">
        <v>333</v>
      </c>
      <c r="B164" s="221">
        <v>2</v>
      </c>
      <c r="C164" s="248" t="str">
        <f>IF(B164=0, -5, "0")</f>
        <v>0</v>
      </c>
      <c r="D164" s="222"/>
      <c r="E164" s="222"/>
      <c r="F164" s="221"/>
    </row>
    <row r="165" spans="1:6" ht="66" x14ac:dyDescent="0.3">
      <c r="A165" s="41" t="s">
        <v>334</v>
      </c>
      <c r="B165" s="221">
        <v>0</v>
      </c>
      <c r="C165" s="221"/>
      <c r="D165" s="222" t="s">
        <v>610</v>
      </c>
      <c r="E165" s="222" t="s">
        <v>611</v>
      </c>
      <c r="F165" s="221"/>
    </row>
    <row r="166" spans="1:6" ht="49.5" x14ac:dyDescent="0.3">
      <c r="A166" s="87" t="s">
        <v>241</v>
      </c>
      <c r="B166" s="221">
        <v>0</v>
      </c>
      <c r="C166" s="221"/>
      <c r="D166" s="222" t="s">
        <v>606</v>
      </c>
      <c r="E166" s="222" t="s">
        <v>607</v>
      </c>
      <c r="F166" s="221"/>
    </row>
    <row r="167" spans="1:6" x14ac:dyDescent="0.3">
      <c r="A167" s="41" t="s">
        <v>95</v>
      </c>
      <c r="B167" s="221">
        <v>2</v>
      </c>
      <c r="C167" s="221"/>
      <c r="D167" s="222"/>
      <c r="E167" s="222"/>
      <c r="F167" s="221"/>
    </row>
    <row r="168" spans="1:6" x14ac:dyDescent="0.3">
      <c r="A168" s="319" t="s">
        <v>38</v>
      </c>
      <c r="B168" s="320"/>
      <c r="C168" s="321"/>
      <c r="D168" s="269">
        <f>SUM(B164:C167)</f>
        <v>4</v>
      </c>
    </row>
    <row r="169" spans="1:6" x14ac:dyDescent="0.3">
      <c r="A169" s="319" t="s">
        <v>342</v>
      </c>
      <c r="B169" s="320"/>
      <c r="C169" s="321"/>
      <c r="D169" s="63">
        <f>D168/(COUNT(B164:C167)*2)</f>
        <v>0.5</v>
      </c>
    </row>
    <row r="170" spans="1:6" s="50" customFormat="1" x14ac:dyDescent="0.3">
      <c r="A170" s="54"/>
      <c r="B170" s="55"/>
      <c r="C170" s="55"/>
      <c r="D170" s="61"/>
      <c r="E170" s="279"/>
    </row>
    <row r="171" spans="1:6" ht="19.5" x14ac:dyDescent="0.4">
      <c r="A171" s="336" t="s">
        <v>17</v>
      </c>
      <c r="B171" s="337"/>
      <c r="C171" s="337"/>
      <c r="D171" s="337"/>
      <c r="E171" s="337"/>
      <c r="F171" s="337"/>
    </row>
    <row r="172" spans="1:6" ht="82.5" x14ac:dyDescent="0.3">
      <c r="A172" s="48" t="s">
        <v>202</v>
      </c>
      <c r="B172" s="221">
        <v>0</v>
      </c>
      <c r="C172" s="221"/>
      <c r="D172" s="222" t="s">
        <v>605</v>
      </c>
      <c r="E172" s="222" t="s">
        <v>612</v>
      </c>
      <c r="F172" s="221"/>
    </row>
    <row r="173" spans="1:6" x14ac:dyDescent="0.3">
      <c r="A173" s="41" t="s">
        <v>96</v>
      </c>
      <c r="B173" s="221">
        <v>2</v>
      </c>
      <c r="C173" s="221"/>
      <c r="D173" s="247"/>
      <c r="E173" s="222"/>
      <c r="F173" s="221"/>
    </row>
    <row r="174" spans="1:6" x14ac:dyDescent="0.3">
      <c r="A174" s="87" t="s">
        <v>220</v>
      </c>
      <c r="B174" s="221">
        <v>2</v>
      </c>
      <c r="C174" s="221"/>
      <c r="D174" s="222"/>
      <c r="E174" s="222"/>
      <c r="F174" s="221"/>
    </row>
    <row r="175" spans="1:6" x14ac:dyDescent="0.3">
      <c r="A175" s="41" t="s">
        <v>163</v>
      </c>
      <c r="B175" s="221">
        <v>2</v>
      </c>
      <c r="C175" s="221"/>
      <c r="D175" s="222"/>
      <c r="E175" s="222"/>
      <c r="F175" s="221"/>
    </row>
    <row r="176" spans="1:6" x14ac:dyDescent="0.3">
      <c r="A176" s="319" t="s">
        <v>38</v>
      </c>
      <c r="B176" s="320"/>
      <c r="C176" s="321"/>
      <c r="D176" s="269">
        <f>SUM(B172:C175)</f>
        <v>6</v>
      </c>
    </row>
    <row r="177" spans="1:6" x14ac:dyDescent="0.3">
      <c r="A177" s="319" t="s">
        <v>342</v>
      </c>
      <c r="B177" s="320"/>
      <c r="C177" s="321"/>
      <c r="D177" s="63">
        <f>D176/(COUNT(B172:C175)*2)</f>
        <v>0.75</v>
      </c>
    </row>
    <row r="178" spans="1:6" s="50" customFormat="1" x14ac:dyDescent="0.3">
      <c r="A178" s="54"/>
      <c r="B178" s="55"/>
      <c r="C178" s="55"/>
      <c r="D178" s="61"/>
      <c r="E178" s="279"/>
    </row>
    <row r="179" spans="1:6" ht="19.5" x14ac:dyDescent="0.4">
      <c r="A179" s="328" t="s">
        <v>87</v>
      </c>
      <c r="B179" s="329"/>
      <c r="C179" s="329"/>
      <c r="D179" s="329"/>
      <c r="E179" s="329"/>
      <c r="F179" s="329"/>
    </row>
    <row r="180" spans="1:6" x14ac:dyDescent="0.3">
      <c r="A180" s="87" t="s">
        <v>364</v>
      </c>
      <c r="B180" s="221">
        <v>1</v>
      </c>
      <c r="C180" s="221"/>
      <c r="D180" s="222" t="s">
        <v>613</v>
      </c>
      <c r="E180" s="222"/>
      <c r="F180" s="221"/>
    </row>
    <row r="181" spans="1:6" x14ac:dyDescent="0.3">
      <c r="A181" s="95" t="s">
        <v>247</v>
      </c>
      <c r="B181" s="221">
        <v>2</v>
      </c>
      <c r="C181" s="221"/>
      <c r="D181" s="222"/>
      <c r="E181" s="168"/>
      <c r="F181" s="221"/>
    </row>
    <row r="182" spans="1:6" x14ac:dyDescent="0.3">
      <c r="A182" s="41" t="s">
        <v>97</v>
      </c>
      <c r="B182" s="221">
        <v>2</v>
      </c>
      <c r="C182" s="221"/>
      <c r="D182" s="222"/>
      <c r="E182" s="222"/>
      <c r="F182" s="221"/>
    </row>
    <row r="183" spans="1:6" x14ac:dyDescent="0.3">
      <c r="A183" s="48" t="s">
        <v>269</v>
      </c>
      <c r="B183" s="221">
        <v>2</v>
      </c>
      <c r="C183" s="221"/>
      <c r="D183" s="222"/>
      <c r="E183" s="222"/>
      <c r="F183" s="221"/>
    </row>
    <row r="184" spans="1:6" x14ac:dyDescent="0.3">
      <c r="A184" s="41" t="s">
        <v>356</v>
      </c>
      <c r="B184" s="221">
        <v>2</v>
      </c>
      <c r="C184" s="221"/>
      <c r="D184" s="222"/>
      <c r="E184" s="222"/>
      <c r="F184" s="221"/>
    </row>
    <row r="185" spans="1:6" x14ac:dyDescent="0.3">
      <c r="A185" s="319" t="s">
        <v>38</v>
      </c>
      <c r="B185" s="320"/>
      <c r="C185" s="321"/>
      <c r="D185" s="269">
        <f>SUM(B180:C184)</f>
        <v>9</v>
      </c>
    </row>
    <row r="186" spans="1:6" x14ac:dyDescent="0.3">
      <c r="A186" s="319" t="s">
        <v>342</v>
      </c>
      <c r="B186" s="320"/>
      <c r="C186" s="321"/>
      <c r="D186" s="63">
        <f>D185/(COUNT(B180:C184)*2)</f>
        <v>0.9</v>
      </c>
    </row>
    <row r="187" spans="1:6" s="50" customFormat="1" x14ac:dyDescent="0.3">
      <c r="A187" s="54"/>
      <c r="B187" s="55"/>
      <c r="C187" s="55"/>
      <c r="D187" s="61"/>
      <c r="E187" s="279"/>
    </row>
    <row r="188" spans="1:6" ht="19.5" x14ac:dyDescent="0.4">
      <c r="A188" s="328" t="s">
        <v>242</v>
      </c>
      <c r="B188" s="329"/>
      <c r="C188" s="329"/>
      <c r="D188" s="329"/>
      <c r="E188" s="329"/>
      <c r="F188" s="329"/>
    </row>
    <row r="189" spans="1:6" x14ac:dyDescent="0.3">
      <c r="A189" s="41" t="s">
        <v>357</v>
      </c>
      <c r="B189" s="221">
        <v>2</v>
      </c>
      <c r="C189" s="221"/>
      <c r="D189" s="222"/>
      <c r="E189" s="222"/>
      <c r="F189" s="221"/>
    </row>
    <row r="190" spans="1:6" ht="18" x14ac:dyDescent="0.35">
      <c r="A190" s="160" t="s">
        <v>365</v>
      </c>
      <c r="B190" s="221" t="s">
        <v>34</v>
      </c>
      <c r="C190" s="248" t="str">
        <f>IF(B190=0, -5, "0")</f>
        <v>0</v>
      </c>
      <c r="D190" s="222"/>
      <c r="E190" s="222"/>
      <c r="F190" s="233"/>
    </row>
    <row r="191" spans="1:6" x14ac:dyDescent="0.3">
      <c r="A191" s="48" t="s">
        <v>360</v>
      </c>
      <c r="B191" s="221">
        <v>2</v>
      </c>
      <c r="C191" s="221"/>
      <c r="D191" s="222"/>
      <c r="E191" s="222"/>
      <c r="F191" s="221"/>
    </row>
    <row r="192" spans="1:6" ht="33" x14ac:dyDescent="0.3">
      <c r="A192" s="96" t="s">
        <v>212</v>
      </c>
      <c r="B192" s="221">
        <v>1</v>
      </c>
      <c r="C192" s="221"/>
      <c r="D192" s="222" t="s">
        <v>614</v>
      </c>
      <c r="E192" s="222"/>
      <c r="F192" s="221"/>
    </row>
    <row r="193" spans="1:4" x14ac:dyDescent="0.3">
      <c r="A193" s="319" t="s">
        <v>38</v>
      </c>
      <c r="B193" s="320"/>
      <c r="C193" s="321"/>
      <c r="D193" s="97">
        <f>SUM(B189:C192)</f>
        <v>5</v>
      </c>
    </row>
    <row r="194" spans="1:4" x14ac:dyDescent="0.3">
      <c r="A194" s="319" t="s">
        <v>342</v>
      </c>
      <c r="B194" s="320"/>
      <c r="C194" s="321"/>
      <c r="D194" s="63">
        <f>D193/(COUNT(B189:C192)*2)</f>
        <v>0.83333333333333337</v>
      </c>
    </row>
    <row r="196" spans="1:4" ht="18" x14ac:dyDescent="0.35">
      <c r="A196" s="121" t="s">
        <v>284</v>
      </c>
      <c r="B196" s="120"/>
      <c r="C196" s="120"/>
      <c r="D196" s="287">
        <v>0.3</v>
      </c>
    </row>
    <row r="197" spans="1:4" ht="22.5" x14ac:dyDescent="0.3">
      <c r="A197" s="71" t="s">
        <v>377</v>
      </c>
      <c r="B197" s="72"/>
      <c r="C197" s="73"/>
      <c r="D197" s="288">
        <f>SUM(D193,D185,D176,D168,D160,D62,D51,D32,D22,D117,D148,D132,D101,D83,D41)</f>
        <v>164</v>
      </c>
    </row>
    <row r="198" spans="1:4" ht="22.5" x14ac:dyDescent="0.3">
      <c r="A198" s="71" t="s">
        <v>378</v>
      </c>
      <c r="B198" s="72"/>
      <c r="C198" s="73"/>
      <c r="D198" s="289">
        <f>D197/(COUNT(B189:C192,B180:C184,B172:C175,B164:C167,B152:C159,B55:C61,B45:C50,B26:C31,B17:C21,B106:C116,B136:C147,B121:C131,B87:C100,B66:C82,B36:C40)*2)</f>
        <v>0.78846153846153844</v>
      </c>
    </row>
  </sheetData>
  <sheetProtection algorithmName="SHA-512" hashValue="BYpO5CxdzotEU2RFdb064gYVxVBvPZmgyYHBMpWtYns3ktpJd3C/fGV/IVOx8OoydfDBxnw2abh7nKiKHyplrQ==" saltValue="AZexUT062zLJ+kr9VTjX6A=="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52:B159 B66:B82 B87:B100 B106:B116 B55:B61 B121:B131 B172:B175 B189:B192 B164:B167 B180:B184">
      <formula1>$B$1:$B$4</formula1>
    </dataValidation>
  </dataValidations>
  <pageMargins left="0.7" right="0.7" top="0.75" bottom="0.75" header="0.3" footer="0.3"/>
  <pageSetup paperSize="9" scale="51"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topLeftCell="A491" zoomScale="90" zoomScaleNormal="70" zoomScaleSheetLayoutView="90" workbookViewId="0">
      <selection activeCell="D508" sqref="D50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7"/>
      <c r="E1" s="307"/>
      <c r="F1" s="307"/>
      <c r="G1" s="307"/>
      <c r="H1" s="307"/>
      <c r="I1" s="30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8" t="s">
        <v>201</v>
      </c>
      <c r="B7" s="308"/>
      <c r="C7" s="308"/>
      <c r="D7" s="308"/>
      <c r="E7" s="308"/>
      <c r="F7" s="308"/>
      <c r="G7" s="213"/>
      <c r="H7" s="213"/>
      <c r="I7" s="213"/>
    </row>
    <row r="8" spans="1:9" ht="29.25" x14ac:dyDescent="0.45">
      <c r="A8" s="309" t="str">
        <f>'Page de garde'!D18</f>
        <v>Nabeul</v>
      </c>
      <c r="B8" s="309"/>
      <c r="C8" s="309"/>
      <c r="D8" s="309"/>
      <c r="E8" s="309"/>
      <c r="F8" s="309"/>
      <c r="G8" s="216"/>
      <c r="H8" s="216"/>
      <c r="I8" s="213"/>
    </row>
    <row r="9" spans="1:9" ht="24" x14ac:dyDescent="0.45">
      <c r="A9" s="38" t="s">
        <v>44</v>
      </c>
      <c r="B9" s="310" t="s">
        <v>640</v>
      </c>
      <c r="C9" s="310"/>
      <c r="D9" s="310"/>
      <c r="E9" s="310"/>
      <c r="F9" s="310"/>
      <c r="G9" s="216"/>
      <c r="H9" s="216"/>
      <c r="I9" s="213"/>
    </row>
    <row r="10" spans="1:9" ht="24" x14ac:dyDescent="0.45">
      <c r="A10" s="39" t="s">
        <v>46</v>
      </c>
      <c r="B10" s="311" t="s">
        <v>641</v>
      </c>
      <c r="C10" s="311"/>
      <c r="D10" s="311"/>
      <c r="E10" s="311"/>
      <c r="F10" s="311"/>
      <c r="G10" s="216"/>
      <c r="H10" s="216"/>
      <c r="I10" s="213"/>
    </row>
    <row r="11" spans="1:9" ht="24" x14ac:dyDescent="0.45">
      <c r="A11" s="38" t="s">
        <v>45</v>
      </c>
      <c r="B11" s="306">
        <v>43032</v>
      </c>
      <c r="C11" s="306"/>
      <c r="D11" s="306"/>
      <c r="E11" s="306"/>
      <c r="F11" s="306"/>
      <c r="G11" s="216"/>
      <c r="H11" s="216"/>
      <c r="I11" s="213"/>
    </row>
    <row r="12" spans="1:9" ht="24" x14ac:dyDescent="0.45">
      <c r="A12" s="38" t="s">
        <v>276</v>
      </c>
      <c r="B12" s="312">
        <f>D505</f>
        <v>0.96332046332046328</v>
      </c>
      <c r="C12" s="312"/>
      <c r="D12" s="312"/>
      <c r="E12" s="312"/>
      <c r="F12" s="312"/>
      <c r="G12" s="216"/>
      <c r="H12" s="216"/>
      <c r="I12" s="213"/>
    </row>
    <row r="13" spans="1:9" ht="22.5" x14ac:dyDescent="0.45">
      <c r="A13" s="35"/>
      <c r="B13" s="36"/>
      <c r="C13" s="36"/>
      <c r="D13" s="313"/>
      <c r="E13" s="313"/>
      <c r="F13" s="313"/>
      <c r="G13" s="313"/>
      <c r="H13" s="313"/>
      <c r="I13" s="3"/>
    </row>
    <row r="14" spans="1:9" ht="16.5" customHeight="1" x14ac:dyDescent="0.3">
      <c r="A14" s="314" t="s">
        <v>32</v>
      </c>
      <c r="B14" s="315" t="s">
        <v>33</v>
      </c>
      <c r="C14" s="315"/>
      <c r="D14" s="315" t="s">
        <v>48</v>
      </c>
      <c r="E14" s="316" t="s">
        <v>358</v>
      </c>
      <c r="F14" s="315" t="s">
        <v>214</v>
      </c>
      <c r="G14" s="36"/>
      <c r="H14" s="36"/>
    </row>
    <row r="15" spans="1:9" ht="16.5" customHeight="1" x14ac:dyDescent="0.3">
      <c r="A15" s="314"/>
      <c r="B15" s="77" t="s">
        <v>36</v>
      </c>
      <c r="C15" s="77" t="s">
        <v>35</v>
      </c>
      <c r="D15" s="315"/>
      <c r="E15" s="316"/>
      <c r="F15" s="315"/>
      <c r="G15" s="36"/>
      <c r="H15" s="36"/>
    </row>
    <row r="16" spans="1:9" ht="18" x14ac:dyDescent="0.35">
      <c r="A16" s="303" t="s">
        <v>0</v>
      </c>
      <c r="B16" s="303"/>
      <c r="C16" s="303"/>
      <c r="D16" s="303"/>
      <c r="E16" s="303"/>
      <c r="F16" s="303"/>
      <c r="G16" s="36"/>
      <c r="H16" s="36"/>
    </row>
    <row r="17" spans="1:8" ht="18" x14ac:dyDescent="0.3">
      <c r="A17" s="182">
        <f>B11</f>
        <v>43032</v>
      </c>
      <c r="B17" s="36"/>
      <c r="C17" s="36"/>
      <c r="D17" s="36"/>
      <c r="E17" s="36"/>
      <c r="F17" s="36"/>
      <c r="G17" s="36"/>
      <c r="H17" s="36"/>
    </row>
    <row r="18" spans="1:8" ht="18" x14ac:dyDescent="0.25">
      <c r="A18" s="317" t="s">
        <v>1</v>
      </c>
      <c r="B18" s="318"/>
      <c r="C18" s="318"/>
      <c r="D18" s="318"/>
      <c r="E18" s="318"/>
      <c r="F18" s="318"/>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301" t="s">
        <v>18</v>
      </c>
      <c r="B26" s="302"/>
      <c r="C26" s="302"/>
      <c r="D26" s="302"/>
      <c r="E26" s="302"/>
      <c r="F26" s="30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0</v>
      </c>
      <c r="C32" s="170"/>
      <c r="D32" s="156" t="s">
        <v>642</v>
      </c>
      <c r="E32" s="168" t="s">
        <v>643</v>
      </c>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303" t="s">
        <v>137</v>
      </c>
      <c r="B43" s="303"/>
      <c r="C43" s="303"/>
      <c r="D43" s="303"/>
      <c r="E43" s="303"/>
      <c r="F43" s="303"/>
    </row>
    <row r="44" spans="1:7" x14ac:dyDescent="0.25">
      <c r="A44" s="183">
        <f>B11</f>
        <v>43032</v>
      </c>
      <c r="B44" s="6"/>
      <c r="C44" s="7"/>
      <c r="D44" s="6"/>
    </row>
    <row r="45" spans="1:7" ht="16.5" x14ac:dyDescent="0.25">
      <c r="A45" s="304" t="s">
        <v>63</v>
      </c>
      <c r="B45" s="305"/>
      <c r="C45" s="305"/>
      <c r="D45" s="305"/>
      <c r="E45" s="305"/>
      <c r="F45" s="30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301" t="s">
        <v>65</v>
      </c>
      <c r="B57" s="302"/>
      <c r="C57" s="302"/>
      <c r="D57" s="302"/>
      <c r="E57" s="302"/>
      <c r="F57" s="30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1</v>
      </c>
    </row>
    <row r="83" spans="1:6" x14ac:dyDescent="0.25">
      <c r="A83" s="9"/>
      <c r="B83" s="6"/>
      <c r="C83" s="7"/>
      <c r="D83" s="6"/>
    </row>
    <row r="84" spans="1:6" ht="18" x14ac:dyDescent="0.25">
      <c r="A84" s="301" t="s">
        <v>25</v>
      </c>
      <c r="B84" s="302"/>
      <c r="C84" s="302"/>
      <c r="D84" s="302"/>
      <c r="E84" s="302"/>
      <c r="F84" s="30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2</v>
      </c>
      <c r="C90" s="170"/>
      <c r="D90" s="156" t="s">
        <v>669</v>
      </c>
      <c r="E90" s="173"/>
      <c r="F90" s="147"/>
    </row>
    <row r="91" spans="1:6" ht="30" x14ac:dyDescent="0.25">
      <c r="A91" s="18" t="s">
        <v>260</v>
      </c>
      <c r="B91" s="170">
        <v>2</v>
      </c>
      <c r="C91" s="170"/>
      <c r="D91" s="157"/>
      <c r="E91" s="147"/>
      <c r="F91" s="147"/>
    </row>
    <row r="92" spans="1:6" ht="45" x14ac:dyDescent="0.25">
      <c r="A92" s="109" t="s">
        <v>287</v>
      </c>
      <c r="B92" s="170">
        <v>2</v>
      </c>
      <c r="C92" s="154"/>
      <c r="D92" s="263">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1</v>
      </c>
    </row>
    <row r="98" spans="1:6" x14ac:dyDescent="0.25">
      <c r="A98" s="5"/>
      <c r="B98" s="6"/>
      <c r="C98" s="7"/>
      <c r="D98" s="6"/>
    </row>
    <row r="99" spans="1:6" ht="18" x14ac:dyDescent="0.35">
      <c r="A99" s="303" t="s">
        <v>129</v>
      </c>
      <c r="B99" s="303"/>
      <c r="C99" s="303"/>
      <c r="D99" s="303"/>
      <c r="E99" s="303"/>
      <c r="F99" s="303"/>
    </row>
    <row r="100" spans="1:6" x14ac:dyDescent="0.25">
      <c r="A100" s="183">
        <f>B11</f>
        <v>43032</v>
      </c>
      <c r="B100" s="6"/>
      <c r="C100" s="7"/>
      <c r="D100" s="6"/>
    </row>
    <row r="101" spans="1:6" ht="16.5" x14ac:dyDescent="0.25">
      <c r="A101" s="304" t="s">
        <v>63</v>
      </c>
      <c r="B101" s="305"/>
      <c r="C101" s="305"/>
      <c r="D101" s="305"/>
      <c r="E101" s="305"/>
      <c r="F101" s="30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0</v>
      </c>
      <c r="C106" s="170"/>
      <c r="D106" s="129" t="s">
        <v>661</v>
      </c>
      <c r="E106" s="168" t="s">
        <v>644</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301" t="s">
        <v>133</v>
      </c>
      <c r="B113" s="302"/>
      <c r="C113" s="302"/>
      <c r="D113" s="302"/>
      <c r="E113" s="302"/>
      <c r="F113" s="30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43.5" customHeight="1" x14ac:dyDescent="0.35">
      <c r="A121" s="76" t="s">
        <v>74</v>
      </c>
      <c r="B121" s="170">
        <v>0</v>
      </c>
      <c r="C121" s="217">
        <f>IF(B121=0, -5, "0")</f>
        <v>-5</v>
      </c>
      <c r="D121" s="129" t="s">
        <v>662</v>
      </c>
      <c r="E121" s="168" t="s">
        <v>639</v>
      </c>
      <c r="F121" s="147"/>
    </row>
    <row r="122" spans="1:6" x14ac:dyDescent="0.25">
      <c r="A122" s="18" t="s">
        <v>188</v>
      </c>
      <c r="B122" s="170">
        <v>2</v>
      </c>
      <c r="C122" s="170"/>
      <c r="D122" s="168"/>
      <c r="E122" s="147"/>
      <c r="F122" s="147"/>
    </row>
    <row r="123" spans="1:6" ht="16.5" x14ac:dyDescent="0.3">
      <c r="A123" s="48" t="s">
        <v>189</v>
      </c>
      <c r="B123" s="170">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0</v>
      </c>
      <c r="C131" s="170"/>
      <c r="D131" s="168" t="s">
        <v>632</v>
      </c>
      <c r="E131" s="168" t="s">
        <v>645</v>
      </c>
      <c r="F131" s="147"/>
    </row>
    <row r="132" spans="1:6" x14ac:dyDescent="0.25">
      <c r="A132" s="24" t="s">
        <v>248</v>
      </c>
      <c r="B132" s="170">
        <v>2</v>
      </c>
      <c r="C132" s="170"/>
      <c r="D132" s="168"/>
      <c r="E132" s="168"/>
      <c r="F132" s="147"/>
    </row>
    <row r="133" spans="1:6" ht="30" x14ac:dyDescent="0.25">
      <c r="A133" s="24" t="s">
        <v>199</v>
      </c>
      <c r="B133" s="170">
        <v>2</v>
      </c>
      <c r="C133" s="170"/>
      <c r="D133" s="168"/>
      <c r="E133" s="147"/>
      <c r="F133" s="147"/>
    </row>
    <row r="134" spans="1:6" x14ac:dyDescent="0.25">
      <c r="A134" s="19" t="s">
        <v>38</v>
      </c>
      <c r="B134" s="19"/>
      <c r="C134" s="19"/>
      <c r="D134" s="19">
        <f>SUM(B114:C133)</f>
        <v>31</v>
      </c>
    </row>
    <row r="135" spans="1:6" x14ac:dyDescent="0.25">
      <c r="A135" s="19" t="s">
        <v>37</v>
      </c>
      <c r="B135" s="20"/>
      <c r="C135" s="21"/>
      <c r="D135" s="63">
        <f>D134/(COUNT(B114:C133)*2)</f>
        <v>0.73809523809523814</v>
      </c>
    </row>
    <row r="136" spans="1:6" x14ac:dyDescent="0.25">
      <c r="A136" s="9"/>
      <c r="B136" s="6"/>
      <c r="C136" s="7"/>
      <c r="D136" s="6"/>
    </row>
    <row r="137" spans="1:6" ht="18" x14ac:dyDescent="0.25">
      <c r="A137" s="301" t="s">
        <v>73</v>
      </c>
      <c r="B137" s="302"/>
      <c r="C137" s="302"/>
      <c r="D137" s="302"/>
      <c r="E137" s="302"/>
      <c r="F137" s="30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303" t="s">
        <v>130</v>
      </c>
      <c r="B152" s="303"/>
      <c r="C152" s="303"/>
      <c r="D152" s="303"/>
      <c r="E152" s="303"/>
      <c r="F152" s="303"/>
    </row>
    <row r="153" spans="1:6" x14ac:dyDescent="0.25">
      <c r="A153" s="183">
        <f>B11</f>
        <v>43032</v>
      </c>
      <c r="B153" s="6"/>
      <c r="C153" s="7"/>
      <c r="D153" s="59"/>
    </row>
    <row r="154" spans="1:6" ht="16.5" x14ac:dyDescent="0.25">
      <c r="A154" s="304" t="s">
        <v>63</v>
      </c>
      <c r="B154" s="305"/>
      <c r="C154" s="305"/>
      <c r="D154" s="305"/>
      <c r="E154" s="305"/>
      <c r="F154" s="30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301" t="s">
        <v>134</v>
      </c>
      <c r="B166" s="302"/>
      <c r="C166" s="302"/>
      <c r="D166" s="302"/>
      <c r="E166" s="302"/>
      <c r="F166" s="30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303" t="s">
        <v>167</v>
      </c>
      <c r="B192" s="303"/>
      <c r="C192" s="303"/>
      <c r="D192" s="303"/>
      <c r="E192" s="303"/>
      <c r="F192" s="303"/>
    </row>
    <row r="193" spans="1:7" x14ac:dyDescent="0.25">
      <c r="A193" s="189">
        <f>B11</f>
        <v>43032</v>
      </c>
      <c r="B193" s="6"/>
      <c r="C193" s="7"/>
      <c r="D193" s="6"/>
    </row>
    <row r="194" spans="1:7" ht="18" x14ac:dyDescent="0.25">
      <c r="A194" s="301" t="s">
        <v>158</v>
      </c>
      <c r="B194" s="302"/>
      <c r="C194" s="302"/>
      <c r="D194" s="302"/>
      <c r="E194" s="302"/>
      <c r="F194" s="30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301" t="s">
        <v>76</v>
      </c>
      <c r="B209" s="302"/>
      <c r="C209" s="302"/>
      <c r="D209" s="302"/>
      <c r="E209" s="302"/>
      <c r="F209" s="30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636</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1</v>
      </c>
      <c r="C222" s="217" t="str">
        <f>IF(B222=0, -5, "0")</f>
        <v>0</v>
      </c>
      <c r="D222" s="168" t="s">
        <v>663</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301" t="s">
        <v>191</v>
      </c>
      <c r="B232" s="302"/>
      <c r="C232" s="302"/>
      <c r="D232" s="302"/>
      <c r="E232" s="302"/>
      <c r="F232" s="30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4">
        <v>0.5</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0.97368421052631582</v>
      </c>
    </row>
    <row r="247" spans="1:6" s="3" customFormat="1" ht="18" x14ac:dyDescent="0.25">
      <c r="A247" s="45"/>
      <c r="B247" s="46"/>
      <c r="C247" s="46"/>
      <c r="D247" s="47"/>
    </row>
    <row r="248" spans="1:6" s="3" customFormat="1" ht="18" x14ac:dyDescent="0.35">
      <c r="A248" s="303" t="s">
        <v>78</v>
      </c>
      <c r="B248" s="303"/>
      <c r="C248" s="303"/>
      <c r="D248" s="303"/>
      <c r="E248" s="303"/>
      <c r="F248" s="303"/>
    </row>
    <row r="249" spans="1:6" s="3" customFormat="1" x14ac:dyDescent="0.25">
      <c r="A249" s="183">
        <f>B11</f>
        <v>43032</v>
      </c>
      <c r="B249" s="6"/>
      <c r="C249" s="7"/>
      <c r="D249" s="6"/>
    </row>
    <row r="250" spans="1:6" s="3" customFormat="1" ht="18" x14ac:dyDescent="0.25">
      <c r="A250" s="301" t="s">
        <v>79</v>
      </c>
      <c r="B250" s="302"/>
      <c r="C250" s="302"/>
      <c r="D250" s="302"/>
      <c r="E250" s="302"/>
      <c r="F250" s="302"/>
    </row>
    <row r="251" spans="1:6" s="3" customFormat="1" ht="36" x14ac:dyDescent="0.35">
      <c r="A251" s="83" t="s">
        <v>27</v>
      </c>
      <c r="B251" s="170" t="s">
        <v>34</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8</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301" t="s">
        <v>81</v>
      </c>
      <c r="B266" s="302"/>
      <c r="C266" s="302"/>
      <c r="D266" s="302"/>
      <c r="E266" s="302"/>
      <c r="F266" s="302"/>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30" x14ac:dyDescent="0.25">
      <c r="A277" s="108" t="s">
        <v>173</v>
      </c>
      <c r="B277" s="171">
        <v>2</v>
      </c>
      <c r="C277" s="218" t="str">
        <f>IF(B277=0, -5, "0")</f>
        <v>0</v>
      </c>
      <c r="D277" s="164" t="s">
        <v>525</v>
      </c>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67" t="s">
        <v>199</v>
      </c>
      <c r="B283" s="171" t="s">
        <v>34</v>
      </c>
      <c r="C283" s="170"/>
      <c r="D283" s="11"/>
      <c r="E283" s="173"/>
      <c r="F283" s="173"/>
    </row>
    <row r="284" spans="1:6" s="3" customFormat="1" ht="45" x14ac:dyDescent="0.25">
      <c r="A284" s="101" t="s">
        <v>287</v>
      </c>
      <c r="B284" s="171">
        <v>2</v>
      </c>
      <c r="C284" s="154"/>
      <c r="D284" s="265">
        <v>1</v>
      </c>
    </row>
    <row r="285" spans="1:6" s="3" customFormat="1" x14ac:dyDescent="0.25">
      <c r="A285" s="19" t="s">
        <v>38</v>
      </c>
      <c r="B285" s="19"/>
      <c r="C285" s="19"/>
      <c r="D285" s="19">
        <f>SUM(B267:C283)</f>
        <v>8</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16</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303" t="s">
        <v>4</v>
      </c>
      <c r="B291" s="303"/>
      <c r="C291" s="303"/>
      <c r="D291" s="303"/>
      <c r="E291" s="303"/>
      <c r="F291" s="303"/>
    </row>
    <row r="292" spans="1:7" x14ac:dyDescent="0.25">
      <c r="A292" s="192">
        <f>B11</f>
        <v>43032</v>
      </c>
      <c r="B292" s="6"/>
      <c r="C292" s="7"/>
      <c r="D292" s="59"/>
    </row>
    <row r="293" spans="1:7" ht="18" x14ac:dyDescent="0.25">
      <c r="A293" s="301" t="s">
        <v>19</v>
      </c>
      <c r="B293" s="302"/>
      <c r="C293" s="302"/>
      <c r="D293" s="302"/>
      <c r="E293" s="302"/>
      <c r="F293" s="30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301" t="s">
        <v>122</v>
      </c>
      <c r="B305" s="302"/>
      <c r="C305" s="302"/>
      <c r="D305" s="302"/>
      <c r="E305" s="302"/>
      <c r="F305" s="30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303" t="s">
        <v>21</v>
      </c>
      <c r="B324" s="303"/>
      <c r="C324" s="303"/>
      <c r="D324" s="303"/>
      <c r="E324" s="303"/>
      <c r="F324" s="303"/>
    </row>
    <row r="325" spans="1:9" x14ac:dyDescent="0.25">
      <c r="A325" s="193">
        <f>B11</f>
        <v>43032</v>
      </c>
      <c r="B325" s="6"/>
      <c r="C325" s="7"/>
      <c r="D325" s="6"/>
    </row>
    <row r="326" spans="1:9" ht="18" x14ac:dyDescent="0.25">
      <c r="A326" s="301" t="s">
        <v>12</v>
      </c>
      <c r="B326" s="302"/>
      <c r="C326" s="302"/>
      <c r="D326" s="302"/>
      <c r="E326" s="302"/>
      <c r="F326" s="30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301" t="s">
        <v>25</v>
      </c>
      <c r="B339" s="302"/>
      <c r="C339" s="302"/>
      <c r="D339" s="302"/>
      <c r="E339" s="302"/>
      <c r="F339" s="30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6">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303" t="s">
        <v>8</v>
      </c>
      <c r="B352" s="303"/>
      <c r="C352" s="303"/>
      <c r="D352" s="303"/>
      <c r="E352" s="303"/>
      <c r="F352" s="303"/>
    </row>
    <row r="353" spans="1:6" x14ac:dyDescent="0.25">
      <c r="A353" s="183">
        <f>B11</f>
        <v>43032</v>
      </c>
      <c r="B353" s="6"/>
      <c r="C353" s="7"/>
      <c r="D353" s="59"/>
    </row>
    <row r="354" spans="1:6" ht="16.5" x14ac:dyDescent="0.25">
      <c r="A354" s="304" t="s">
        <v>113</v>
      </c>
      <c r="B354" s="305"/>
      <c r="C354" s="305"/>
      <c r="D354" s="305"/>
      <c r="E354" s="305"/>
      <c r="F354" s="30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301" t="s">
        <v>25</v>
      </c>
      <c r="B366" s="302"/>
      <c r="C366" s="302"/>
      <c r="D366" s="302"/>
      <c r="E366" s="302"/>
      <c r="F366" s="30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301" t="s">
        <v>124</v>
      </c>
      <c r="B382" s="302"/>
      <c r="C382" s="302"/>
      <c r="D382" s="302"/>
      <c r="E382" s="302"/>
      <c r="F382" s="30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301" t="s">
        <v>29</v>
      </c>
      <c r="B391" s="302"/>
      <c r="C391" s="302"/>
      <c r="D391" s="302"/>
      <c r="E391" s="302"/>
      <c r="F391" s="30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45" x14ac:dyDescent="0.25">
      <c r="A398" s="109" t="s">
        <v>287</v>
      </c>
      <c r="B398" s="171">
        <v>2</v>
      </c>
      <c r="C398" s="154"/>
      <c r="D398" s="263">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303" t="s">
        <v>125</v>
      </c>
      <c r="B405" s="303"/>
      <c r="C405" s="303"/>
      <c r="D405" s="303"/>
      <c r="E405" s="303"/>
      <c r="F405" s="303"/>
    </row>
    <row r="406" spans="1:6" x14ac:dyDescent="0.25">
      <c r="A406" s="192">
        <f>B11</f>
        <v>43032</v>
      </c>
      <c r="B406" s="6"/>
      <c r="C406" s="7"/>
      <c r="D406" s="6"/>
    </row>
    <row r="407" spans="1:6" ht="16.5" x14ac:dyDescent="0.25">
      <c r="A407" s="304" t="s">
        <v>19</v>
      </c>
      <c r="B407" s="305"/>
      <c r="C407" s="305"/>
      <c r="D407" s="305"/>
      <c r="E407" s="305"/>
      <c r="F407" s="30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304" t="s">
        <v>122</v>
      </c>
      <c r="B418" s="305"/>
      <c r="C418" s="305"/>
      <c r="D418" s="305"/>
      <c r="E418" s="305"/>
      <c r="F418" s="30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303" t="s">
        <v>374</v>
      </c>
      <c r="B435" s="303"/>
      <c r="C435" s="303"/>
      <c r="D435" s="303"/>
      <c r="E435" s="303"/>
      <c r="F435" s="303"/>
    </row>
    <row r="436" spans="1:7" x14ac:dyDescent="0.25">
      <c r="A436" s="195">
        <f>+B11</f>
        <v>43032</v>
      </c>
      <c r="B436" s="6"/>
      <c r="C436" s="7"/>
      <c r="D436" s="6"/>
    </row>
    <row r="437" spans="1:7" ht="18" x14ac:dyDescent="0.25">
      <c r="A437" s="301" t="s">
        <v>375</v>
      </c>
      <c r="B437" s="302"/>
      <c r="C437" s="302"/>
      <c r="D437" s="302"/>
      <c r="E437" s="302"/>
      <c r="F437" s="30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301" t="s">
        <v>31</v>
      </c>
      <c r="B444" s="302"/>
      <c r="C444" s="302"/>
      <c r="D444" s="302"/>
      <c r="E444" s="302"/>
      <c r="F444" s="30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303" t="s">
        <v>180</v>
      </c>
      <c r="B454" s="303"/>
      <c r="C454" s="303"/>
      <c r="D454" s="303"/>
      <c r="E454" s="303"/>
      <c r="F454" s="30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303" t="s">
        <v>87</v>
      </c>
      <c r="B464" s="303"/>
      <c r="C464" s="303"/>
      <c r="D464" s="303"/>
      <c r="E464" s="303"/>
      <c r="F464" s="30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6">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303" t="s">
        <v>151</v>
      </c>
      <c r="B473" s="303"/>
      <c r="C473" s="303"/>
      <c r="D473" s="303"/>
      <c r="E473" s="303"/>
      <c r="F473" s="303"/>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22</v>
      </c>
    </row>
    <row r="492" spans="1:7" x14ac:dyDescent="0.25">
      <c r="A492" s="19" t="s">
        <v>37</v>
      </c>
      <c r="B492" s="20"/>
      <c r="C492" s="21"/>
      <c r="D492" s="63">
        <f>D491/(COUNT(B475:C489)*2)</f>
        <v>1</v>
      </c>
    </row>
    <row r="493" spans="1:7" x14ac:dyDescent="0.25">
      <c r="A493" s="9"/>
      <c r="B493" s="6"/>
      <c r="C493" s="7"/>
      <c r="D493" s="6"/>
    </row>
    <row r="494" spans="1:7" ht="18" x14ac:dyDescent="0.35">
      <c r="A494" s="303" t="s">
        <v>152</v>
      </c>
      <c r="B494" s="303"/>
      <c r="C494" s="303"/>
      <c r="D494" s="303"/>
      <c r="E494" s="303"/>
      <c r="F494" s="303"/>
    </row>
    <row r="495" spans="1:7" x14ac:dyDescent="0.25">
      <c r="A495" s="9"/>
      <c r="B495" s="6"/>
      <c r="C495" s="7"/>
      <c r="D495" s="6"/>
    </row>
    <row r="496" spans="1:7" ht="30" x14ac:dyDescent="0.25">
      <c r="A496" s="169" t="s">
        <v>169</v>
      </c>
      <c r="B496" s="170">
        <v>2</v>
      </c>
      <c r="C496" s="170"/>
      <c r="D496" s="149"/>
      <c r="E496" s="147"/>
      <c r="F496" s="147"/>
    </row>
    <row r="497" spans="1:6" ht="30" x14ac:dyDescent="0.25">
      <c r="A497" s="18" t="s">
        <v>58</v>
      </c>
      <c r="B497" s="170">
        <v>0</v>
      </c>
      <c r="C497" s="170"/>
      <c r="D497" s="168" t="s">
        <v>625</v>
      </c>
      <c r="E497" s="168" t="s">
        <v>664</v>
      </c>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4</v>
      </c>
    </row>
    <row r="501" spans="1:6" x14ac:dyDescent="0.25">
      <c r="A501" s="19" t="s">
        <v>37</v>
      </c>
      <c r="B501" s="25"/>
      <c r="C501" s="26"/>
      <c r="D501" s="65">
        <f>D500/(COUNT(B496:C498)*2)</f>
        <v>0.66666666666666663</v>
      </c>
    </row>
    <row r="503" spans="1:6" ht="18.75" x14ac:dyDescent="0.3">
      <c r="A503" s="118" t="s">
        <v>283</v>
      </c>
      <c r="B503" s="119"/>
      <c r="C503" s="119"/>
      <c r="D503" s="219">
        <f>AVERAGE(D36,D92,D145,D185,D241,D284,D317,D345,D398,D428,D447,D460,D469,D490,D499)</f>
        <v>0.96666666666666667</v>
      </c>
    </row>
    <row r="504" spans="1:6" ht="22.5" x14ac:dyDescent="0.3">
      <c r="A504" s="71" t="s">
        <v>47</v>
      </c>
      <c r="B504" s="72"/>
      <c r="C504" s="73"/>
      <c r="D504" s="74">
        <f>SUM(D500,D491,D461,D451,D402,D349,D321,D40,D470,D288,D245,D149,D432,D189,D96)</f>
        <v>499</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0.96332046332046328</v>
      </c>
    </row>
  </sheetData>
  <sheetProtection algorithmName="SHA-512" hashValue="aYbdBS+lmkdT4uDOJCDwjhfk//BPj/3fBuy5MqxjVP3e7b6AlX+Zi41lqWtIGSTSjVOOLYhHsrV1+BCptRhLPw==" saltValue="e3izdhYiJ2buBgGcgfZ/gg==" spinCount="100000" sheet="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475:B490 B233:B241 B251:B262 B294:B301 B306:B317 B340:B345 B327:B335 B355:B362 B383:B387 B367:B378 B392:B398 B438:B441 B445:B447 B419:B428 B456:B460 B466:B469 B496:B499 B267:B284">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0" verticalDpi="0" r:id="rId1"/>
  <rowBreaks count="4" manualBreakCount="4">
    <brk id="83" max="6" man="1"/>
    <brk id="165" max="6" man="1"/>
    <brk id="247" max="6" man="1"/>
    <brk id="338" max="6"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view="pageBreakPreview" topLeftCell="A182" zoomScaleNormal="80" zoomScaleSheetLayoutView="100" workbookViewId="0">
      <selection activeCell="D198" sqref="D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1"/>
      <c r="E1" s="331"/>
      <c r="F1" s="331"/>
      <c r="G1" s="331"/>
      <c r="H1" s="331"/>
      <c r="I1" s="33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8" t="s">
        <v>52</v>
      </c>
      <c r="B6" s="308"/>
      <c r="C6" s="308"/>
      <c r="D6" s="308"/>
      <c r="E6" s="308"/>
      <c r="F6" s="308"/>
      <c r="G6" s="216"/>
      <c r="H6" s="216"/>
      <c r="I6" s="216"/>
    </row>
    <row r="7" spans="1:9" s="36" customFormat="1" ht="21.75" customHeight="1" x14ac:dyDescent="0.45">
      <c r="A7" s="309" t="str">
        <f>'A1 Exploitation'!A8:F8</f>
        <v>Nabeul</v>
      </c>
      <c r="B7" s="309"/>
      <c r="C7" s="309"/>
      <c r="D7" s="309"/>
      <c r="E7" s="309"/>
      <c r="F7" s="309"/>
      <c r="G7" s="216"/>
      <c r="H7" s="216"/>
      <c r="I7" s="216"/>
    </row>
    <row r="8" spans="1:9" s="36" customFormat="1" ht="24" x14ac:dyDescent="0.45">
      <c r="A8" s="38" t="s">
        <v>44</v>
      </c>
      <c r="B8" s="332" t="str">
        <f>'A4 Exploitation'!B9:F9</f>
        <v>M.Bilel HAMDI</v>
      </c>
      <c r="C8" s="332"/>
      <c r="D8" s="332"/>
      <c r="E8" s="332"/>
      <c r="F8" s="332"/>
      <c r="G8" s="216"/>
      <c r="H8" s="216"/>
      <c r="I8" s="216"/>
    </row>
    <row r="9" spans="1:9" s="36" customFormat="1" ht="24" x14ac:dyDescent="0.45">
      <c r="A9" s="39" t="s">
        <v>46</v>
      </c>
      <c r="B9" s="333" t="str">
        <f>'A4 Exploitation'!B10:F10</f>
        <v>M Rafik Kalsi (DM) et Mme Ahlem Hbibi (GRH)</v>
      </c>
      <c r="C9" s="333"/>
      <c r="D9" s="333"/>
      <c r="E9" s="333"/>
      <c r="F9" s="333"/>
      <c r="G9" s="216"/>
      <c r="H9" s="216"/>
      <c r="I9" s="216"/>
    </row>
    <row r="10" spans="1:9" s="36" customFormat="1" ht="24" x14ac:dyDescent="0.45">
      <c r="A10" s="38" t="s">
        <v>45</v>
      </c>
      <c r="B10" s="330">
        <f>'A4 Exploitation'!B11:F11</f>
        <v>43032</v>
      </c>
      <c r="C10" s="330"/>
      <c r="D10" s="330"/>
      <c r="E10" s="330"/>
      <c r="F10" s="330"/>
      <c r="G10" s="216"/>
      <c r="H10" s="216"/>
      <c r="I10" s="216"/>
    </row>
    <row r="11" spans="1:9" s="36" customFormat="1" ht="24" x14ac:dyDescent="0.45">
      <c r="A11" s="38" t="s">
        <v>341</v>
      </c>
      <c r="B11" s="339">
        <f>D198</f>
        <v>0.7710280373831776</v>
      </c>
      <c r="C11" s="339"/>
      <c r="D11" s="339"/>
      <c r="E11" s="339"/>
      <c r="F11" s="339"/>
      <c r="G11" s="216"/>
      <c r="H11" s="216"/>
      <c r="I11" s="216"/>
    </row>
    <row r="12" spans="1:9" s="36" customFormat="1" ht="22.5" x14ac:dyDescent="0.45">
      <c r="A12" s="35"/>
      <c r="D12" s="313"/>
      <c r="E12" s="313"/>
      <c r="F12" s="313"/>
      <c r="G12" s="313"/>
      <c r="H12" s="313"/>
      <c r="I12" s="40"/>
    </row>
    <row r="13" spans="1:9" s="36" customFormat="1" ht="11.25" customHeight="1" x14ac:dyDescent="0.3">
      <c r="A13" s="314" t="s">
        <v>32</v>
      </c>
      <c r="B13" s="315" t="s">
        <v>33</v>
      </c>
      <c r="C13" s="315"/>
      <c r="D13" s="315" t="s">
        <v>48</v>
      </c>
      <c r="E13" s="315" t="s">
        <v>213</v>
      </c>
      <c r="F13" s="315" t="s">
        <v>214</v>
      </c>
    </row>
    <row r="14" spans="1:9" s="36" customFormat="1" ht="12.75" customHeight="1" x14ac:dyDescent="0.3">
      <c r="A14" s="314"/>
      <c r="B14" s="70" t="s">
        <v>36</v>
      </c>
      <c r="C14" s="70" t="s">
        <v>35</v>
      </c>
      <c r="D14" s="315"/>
      <c r="E14" s="315"/>
      <c r="F14" s="315"/>
    </row>
    <row r="15" spans="1:9" x14ac:dyDescent="0.3">
      <c r="A15" s="41"/>
      <c r="B15" s="41"/>
      <c r="C15" s="41"/>
      <c r="D15" s="41"/>
    </row>
    <row r="16" spans="1:9" ht="19.5" x14ac:dyDescent="0.4">
      <c r="A16" s="323" t="s">
        <v>0</v>
      </c>
      <c r="B16" s="324"/>
      <c r="C16" s="324"/>
      <c r="D16" s="324"/>
      <c r="E16" s="324"/>
      <c r="F16" s="32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26"/>
      <c r="C22" s="327"/>
      <c r="D22" s="215">
        <f>SUM(B17:C21)</f>
        <v>10</v>
      </c>
    </row>
    <row r="23" spans="1:6" x14ac:dyDescent="0.3">
      <c r="A23" s="319" t="s">
        <v>342</v>
      </c>
      <c r="B23" s="320"/>
      <c r="C23" s="321"/>
      <c r="D23" s="65">
        <f>D22/(COUNT(B17:C21)*2)</f>
        <v>1</v>
      </c>
    </row>
    <row r="24" spans="1:6" s="50" customFormat="1" x14ac:dyDescent="0.3">
      <c r="A24" s="54"/>
      <c r="B24" s="55"/>
      <c r="C24" s="55"/>
      <c r="D24" s="56"/>
    </row>
    <row r="25" spans="1:6" ht="19.5" x14ac:dyDescent="0.4">
      <c r="A25" s="328" t="s">
        <v>4</v>
      </c>
      <c r="B25" s="329"/>
      <c r="C25" s="329"/>
      <c r="D25" s="329"/>
      <c r="E25" s="329"/>
      <c r="F25" s="329"/>
    </row>
    <row r="26" spans="1:6" ht="33.75" x14ac:dyDescent="0.35">
      <c r="A26" s="76" t="s">
        <v>107</v>
      </c>
      <c r="B26" s="221">
        <v>0</v>
      </c>
      <c r="C26" s="248">
        <f>IF(B26=0, -5, "0")</f>
        <v>-5</v>
      </c>
      <c r="D26" s="222" t="s">
        <v>630</v>
      </c>
      <c r="E26" s="222" t="s">
        <v>656</v>
      </c>
      <c r="F26" s="221"/>
    </row>
    <row r="27" spans="1:6" x14ac:dyDescent="0.3">
      <c r="A27" s="41" t="s">
        <v>99</v>
      </c>
      <c r="B27" s="221">
        <v>0</v>
      </c>
      <c r="C27" s="221"/>
      <c r="D27" s="222" t="s">
        <v>655</v>
      </c>
      <c r="E27" s="221"/>
      <c r="F27" s="221"/>
    </row>
    <row r="28" spans="1:6" x14ac:dyDescent="0.3">
      <c r="A28" s="41" t="s">
        <v>327</v>
      </c>
      <c r="B28" s="221">
        <v>2</v>
      </c>
      <c r="C28" s="221"/>
      <c r="D28" s="222"/>
      <c r="E28" s="221"/>
      <c r="F28" s="221"/>
    </row>
    <row r="29" spans="1:6" x14ac:dyDescent="0.3">
      <c r="A29" s="41" t="s">
        <v>335</v>
      </c>
      <c r="B29" s="221">
        <v>2</v>
      </c>
      <c r="C29" s="221"/>
      <c r="D29" s="222"/>
      <c r="E29" s="221"/>
      <c r="F29" s="221"/>
    </row>
    <row r="30" spans="1:6" x14ac:dyDescent="0.3">
      <c r="A30" s="41" t="s">
        <v>91</v>
      </c>
      <c r="B30" s="221">
        <v>2</v>
      </c>
      <c r="C30" s="221"/>
      <c r="D30" s="222"/>
      <c r="E30" s="221"/>
      <c r="F30" s="221"/>
    </row>
    <row r="31" spans="1:6" ht="33" x14ac:dyDescent="0.3">
      <c r="A31" s="41" t="s">
        <v>340</v>
      </c>
      <c r="B31" s="221">
        <v>1</v>
      </c>
      <c r="C31" s="221"/>
      <c r="D31" s="222" t="s">
        <v>626</v>
      </c>
      <c r="E31" s="221"/>
      <c r="F31" s="221"/>
    </row>
    <row r="32" spans="1:6" x14ac:dyDescent="0.3">
      <c r="A32" s="319" t="s">
        <v>38</v>
      </c>
      <c r="B32" s="320"/>
      <c r="C32" s="321"/>
      <c r="D32" s="214">
        <f>SUM(B26:C31)</f>
        <v>2</v>
      </c>
    </row>
    <row r="33" spans="1:6" x14ac:dyDescent="0.3">
      <c r="A33" s="319" t="s">
        <v>342</v>
      </c>
      <c r="B33" s="320"/>
      <c r="C33" s="321"/>
      <c r="D33" s="65">
        <f>D32/(COUNT(B26:C31)*2)</f>
        <v>0.14285714285714285</v>
      </c>
    </row>
    <row r="34" spans="1:6" s="50" customFormat="1" x14ac:dyDescent="0.3">
      <c r="A34" s="54"/>
      <c r="B34" s="55"/>
      <c r="C34" s="55"/>
      <c r="D34" s="56"/>
    </row>
    <row r="35" spans="1:6" s="50" customFormat="1" ht="19.5" x14ac:dyDescent="0.4">
      <c r="A35" s="328" t="s">
        <v>246</v>
      </c>
      <c r="B35" s="329"/>
      <c r="C35" s="329"/>
      <c r="D35" s="329"/>
      <c r="E35" s="329"/>
      <c r="F35" s="329"/>
    </row>
    <row r="36" spans="1:6" s="50" customFormat="1" ht="18" x14ac:dyDescent="0.35">
      <c r="A36" s="76" t="s">
        <v>107</v>
      </c>
      <c r="B36" s="221" t="s">
        <v>34</v>
      </c>
      <c r="C36" s="248" t="str">
        <f>IF(B36=0, -5, "0")</f>
        <v>0</v>
      </c>
      <c r="D36" s="222"/>
      <c r="E36" s="221"/>
      <c r="F36" s="221"/>
    </row>
    <row r="37" spans="1:6" s="50" customFormat="1" x14ac:dyDescent="0.3">
      <c r="A37" s="41" t="s">
        <v>264</v>
      </c>
      <c r="B37" s="221" t="s">
        <v>34</v>
      </c>
      <c r="C37" s="221"/>
      <c r="D37" s="222" t="s">
        <v>657</v>
      </c>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19" t="s">
        <v>38</v>
      </c>
      <c r="B41" s="320"/>
      <c r="C41" s="321"/>
      <c r="D41" s="214">
        <f>SUM(B36:C40)</f>
        <v>6</v>
      </c>
      <c r="E41" s="37"/>
      <c r="F41" s="37"/>
    </row>
    <row r="42" spans="1:6" s="50" customFormat="1" x14ac:dyDescent="0.3">
      <c r="A42" s="319" t="s">
        <v>342</v>
      </c>
      <c r="B42" s="320"/>
      <c r="C42" s="321"/>
      <c r="D42" s="65">
        <f>D41/(COUNT(B36:C40)*2)</f>
        <v>1</v>
      </c>
      <c r="E42" s="37"/>
      <c r="F42" s="37"/>
    </row>
    <row r="43" spans="1:6" s="50" customFormat="1" x14ac:dyDescent="0.3">
      <c r="A43" s="90"/>
      <c r="B43" s="91"/>
      <c r="C43" s="91"/>
      <c r="D43" s="92"/>
    </row>
    <row r="44" spans="1:6" ht="19.5" x14ac:dyDescent="0.4">
      <c r="A44" s="334" t="s">
        <v>21</v>
      </c>
      <c r="B44" s="335"/>
      <c r="C44" s="335"/>
      <c r="D44" s="335"/>
      <c r="E44" s="335"/>
      <c r="F44" s="335"/>
    </row>
    <row r="45" spans="1:6" ht="66" x14ac:dyDescent="0.3">
      <c r="A45" s="41" t="s">
        <v>317</v>
      </c>
      <c r="B45" s="221">
        <v>0</v>
      </c>
      <c r="C45" s="221"/>
      <c r="D45" s="222" t="s">
        <v>638</v>
      </c>
      <c r="E45" s="221"/>
      <c r="F45" s="221"/>
    </row>
    <row r="46" spans="1:6" x14ac:dyDescent="0.3">
      <c r="A46" s="41" t="s">
        <v>92</v>
      </c>
      <c r="B46" s="221">
        <v>2</v>
      </c>
      <c r="C46" s="221"/>
      <c r="D46" s="222"/>
      <c r="E46" s="221"/>
      <c r="F46" s="221"/>
    </row>
    <row r="47" spans="1:6" x14ac:dyDescent="0.3">
      <c r="A47" s="41" t="s">
        <v>262</v>
      </c>
      <c r="B47" s="221">
        <v>2</v>
      </c>
      <c r="C47" s="221"/>
      <c r="D47" s="222"/>
      <c r="E47" s="221"/>
      <c r="F47" s="221"/>
    </row>
    <row r="48" spans="1:6" ht="33" x14ac:dyDescent="0.3">
      <c r="A48" s="41" t="s">
        <v>24</v>
      </c>
      <c r="B48" s="221">
        <v>1</v>
      </c>
      <c r="C48" s="221"/>
      <c r="D48" s="222" t="s">
        <v>646</v>
      </c>
      <c r="E48" s="221"/>
      <c r="F48" s="221"/>
    </row>
    <row r="49" spans="1:6" x14ac:dyDescent="0.3">
      <c r="A49" s="41" t="s">
        <v>93</v>
      </c>
      <c r="B49" s="221">
        <v>2</v>
      </c>
      <c r="C49" s="221"/>
      <c r="D49" s="222"/>
      <c r="E49" s="221"/>
      <c r="F49" s="221"/>
    </row>
    <row r="50" spans="1:6" ht="18" x14ac:dyDescent="0.35">
      <c r="A50" s="76" t="s">
        <v>343</v>
      </c>
      <c r="B50" s="221">
        <v>2</v>
      </c>
      <c r="C50" s="248" t="str">
        <f>IF(B50=0, -5, "0")</f>
        <v>0</v>
      </c>
      <c r="D50" s="222"/>
      <c r="E50" s="221"/>
      <c r="F50" s="221"/>
    </row>
    <row r="51" spans="1:6" x14ac:dyDescent="0.3">
      <c r="A51" s="319" t="s">
        <v>38</v>
      </c>
      <c r="B51" s="320"/>
      <c r="C51" s="321"/>
      <c r="D51" s="214">
        <f>SUM(B45:C50)</f>
        <v>9</v>
      </c>
    </row>
    <row r="52" spans="1:6" x14ac:dyDescent="0.3">
      <c r="A52" s="319" t="s">
        <v>342</v>
      </c>
      <c r="B52" s="320"/>
      <c r="C52" s="321"/>
      <c r="D52" s="65">
        <f>D51/(COUNT(B45:C50)*2)</f>
        <v>0.75</v>
      </c>
    </row>
    <row r="53" spans="1:6" s="50" customFormat="1" x14ac:dyDescent="0.3">
      <c r="A53" s="54"/>
      <c r="B53" s="55"/>
      <c r="C53" s="55"/>
      <c r="D53" s="56"/>
    </row>
    <row r="54" spans="1:6" ht="19.5" x14ac:dyDescent="0.4">
      <c r="A54" s="328" t="s">
        <v>8</v>
      </c>
      <c r="B54" s="329"/>
      <c r="C54" s="329"/>
      <c r="D54" s="329"/>
      <c r="E54" s="329"/>
      <c r="F54" s="329"/>
    </row>
    <row r="55" spans="1:6" ht="36" x14ac:dyDescent="0.35">
      <c r="A55" s="83" t="s">
        <v>197</v>
      </c>
      <c r="B55" s="221">
        <v>2</v>
      </c>
      <c r="C55" s="248" t="str">
        <f>IF(B55=0, -5, "0")</f>
        <v>0</v>
      </c>
      <c r="D55" s="222" t="s">
        <v>660</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2"/>
      <c r="E58" s="221"/>
      <c r="F58" s="221"/>
    </row>
    <row r="59" spans="1:6" ht="66.75" x14ac:dyDescent="0.35">
      <c r="A59" s="83" t="s">
        <v>249</v>
      </c>
      <c r="B59" s="221">
        <v>2</v>
      </c>
      <c r="C59" s="248" t="str">
        <f>IF(B59=0, -5, "0")</f>
        <v>0</v>
      </c>
      <c r="D59" s="222" t="s">
        <v>659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9" t="s">
        <v>38</v>
      </c>
      <c r="B62" s="320"/>
      <c r="C62" s="321"/>
      <c r="D62" s="214">
        <f>SUM(B55:C61)</f>
        <v>14</v>
      </c>
    </row>
    <row r="63" spans="1:6" x14ac:dyDescent="0.3">
      <c r="A63" s="319" t="s">
        <v>342</v>
      </c>
      <c r="B63" s="320"/>
      <c r="C63" s="321"/>
      <c r="D63" s="65">
        <f>D62/(COUNT(B55:C61)*2)</f>
        <v>1</v>
      </c>
    </row>
    <row r="64" spans="1:6" s="50" customFormat="1" x14ac:dyDescent="0.3">
      <c r="A64" s="54"/>
      <c r="B64" s="55"/>
      <c r="C64" s="55"/>
      <c r="D64" s="56"/>
    </row>
    <row r="65" spans="1:6" ht="19.5" x14ac:dyDescent="0.4">
      <c r="A65" s="328" t="s">
        <v>143</v>
      </c>
      <c r="B65" s="329"/>
      <c r="C65" s="329"/>
      <c r="D65" s="329"/>
      <c r="E65" s="329"/>
      <c r="F65" s="329"/>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635</v>
      </c>
      <c r="E76" s="232"/>
      <c r="F76" s="221"/>
    </row>
    <row r="77" spans="1:6" s="50" customFormat="1" ht="33" x14ac:dyDescent="0.3">
      <c r="A77" s="49" t="s">
        <v>263</v>
      </c>
      <c r="B77" s="227">
        <v>1</v>
      </c>
      <c r="C77" s="233"/>
      <c r="D77" s="222" t="s">
        <v>628</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9" t="s">
        <v>38</v>
      </c>
      <c r="B83" s="320"/>
      <c r="C83" s="321"/>
      <c r="D83" s="214">
        <f>SUM(B66:C82)</f>
        <v>24</v>
      </c>
    </row>
    <row r="84" spans="1:6" x14ac:dyDescent="0.3">
      <c r="A84" s="319" t="s">
        <v>342</v>
      </c>
      <c r="B84" s="320"/>
      <c r="C84" s="321"/>
      <c r="D84" s="65">
        <f>D83/(COUNT(B66:C82)*2)</f>
        <v>0.92307692307692313</v>
      </c>
    </row>
    <row r="85" spans="1:6" s="50" customFormat="1" x14ac:dyDescent="0.3">
      <c r="A85" s="54"/>
      <c r="B85" s="55"/>
      <c r="C85" s="55"/>
      <c r="D85" s="56"/>
    </row>
    <row r="86" spans="1:6" ht="19.5" x14ac:dyDescent="0.4">
      <c r="A86" s="328" t="s">
        <v>237</v>
      </c>
      <c r="B86" s="329"/>
      <c r="C86" s="329"/>
      <c r="D86" s="329"/>
      <c r="E86" s="329"/>
      <c r="F86" s="32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92"/>
      <c r="E89" s="221"/>
      <c r="F89" s="221"/>
    </row>
    <row r="90" spans="1:6" ht="34.5" x14ac:dyDescent="0.4">
      <c r="A90" s="51" t="s">
        <v>348</v>
      </c>
      <c r="B90" s="237">
        <v>2</v>
      </c>
      <c r="C90" s="228"/>
      <c r="D90" s="292"/>
      <c r="E90" s="221"/>
      <c r="F90" s="221"/>
    </row>
    <row r="91" spans="1:6" ht="34.5" x14ac:dyDescent="0.4">
      <c r="A91" s="48" t="s">
        <v>286</v>
      </c>
      <c r="B91" s="237">
        <v>1</v>
      </c>
      <c r="C91" s="228"/>
      <c r="D91" s="292" t="s">
        <v>631</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66" x14ac:dyDescent="0.3">
      <c r="A94" s="48" t="s">
        <v>182</v>
      </c>
      <c r="B94" s="237">
        <v>0</v>
      </c>
      <c r="C94" s="221"/>
      <c r="D94" s="222" t="s">
        <v>634</v>
      </c>
      <c r="E94" s="221" t="s">
        <v>665</v>
      </c>
      <c r="F94" s="221"/>
    </row>
    <row r="95" spans="1:6" x14ac:dyDescent="0.3">
      <c r="A95" s="53" t="s">
        <v>329</v>
      </c>
      <c r="B95" s="237">
        <v>2</v>
      </c>
      <c r="C95" s="221"/>
      <c r="D95" s="222"/>
      <c r="E95" s="221"/>
      <c r="F95" s="221"/>
    </row>
    <row r="96" spans="1:6" ht="33" x14ac:dyDescent="0.3">
      <c r="A96" s="53" t="s">
        <v>330</v>
      </c>
      <c r="B96" s="237">
        <v>1</v>
      </c>
      <c r="C96" s="221"/>
      <c r="D96" s="222" t="s">
        <v>633</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654</v>
      </c>
      <c r="E98" s="221"/>
      <c r="F98" s="221"/>
    </row>
    <row r="99" spans="1:6" ht="18" x14ac:dyDescent="0.35">
      <c r="A99" s="88" t="s">
        <v>344</v>
      </c>
      <c r="B99" s="237">
        <v>2</v>
      </c>
      <c r="C99" s="248" t="str">
        <f>IF(B99=0, -5, "0")</f>
        <v>0</v>
      </c>
      <c r="D99" s="222"/>
      <c r="E99" s="221"/>
      <c r="F99" s="221"/>
    </row>
    <row r="100" spans="1:6" ht="33" x14ac:dyDescent="0.3">
      <c r="A100" s="94" t="s">
        <v>263</v>
      </c>
      <c r="B100" s="237">
        <v>1</v>
      </c>
      <c r="C100" s="221"/>
      <c r="D100" s="222" t="s">
        <v>627</v>
      </c>
      <c r="E100" s="221"/>
      <c r="F100" s="221"/>
    </row>
    <row r="101" spans="1:6" x14ac:dyDescent="0.3">
      <c r="A101" s="319" t="s">
        <v>38</v>
      </c>
      <c r="B101" s="320"/>
      <c r="C101" s="321"/>
      <c r="D101" s="214">
        <f>SUM(B87:C100)</f>
        <v>23</v>
      </c>
    </row>
    <row r="102" spans="1:6" x14ac:dyDescent="0.3">
      <c r="A102" s="319" t="s">
        <v>342</v>
      </c>
      <c r="B102" s="320"/>
      <c r="C102" s="321"/>
      <c r="D102" s="65">
        <f>D101/(COUNT(B87:C100)*2)</f>
        <v>0.8214285714285714</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28" t="s">
        <v>238</v>
      </c>
      <c r="B105" s="329"/>
      <c r="C105" s="329"/>
      <c r="D105" s="329"/>
      <c r="E105" s="329"/>
      <c r="F105" s="32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82" t="s">
        <v>650</v>
      </c>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0</v>
      </c>
      <c r="C114" s="248">
        <f>IF(B114=0, -5, "0")</f>
        <v>-5</v>
      </c>
      <c r="D114" s="222" t="s">
        <v>658</v>
      </c>
      <c r="E114" s="222" t="s">
        <v>666</v>
      </c>
      <c r="F114" s="221"/>
    </row>
    <row r="115" spans="1:6" s="50" customFormat="1" ht="18" x14ac:dyDescent="0.35">
      <c r="A115" s="89" t="s">
        <v>366</v>
      </c>
      <c r="B115" s="237">
        <v>0</v>
      </c>
      <c r="C115" s="248">
        <f>IF(B115=0, -5, "0")</f>
        <v>-5</v>
      </c>
      <c r="D115" s="222" t="s">
        <v>651</v>
      </c>
      <c r="E115" s="221"/>
      <c r="F115" s="233"/>
    </row>
    <row r="116" spans="1:6" s="50" customFormat="1" ht="33" x14ac:dyDescent="0.3">
      <c r="A116" s="94" t="s">
        <v>263</v>
      </c>
      <c r="B116" s="237">
        <v>1</v>
      </c>
      <c r="C116" s="221"/>
      <c r="D116" s="292" t="s">
        <v>627</v>
      </c>
      <c r="E116" s="221"/>
      <c r="F116" s="221"/>
    </row>
    <row r="117" spans="1:6" s="50" customFormat="1" x14ac:dyDescent="0.3">
      <c r="A117" s="319" t="s">
        <v>38</v>
      </c>
      <c r="B117" s="320"/>
      <c r="C117" s="321"/>
      <c r="D117" s="214">
        <f>SUM(B106:C116)</f>
        <v>7</v>
      </c>
      <c r="E117" s="37"/>
      <c r="F117" s="37"/>
    </row>
    <row r="118" spans="1:6" s="50" customFormat="1" x14ac:dyDescent="0.3">
      <c r="A118" s="319" t="s">
        <v>342</v>
      </c>
      <c r="B118" s="320"/>
      <c r="C118" s="321"/>
      <c r="D118" s="65">
        <f>D117/(COUNT(B106:C116)*2)</f>
        <v>0.26923076923076922</v>
      </c>
      <c r="E118" s="37"/>
      <c r="F118" s="37"/>
    </row>
    <row r="119" spans="1:6" s="50" customFormat="1" x14ac:dyDescent="0.3">
      <c r="A119" s="54"/>
      <c r="B119" s="55"/>
      <c r="C119" s="55"/>
      <c r="D119" s="56"/>
    </row>
    <row r="120" spans="1:6" ht="19.5" x14ac:dyDescent="0.4">
      <c r="A120" s="328" t="s">
        <v>208</v>
      </c>
      <c r="B120" s="329"/>
      <c r="C120" s="329"/>
      <c r="D120" s="329"/>
      <c r="E120" s="329"/>
      <c r="F120" s="32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631</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t="s">
        <v>647</v>
      </c>
      <c r="E126" s="229"/>
      <c r="F126" s="221"/>
    </row>
    <row r="127" spans="1:6" ht="33.75" x14ac:dyDescent="0.35">
      <c r="A127" s="76" t="s">
        <v>267</v>
      </c>
      <c r="B127" s="238">
        <v>2</v>
      </c>
      <c r="C127" s="249" t="str">
        <f>IF(B127=0, -5, "0")</f>
        <v>0</v>
      </c>
      <c r="D127" s="222" t="s">
        <v>648</v>
      </c>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649</v>
      </c>
      <c r="E129" s="222" t="s">
        <v>667</v>
      </c>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9" t="s">
        <v>38</v>
      </c>
      <c r="B132" s="320"/>
      <c r="C132" s="321"/>
      <c r="D132" s="214">
        <f>SUM(B121:C131)</f>
        <v>20</v>
      </c>
    </row>
    <row r="133" spans="1:6" x14ac:dyDescent="0.3">
      <c r="A133" s="319" t="s">
        <v>342</v>
      </c>
      <c r="B133" s="320"/>
      <c r="C133" s="321"/>
      <c r="D133" s="63">
        <f>D132/(COUNT(B121:C131)*2)</f>
        <v>0.90909090909090906</v>
      </c>
    </row>
    <row r="134" spans="1:6" s="50" customFormat="1" x14ac:dyDescent="0.3">
      <c r="A134" s="54"/>
      <c r="B134" s="55"/>
      <c r="C134" s="55"/>
      <c r="D134" s="61"/>
    </row>
    <row r="135" spans="1:6" ht="19.5" x14ac:dyDescent="0.4">
      <c r="A135" s="328" t="s">
        <v>78</v>
      </c>
      <c r="B135" s="329"/>
      <c r="C135" s="329"/>
      <c r="D135" s="329"/>
      <c r="E135" s="329"/>
      <c r="F135" s="329"/>
    </row>
    <row r="136" spans="1:6" ht="19.5" x14ac:dyDescent="0.4">
      <c r="A136" s="51" t="s">
        <v>349</v>
      </c>
      <c r="B136" s="237" t="s">
        <v>34</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1</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v>2</v>
      </c>
      <c r="C144" s="250" t="str">
        <f>IF(B144=0, -5, "0")</f>
        <v>0</v>
      </c>
      <c r="D144" s="245" t="s">
        <v>652</v>
      </c>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19" t="s">
        <v>38</v>
      </c>
      <c r="B148" s="320"/>
      <c r="C148" s="321"/>
      <c r="D148" s="214">
        <f>SUM(B136:C147)</f>
        <v>5</v>
      </c>
    </row>
    <row r="149" spans="1:6" x14ac:dyDescent="0.3">
      <c r="A149" s="319" t="s">
        <v>342</v>
      </c>
      <c r="B149" s="320"/>
      <c r="C149" s="321"/>
      <c r="D149" s="65">
        <f>D148/(COUNT(B136:C147)*2)</f>
        <v>0.83333333333333337</v>
      </c>
    </row>
    <row r="150" spans="1:6" s="50" customFormat="1" x14ac:dyDescent="0.3">
      <c r="A150" s="54"/>
      <c r="B150" s="55"/>
      <c r="C150" s="55"/>
      <c r="D150" s="56"/>
    </row>
    <row r="151" spans="1:6" ht="19.5" x14ac:dyDescent="0.4">
      <c r="A151" s="328" t="s">
        <v>243</v>
      </c>
      <c r="B151" s="329"/>
      <c r="C151" s="329"/>
      <c r="D151" s="329"/>
      <c r="E151" s="329"/>
      <c r="F151" s="32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9" t="s">
        <v>38</v>
      </c>
      <c r="B160" s="326"/>
      <c r="C160" s="327"/>
      <c r="D160" s="215">
        <f>SUM(B152:C159)</f>
        <v>16</v>
      </c>
    </row>
    <row r="161" spans="1:6" x14ac:dyDescent="0.3">
      <c r="A161" s="319" t="s">
        <v>342</v>
      </c>
      <c r="B161" s="320"/>
      <c r="C161" s="321"/>
      <c r="D161" s="65">
        <f>D160/(COUNT(B152:C159)*2)</f>
        <v>1</v>
      </c>
    </row>
    <row r="162" spans="1:6" s="50" customFormat="1" x14ac:dyDescent="0.3">
      <c r="A162" s="54"/>
      <c r="B162" s="55"/>
      <c r="C162" s="57"/>
      <c r="D162" s="58"/>
    </row>
    <row r="163" spans="1:6" ht="19.5" x14ac:dyDescent="0.4">
      <c r="A163" s="328" t="s">
        <v>85</v>
      </c>
      <c r="B163" s="329"/>
      <c r="C163" s="329"/>
      <c r="D163" s="329"/>
      <c r="E163" s="329"/>
      <c r="F163" s="329"/>
    </row>
    <row r="164" spans="1:6" ht="18" x14ac:dyDescent="0.35">
      <c r="A164" s="76" t="s">
        <v>333</v>
      </c>
      <c r="B164" s="221">
        <v>2</v>
      </c>
      <c r="C164" s="248" t="str">
        <f>IF(B164=0, -5, "0")</f>
        <v>0</v>
      </c>
      <c r="D164" s="221"/>
      <c r="E164" s="221"/>
      <c r="F164" s="221"/>
    </row>
    <row r="165" spans="1:6" ht="33" x14ac:dyDescent="0.3">
      <c r="A165" s="41" t="s">
        <v>334</v>
      </c>
      <c r="B165" s="221">
        <v>0</v>
      </c>
      <c r="C165" s="221"/>
      <c r="D165" s="222" t="s">
        <v>653</v>
      </c>
      <c r="E165" s="222" t="s">
        <v>668</v>
      </c>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9" t="s">
        <v>38</v>
      </c>
      <c r="B168" s="320"/>
      <c r="C168" s="321"/>
      <c r="D168" s="214">
        <f>SUM(B164:C167)</f>
        <v>6</v>
      </c>
    </row>
    <row r="169" spans="1:6" x14ac:dyDescent="0.3">
      <c r="A169" s="319" t="s">
        <v>342</v>
      </c>
      <c r="B169" s="320"/>
      <c r="C169" s="321"/>
      <c r="D169" s="65">
        <f>D168/(COUNT(B164:C167)*2)</f>
        <v>0.75</v>
      </c>
    </row>
    <row r="170" spans="1:6" s="50" customFormat="1" x14ac:dyDescent="0.3">
      <c r="A170" s="54"/>
      <c r="B170" s="55"/>
      <c r="C170" s="55"/>
      <c r="D170" s="56"/>
    </row>
    <row r="171" spans="1:6" ht="19.5" x14ac:dyDescent="0.4">
      <c r="A171" s="336" t="s">
        <v>17</v>
      </c>
      <c r="B171" s="337"/>
      <c r="C171" s="337"/>
      <c r="D171" s="337"/>
      <c r="E171" s="337"/>
      <c r="F171" s="337"/>
    </row>
    <row r="172" spans="1:6" x14ac:dyDescent="0.3">
      <c r="A172" s="48" t="s">
        <v>202</v>
      </c>
      <c r="B172" s="221">
        <v>2</v>
      </c>
      <c r="C172" s="221"/>
      <c r="D172" s="247"/>
      <c r="E172" s="221"/>
      <c r="F172" s="221"/>
    </row>
    <row r="173" spans="1:6" ht="30.75" x14ac:dyDescent="0.3">
      <c r="A173" s="41" t="s">
        <v>96</v>
      </c>
      <c r="B173" s="221">
        <v>0</v>
      </c>
      <c r="C173" s="221"/>
      <c r="D173" s="247" t="s">
        <v>629</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9" t="s">
        <v>38</v>
      </c>
      <c r="B176" s="320"/>
      <c r="C176" s="321"/>
      <c r="D176" s="214">
        <f>SUM(B172:C175)</f>
        <v>6</v>
      </c>
    </row>
    <row r="177" spans="1:6" x14ac:dyDescent="0.3">
      <c r="A177" s="319" t="s">
        <v>342</v>
      </c>
      <c r="B177" s="320"/>
      <c r="C177" s="321"/>
      <c r="D177" s="65">
        <f>D176/(COUNT(B172:C175)*2)</f>
        <v>0.75</v>
      </c>
    </row>
    <row r="178" spans="1:6" s="50" customFormat="1" x14ac:dyDescent="0.3">
      <c r="A178" s="54"/>
      <c r="B178" s="55"/>
      <c r="C178" s="55"/>
      <c r="D178" s="56"/>
    </row>
    <row r="179" spans="1:6" ht="19.5" x14ac:dyDescent="0.4">
      <c r="A179" s="328" t="s">
        <v>87</v>
      </c>
      <c r="B179" s="329"/>
      <c r="C179" s="329"/>
      <c r="D179" s="329"/>
      <c r="E179" s="329"/>
      <c r="F179" s="32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9" t="s">
        <v>38</v>
      </c>
      <c r="B185" s="320"/>
      <c r="C185" s="321"/>
      <c r="D185" s="214">
        <f>SUM(B180:C184)</f>
        <v>10</v>
      </c>
    </row>
    <row r="186" spans="1:6" x14ac:dyDescent="0.3">
      <c r="A186" s="319" t="s">
        <v>342</v>
      </c>
      <c r="B186" s="320"/>
      <c r="C186" s="321"/>
      <c r="D186" s="65">
        <f>D185/(COUNT(B180:C184)*2)</f>
        <v>1</v>
      </c>
    </row>
    <row r="187" spans="1:6" s="50" customFormat="1" x14ac:dyDescent="0.3">
      <c r="A187" s="54"/>
      <c r="B187" s="55"/>
      <c r="C187" s="55"/>
      <c r="D187" s="56"/>
    </row>
    <row r="188" spans="1:6" ht="19.5" x14ac:dyDescent="0.4">
      <c r="A188" s="328" t="s">
        <v>242</v>
      </c>
      <c r="B188" s="329"/>
      <c r="C188" s="329"/>
      <c r="D188" s="329"/>
      <c r="E188" s="329"/>
      <c r="F188" s="329"/>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22" t="s">
        <v>637</v>
      </c>
      <c r="E191" s="221"/>
      <c r="F191" s="221"/>
    </row>
    <row r="192" spans="1:6" x14ac:dyDescent="0.3">
      <c r="A192" s="96" t="s">
        <v>212</v>
      </c>
      <c r="B192" s="221">
        <v>2</v>
      </c>
      <c r="C192" s="221"/>
      <c r="D192" s="221"/>
      <c r="E192" s="221"/>
      <c r="F192" s="221"/>
    </row>
    <row r="193" spans="1:4" x14ac:dyDescent="0.3">
      <c r="A193" s="319" t="s">
        <v>38</v>
      </c>
      <c r="B193" s="320"/>
      <c r="C193" s="321"/>
      <c r="D193" s="97">
        <f>SUM(B189:C192)</f>
        <v>7</v>
      </c>
    </row>
    <row r="194" spans="1:4" x14ac:dyDescent="0.3">
      <c r="A194" s="319" t="s">
        <v>342</v>
      </c>
      <c r="B194" s="320"/>
      <c r="C194" s="321"/>
      <c r="D194" s="65">
        <f>D193/(COUNT(B189:C192)*2)</f>
        <v>0.875</v>
      </c>
    </row>
    <row r="196" spans="1:4" ht="18" x14ac:dyDescent="0.35">
      <c r="A196" s="121" t="s">
        <v>550</v>
      </c>
      <c r="B196" s="120"/>
      <c r="C196" s="120"/>
      <c r="D196" s="220">
        <v>0.55000000000000004</v>
      </c>
    </row>
    <row r="197" spans="1:4" ht="22.5" x14ac:dyDescent="0.3">
      <c r="A197" s="71" t="s">
        <v>47</v>
      </c>
      <c r="B197" s="72"/>
      <c r="C197" s="73"/>
      <c r="D197" s="74">
        <f>SUM(D193,D185,D176,D168,D160,D62,D51,D32,D22,D117,D148,D132,D101,D83,D41)</f>
        <v>165</v>
      </c>
    </row>
    <row r="198" spans="1:4" ht="22.5" x14ac:dyDescent="0.3">
      <c r="A198" s="71" t="s">
        <v>378</v>
      </c>
      <c r="B198" s="72"/>
      <c r="C198" s="73"/>
      <c r="D198" s="75">
        <f>D197/(COUNT(B189:C192,B180:C184,B172:C175,B164:C167,B152:C159,B55:C61,B45:C50,B26:C31,B17:C21,B106:C116,B136:C147,B121:C131,B87:C100,B66:C82,B36:C40)*2)</f>
        <v>0.7710280373831776</v>
      </c>
    </row>
  </sheetData>
  <sheetProtection algorithmName="SHA-512" hashValue="5bGbZNFbr4wNOZ1sHx5SUkszA5/xT7E5ZJkXQlqIUz4WJb48veYEvCKSh4F3dklqlLQU6cmY38+sDu+0h4c5Lg==" saltValue="HMhEm/5GRAx2I5yfghF9DQ=="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0" verticalDpi="0" r:id="rId1"/>
  <colBreaks count="1" manualBreakCount="1">
    <brk id="6" max="19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8</vt:i4>
      </vt:variant>
    </vt:vector>
  </HeadingPairs>
  <TitlesOfParts>
    <vt:vector size="21"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2017-10-23T14:30:01Z</cp:lastPrinted>
  <dcterms:created xsi:type="dcterms:W3CDTF">2015-10-03T07:44:26Z</dcterms:created>
  <dcterms:modified xsi:type="dcterms:W3CDTF">2017-11-02T11:01:24Z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