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Mrezga\09-Septembre\"/>
    </mc:Choice>
  </mc:AlternateContent>
  <bookViews>
    <workbookView xWindow="0" yWindow="0" windowWidth="20400" windowHeight="7020" tabRatio="916" activeTab="2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2" i="29" l="1"/>
  <c r="D704" i="48" l="1"/>
  <c r="D705" i="48" s="1"/>
  <c r="D640" i="48"/>
  <c r="D630" i="48"/>
  <c r="D616" i="48"/>
  <c r="D617" i="48" s="1"/>
  <c r="D578" i="48"/>
  <c r="D579" i="48"/>
  <c r="D59" i="45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D596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7" i="48" l="1"/>
  <c r="D599" i="48"/>
  <c r="D600" i="48" s="1"/>
  <c r="B91" i="29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90" i="48" l="1"/>
  <c r="D691" i="48" s="1"/>
  <c r="B102" i="29" s="1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79" i="45" l="1"/>
  <c r="D80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B466" i="44"/>
  <c r="D467" i="44" s="1"/>
  <c r="D468" i="44" s="1"/>
  <c r="B689" i="44"/>
  <c r="D690" i="44" s="1"/>
  <c r="D710" i="44"/>
  <c r="B555" i="44"/>
  <c r="D556" i="44" s="1"/>
  <c r="D557" i="44" s="1"/>
  <c r="B515" i="44"/>
  <c r="D516" i="44" s="1"/>
  <c r="D362" i="44"/>
  <c r="D363" i="44" s="1"/>
  <c r="D127" i="44"/>
  <c r="B127" i="44" s="1"/>
  <c r="D128" i="44" s="1"/>
  <c r="D129" i="44" l="1"/>
  <c r="B45" i="29" s="1"/>
  <c r="B710" i="44"/>
  <c r="D711" i="44" s="1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714" i="44" l="1"/>
  <c r="D715" i="44" s="1"/>
  <c r="B106" i="29" s="1"/>
  <c r="D712" i="44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<sst xmlns="http://schemas.openxmlformats.org/spreadsheetml/2006/main" count="2660" uniqueCount="570">
  <si>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</si>
  <si>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</si>
  <si>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</si>
  <si>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</si>
  <si>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</si>
  <si>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</si>
  <si>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</si>
  <si>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</si>
  <si>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</si>
  <si>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</si>
  <si>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</si>
  <si>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</si>
  <si>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</si>
  <si>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</si>
  <si>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</si>
  <si>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</si>
  <si>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</si>
  <si>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</si>
  <si>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</si>
  <si>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</si>
  <si>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</si>
  <si>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</si>
  <si>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</si>
  <si>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</si>
  <si>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</si>
  <si>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</si>
  <si>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</si>
  <si>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</si>
  <si>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</si>
  <si>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</si>
  <si>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</si>
  <si>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</si>
  <si>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</si>
  <si>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</si>
  <si>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</si>
  <si>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</si>
  <si>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</si>
  <si>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</si>
  <si>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</si>
  <si>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</si>
  <si>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</si>
  <si>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</si>
  <si>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</si>
  <si>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</si>
  <si>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</si>
  <si>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</si>
  <si>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</si>
  <si>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</si>
  <si>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</si>
  <si>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</si>
  <si>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</si>
  <si>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</si>
  <si>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</si>
  <si>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</si>
  <si>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</si>
  <si>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</si>
  <si>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</si>
  <si>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</si>
  <si>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</si>
  <si>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</si>
  <si>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</si>
  <si>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</si>
  <si>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</si>
  <si>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</si>
  <si>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</si>
  <si>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</si>
  <si>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</si>
  <si>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</si>
  <si>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</si>
  <si>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</si>
  <si>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</si>
  <si>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</si>
  <si>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</si>
  <si>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</si>
  <si>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</si>
  <si>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</si>
  <si>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</si>
  <si>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</si>
  <si>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</si>
  <si>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</si>
  <si>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</si>
  <si>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</si>
  <si>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</si>
  <si>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</si>
  <si>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</si>
  <si>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</si>
  <si>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</si>
  <si>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</si>
  <si>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</si>
  <si>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</si>
  <si>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</si>
  <si>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</si>
  <si>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</si>
  <si>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</si>
  <si>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</si>
  <si>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</si>
  <si>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</si>
  <si>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</si>
  <si>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</si>
  <si>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</si>
  <si>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</si>
  <si>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</si>
  <si>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</si>
  <si>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</si>
  <si>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</si>
  <si>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</si>
  <si>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</si>
  <si>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</si>
  <si>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</si>
  <si>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</si>
  <si>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</si>
  <si>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</si>
  <si>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</si>
  <si>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</si>
  <si>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</si>
  <si>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</si>
  <si>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</si>
  <si>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</si>
  <si>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</si>
  <si>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</si>
  <si>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</si>
  <si>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</si>
  <si>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</si>
  <si>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</si>
  <si>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</si>
  <si>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</si>
  <si>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</si>
  <si>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</si>
  <si>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</si>
  <si>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</si>
  <si>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</si>
  <si>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</si>
  <si>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</si>
  <si>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</si>
  <si>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</si>
  <si>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</si>
  <si>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</si>
  <si>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</si>
  <si>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</si>
  <si>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</si>
  <si>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</si>
  <si>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</si>
  <si>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</si>
  <si>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</si>
  <si>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</si>
  <si>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</si>
  <si>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</si>
  <si>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</si>
  <si>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</si>
  <si>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</si>
  <si>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</si>
  <si>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</si>
  <si>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</si>
  <si>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</si>
  <si>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</si>
  <si>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</si>
  <si>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</si>
  <si>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</si>
  <si>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</si>
  <si>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</si>
  <si>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</si>
  <si>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</si>
  <si>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</si>
  <si>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</si>
  <si>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</si>
  <si>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</si>
  <si>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</si>
  <si>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</si>
  <si>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</si>
  <si>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</si>
  <si>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</si>
  <si>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</si>
  <si>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</si>
  <si>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</si>
  <si>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</si>
  <si>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</si>
  <si>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</si>
  <si>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</si>
  <si>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</si>
  <si>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</si>
  <si>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</si>
  <si>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</si>
  <si>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</si>
  <si>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</si>
  <si>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</si>
  <si>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</si>
  <si>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</si>
  <si>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</si>
  <si>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</si>
  <si>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</si>
  <si>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</si>
  <si>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</si>
  <si>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</si>
  <si>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</si>
  <si>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</si>
  <si>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</si>
  <si>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</si>
  <si>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</si>
  <si>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</si>
  <si>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</si>
  <si>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</si>
  <si>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</si>
  <si>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</si>
  <si>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</si>
  <si>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</si>
  <si>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</si>
  <si>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</si>
  <si>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</si>
  <si>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</si>
  <si>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</si>
  <si>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</si>
  <si>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</si>
  <si>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</si>
  <si>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</si>
  <si>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</si>
  <si>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</si>
  <si>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</si>
  <si>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</si>
  <si>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</si>
  <si>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</si>
  <si>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</si>
  <si>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</si>
  <si>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</si>
  <si>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</si>
  <si>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</si>
  <si>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</si>
  <si>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</si>
  <si>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</si>
  <si>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</si>
  <si>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</si>
  <si>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</si>
  <si>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</si>
  <si>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</si>
  <si>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</si>
  <si>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</si>
  <si>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</si>
  <si>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</si>
  <si>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</si>
  <si>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</si>
  <si>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</si>
  <si>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</si>
  <si>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</si>
  <si>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</si>
  <si>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</si>
  <si>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</si>
  <si>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</si>
  <si>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</si>
  <si>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</si>
  <si>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</si>
  <si>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</si>
  <si>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</si>
  <si>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</si>
  <si>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</si>
  <si>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</si>
  <si>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</si>
  <si>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</si>
  <si>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</si>
  <si>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</si>
  <si>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</si>
  <si>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</si>
  <si>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</si>
  <si>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</si>
  <si>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</si>
  <si>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</si>
  <si>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</si>
  <si>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</si>
  <si>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</si>
  <si>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</si>
  <si>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</si>
  <si>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</si>
  <si>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</si>
  <si>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</si>
  <si>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</si>
  <si>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</si>
  <si>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</si>
  <si>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</si>
  <si>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</si>
  <si>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</si>
  <si>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</si>
  <si>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</si>
  <si>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</si>
  <si>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</si>
  <si>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</si>
  <si>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</si>
  <si>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</si>
  <si>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</si>
  <si>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</si>
  <si>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</si>
  <si>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</si>
  <si>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</si>
  <si>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</si>
  <si>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</si>
  <si>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</si>
  <si>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</si>
  <si>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</si>
  <si>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</si>
  <si>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</si>
  <si>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</si>
  <si>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</si>
  <si>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</si>
  <si>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</si>
  <si>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</si>
  <si>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</si>
  <si>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</si>
  <si>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</si>
  <si>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</si>
  <si>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</si>
  <si>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</si>
  <si>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</si>
  <si>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</si>
  <si>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</si>
  <si>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</si>
  <si>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</si>
  <si>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</si>
  <si>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</si>
  <si>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</si>
  <si>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</si>
  <si>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</si>
  <si>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</si>
  <si>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</si>
  <si>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</si>
  <si>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</si>
  <si>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</si>
  <si>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</si>
  <si>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</si>
  <si>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</si>
  <si>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</si>
  <si>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</si>
  <si>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</si>
  <si>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</si>
  <si>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</si>
  <si>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</si>
  <si>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</si>
  <si>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</si>
  <si>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</si>
  <si>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</si>
  <si>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</si>
  <si>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</si>
  <si>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</si>
  <si>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</si>
  <si>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</si>
  <si>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</si>
  <si>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</si>
  <si>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</si>
  <si>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</si>
  <si>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</si>
  <si>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</si>
  <si>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</si>
  <si>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</si>
  <si>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</si>
  <si>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</si>
  <si>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</si>
  <si>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</si>
  <si>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</si>
  <si>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</si>
  <si>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</si>
  <si>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</si>
  <si>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</si>
  <si>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</si>
  <si>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</si>
  <si>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</si>
  <si>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</si>
  <si>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</si>
  <si>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</si>
  <si>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</si>
  <si>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</si>
  <si>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</si>
  <si>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</si>
  <si>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</si>
  <si>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</si>
  <si>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</si>
  <si>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</si>
  <si>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</si>
  <si>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</si>
  <si>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</si>
  <si>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</si>
  <si>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</si>
  <si>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</si>
  <si>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</si>
  <si>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</si>
  <si>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</si>
  <si>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</si>
  <si>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</si>
  <si>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</si>
  <si>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</si>
  <si>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</si>
  <si>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</si>
  <si>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</si>
  <si>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</si>
  <si>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</si>
  <si>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</si>
  <si>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</si>
  <si>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</si>
  <si>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</si>
  <si>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</si>
  <si>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</si>
  <si>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</si>
  <si>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</si>
  <si>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</si>
  <si>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</si>
  <si>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</si>
  <si>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</si>
  <si>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</si>
  <si>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</si>
  <si>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</si>
  <si>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</si>
  <si>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</si>
  <si>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</si>
  <si>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</si>
  <si>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</si>
  <si>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</si>
  <si>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</si>
  <si>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</si>
  <si>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</si>
  <si>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</si>
  <si>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</si>
  <si>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</si>
  <si>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</si>
  <si>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</si>
  <si>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</si>
  <si>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</si>
  <si>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</si>
  <si>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</si>
  <si>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</si>
  <si>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</si>
  <si>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</si>
  <si>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</si>
  <si>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</si>
  <si>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</si>
  <si>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</si>
  <si>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</si>
  <si>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</si>
  <si>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</si>
  <si>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</si>
  <si>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</si>
  <si>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</si>
  <si>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</si>
  <si>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</si>
  <si>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</si>
  <si>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</si>
  <si>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</si>
  <si>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</si>
  <si>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</si>
  <si>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</si>
  <si>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</si>
  <si>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</si>
  <si>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</si>
  <si>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</si>
  <si>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</si>
  <si>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</si>
  <si>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</si>
  <si>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</si>
  <si>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</si>
  <si>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</si>
  <si>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</si>
  <si>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</si>
  <si>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</si>
  <si>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</si>
  <si>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</si>
  <si>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</si>
  <si>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</si>
  <si>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</si>
  <si>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</si>
  <si>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</si>
  <si>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</si>
  <si>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</si>
  <si>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</si>
  <si>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</si>
  <si>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assurer l'archivage des certificats de salubrité</t>
  </si>
  <si>
    <t xml:space="preserve">contacter le fournisseur </t>
  </si>
  <si>
    <t>Le nettoyage est à renforcer.</t>
  </si>
  <si>
    <t>El Merezgua</t>
  </si>
  <si>
    <t xml:space="preserve">les certificats de salubrité des poissons frais ne sont pas disponibles </t>
  </si>
  <si>
    <t>manque d'enregistrement du contrôle à la réception des produits frais livrés par l'entrepot: poissons, produits laitiers et aussi des produits livrés par délice</t>
  </si>
  <si>
    <t xml:space="preserve">assurer l'enregistrement du contrôle à la réception de tous les produits frais </t>
  </si>
  <si>
    <t>Le revêtement du monte-charges était décollé, des souillures étaient accumulées à ce niveau</t>
  </si>
  <si>
    <t>poids pain de compagne est non conforme poids vérifié 191gr &lt;poids sur étiquette 200gr
pain sans sel poids vérifié 185gr &lt;poids sur étiquette 200gr
pain aux céréales poids vérifié 186gr &lt;poids sur étiquette 200gr</t>
  </si>
  <si>
    <t>1/paquet de nougat kehili portant double étiquetage dont les deux poids sont différents avec manque de la composition en langue arable ainsi que des coordonnées du fabricant
2/les étiquettes balance des produits variée noisette et variée amandes ne portant pas la composition</t>
  </si>
  <si>
    <t xml:space="preserve">le nougat emballé par la société de distribution porte une étiquette pour l’ensemble des pièces emballées: non conforme par rapport à la réglementation en vigueur
</t>
  </si>
  <si>
    <t>température du meuble affichée 5°C et celle vérifiée 4,6°C</t>
  </si>
  <si>
    <t xml:space="preserve">Développement du givre au niveau de la CF négative.
</t>
  </si>
  <si>
    <t>Procéder au dégivrage de la CF.</t>
  </si>
  <si>
    <t>Les jointures des deux fours étaient décollées au niveau des planchers</t>
  </si>
  <si>
    <t>Réparer ou remplacer ces jointures.</t>
  </si>
  <si>
    <t>Balayage a sec du sol</t>
  </si>
  <si>
    <t>le balayage à sec est interdit dans les locaux de manipulation des aliments</t>
  </si>
  <si>
    <t>la recongélation est interdite apres la decongélation des produits</t>
  </si>
  <si>
    <t xml:space="preserve">1/produits décongelés (cordon bleu, crokids) qui ont été remis dans la ch froide négative
</t>
  </si>
  <si>
    <t>Présence de nuggets colmatés qui présentent des signes de recongélation après la décongélation</t>
  </si>
  <si>
    <t>eviter de remettre des produits dcongelés dans la ch froide négative</t>
  </si>
  <si>
    <t>utilisations des pochettes sandwichs de carrefour express</t>
  </si>
  <si>
    <t>eviter d'utiliser les emballages de carrefour express</t>
  </si>
  <si>
    <t>température de salade mechouia est 11°C</t>
  </si>
  <si>
    <t>Revoir le fonctionnement du meuble</t>
  </si>
  <si>
    <t>laboratoire: les revêtements et sols étaient altérés par la rouille.</t>
  </si>
  <si>
    <t>Traiter la rouille.</t>
  </si>
  <si>
    <t>Une intervention pour ce meuble est à prévoir.</t>
  </si>
  <si>
    <t xml:space="preserve">Les meubles d’exposition n’étaient pas protégés.
</t>
  </si>
  <si>
    <t>Fournir des vitres protectrices pour les meubles d'exposition</t>
  </si>
  <si>
    <t>Meuble froid d'exposition:
T° affichée: 6,6°C
T° mesurée: 9,3°C</t>
  </si>
  <si>
    <t>le pistolet du traiteur est démonté</t>
  </si>
  <si>
    <t>les resultats des analyses microbiologiques réalisés au mois de juin n'ont pas été reçus</t>
  </si>
  <si>
    <t xml:space="preserve">présence de produits non agrées par UHD </t>
  </si>
  <si>
    <t>prévoir des produits agrées par UHD</t>
  </si>
  <si>
    <t>le poussoir est sale apres le nettoyage réalisé la veille</t>
  </si>
  <si>
    <t>Renforcer le nettoyage du poussoir</t>
  </si>
  <si>
    <t xml:space="preserve">exposition des abats de poulet dans le sac en plastique au linéaire trad
</t>
  </si>
  <si>
    <t>déballer les produits vant leur exposition au linéaire</t>
  </si>
  <si>
    <t>barbe non rasée</t>
  </si>
  <si>
    <t>sensibiliser le personnel pour le rasage de barbe</t>
  </si>
  <si>
    <t xml:space="preserve">1/absence de la fiche d'enregistrement de la température du mois de juillet
2/enregistrement des memes valeurs le long du mois d’aout pour les meubles et ch froides
</t>
  </si>
  <si>
    <t>assurer l'enregistrement de température en continu et rigoureusement</t>
  </si>
  <si>
    <t xml:space="preserve">poste lave main encombré par un bac
</t>
  </si>
  <si>
    <t>eviter l'encombrement du poste lave main</t>
  </si>
  <si>
    <t>meuble trad sale</t>
  </si>
  <si>
    <t>renforcer le nettoyage</t>
  </si>
  <si>
    <t>Tracabilité défaillante pour la fabrication des merguez et des viandes hachées  
1/7kg de viande hachée vendue le 26/08/19 et non tracés
2/8kg de viande hachée vendue le 29/08/19 et non tracés
3/boulettes de viandes vendues entre le 15/08 et 03/09 et non tracées
4/du 15/08 au 03/09 vente de 15,600 kg de merguez boeuf hors la quantité tracée est de 12kg
5/du 15/08 au 03/09 vente de 12 kg de merguez agneau hors la quantité tracée est de 8kg</t>
  </si>
  <si>
    <t>assurer la tracabilité de tous les produits</t>
  </si>
  <si>
    <t>Décollement du revêtement au coin du local déchets.</t>
  </si>
  <si>
    <t>Réparer cet élément.</t>
  </si>
  <si>
    <t xml:space="preserve">Altération du revêtement du meuble de rangement par la rouille. </t>
  </si>
  <si>
    <t>Traiter la rouille à ce niveau.</t>
  </si>
  <si>
    <t>thermomètre afficheur non fonctionnel</t>
  </si>
  <si>
    <t>Procéder à la réparation du thermometre afficheur</t>
  </si>
  <si>
    <t>thermomètre a cœur de l'escalope poulet trad 9°C</t>
  </si>
  <si>
    <t>BALANCE Transférée au rayon fleg</t>
  </si>
  <si>
    <t>la pesée se fait au rayon fromages charcuterie car la balance a été Transférée au rayon fleg</t>
  </si>
  <si>
    <t>prevoir une balance au rayon boucherie</t>
  </si>
  <si>
    <t>la pesée des produits boucherie se fait au rayon fromages charcuterie car la balance a été Transférée au rayon fleg</t>
  </si>
  <si>
    <t>Manque de glaçage sur l'étal.</t>
  </si>
  <si>
    <t>Approvisionner l'étal en glace régulièrement.</t>
  </si>
  <si>
    <t>Le contrôle des températures à cœur des poissons exposés est à renforcer.</t>
  </si>
  <si>
    <t>Hausse de la température à cœur de merlan exposé, T° = 6,5°C&gt;2°C</t>
  </si>
  <si>
    <t>manque de l'enregistrement de methode de travail pour juillet et aout 19</t>
  </si>
  <si>
    <t xml:space="preserve">assurer l'enregistrement de methode de travail </t>
  </si>
  <si>
    <t>oranges moisis</t>
  </si>
  <si>
    <t>renforcer le tri</t>
  </si>
  <si>
    <t>La présence du protocole est indispensable afin de maitriser la décontamination des fruits.</t>
  </si>
  <si>
    <t>Absence d'un lave-main au rayon.</t>
  </si>
  <si>
    <t>Fournir cet élément.</t>
  </si>
  <si>
    <t>Le protocole de nettoyage n'était pas disponible dans le magasin, les opérateurs lavent la machine presse-jus sans connaissance des modalités de nettoyage et désinfection de cette appareille.</t>
  </si>
  <si>
    <t>Demander la procédure et l'appliquer.</t>
  </si>
  <si>
    <t>Aucun protocole formalisé n'était disponible.
Oranges lavées à l'eau sans desinfection préalable</t>
  </si>
  <si>
    <t xml:space="preserve">le nom des produits est illisible sur l’etiquette balance de certains produits
</t>
  </si>
  <si>
    <t>verifier l'etiquetage</t>
  </si>
  <si>
    <t>renforcer le nettoyage des palettes de farine</t>
  </si>
  <si>
    <t>les palettes de farine sont sales</t>
  </si>
  <si>
    <t>animatrice de ships ne respecte pas les BPH :elle manipule les chips sans se laver les mains et apres avoir collecté les chips par terre
presentation de chips contenue dans des barquettes depuis la veille</t>
  </si>
  <si>
    <t>renforcer la sensibilisation des animatrices</t>
  </si>
  <si>
    <t>manque d'enregistrement des températures du meuble des produits surgelés pour les mois de juin, juillet, aout et septembre 2019</t>
  </si>
  <si>
    <t>assurer l'enregistrement en continu des températures</t>
  </si>
  <si>
    <t>L'efficacité des DEIVs est à revoir.</t>
  </si>
  <si>
    <t>Présence excessive de mouche au niveau du rayon charcuterie/fromage et poissonnerie.</t>
  </si>
  <si>
    <t>manque les analyses coproparasitologiques pour la vendeuse du stand halwa</t>
  </si>
  <si>
    <t>prevoir le dossier médical pour l'animatrice du stand halwa</t>
  </si>
  <si>
    <t>Le revêtement des linéaires était décollé.
Le couvercle du meuble froid négatif était démonté, il y a une perte du froid à ce niveau.</t>
  </si>
  <si>
    <t>Entretenir les meubles endommagés.</t>
  </si>
  <si>
    <t>température mesurée au meuble surgelés est -10°C</t>
  </si>
  <si>
    <t>reparer la fuite
Fournir un poste lave-main pour le rayon.</t>
  </si>
  <si>
    <t xml:space="preserve">fuite d'eau au poste lave main traiteur
Absence d'un poste lave-mains dans le rayon charcuterie/fromage,
</t>
  </si>
  <si>
    <t>Le local poubelle n'était pas climatisé.</t>
  </si>
  <si>
    <t>Installer un climatiseur.</t>
  </si>
  <si>
    <t xml:space="preserve">Charcuterie/fromage: le système d’ouverture de la poubelle était rompu.
</t>
  </si>
  <si>
    <t>Réparer le système d'ouverture de la poubelle.</t>
  </si>
  <si>
    <t>Absence d'un DEIV au niveau du local poubelle.</t>
  </si>
  <si>
    <t>Installer un DEIV.</t>
  </si>
  <si>
    <t xml:space="preserve">Le revêtement du monte-charge était décollé est en très mauvais état ne permettant pas son nettoyage ni sa désinfection
</t>
  </si>
  <si>
    <t>refaire le revetement du monte charge</t>
  </si>
  <si>
    <t>presence d'excès de givre au sol et plafond de la ch froide négative boul/pat et ch froide negative traiteur</t>
  </si>
  <si>
    <t>eliminer l'excès de givre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</si>
</sst>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2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0" fontId="35" fillId="0" borderId="1" xfId="1" applyFont="1" applyBorder="1" applyAlignment="1">
      <alignment vertical="center" wrapText="1"/>
    </xf>
    <xf numFmtId="0" fontId="35" fillId="0" borderId="4" xfId="0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wrapText="1"/>
      <protection locked="0"/>
    </xf>
    <xf numFmtId="0" fontId="41" fillId="0" borderId="4" xfId="0" applyFont="1" applyBorder="1" applyAlignment="1" applyProtection="1">
      <alignment wrapText="1"/>
      <protection locked="0"/>
    </xf>
    <xf numFmtId="0" fontId="41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center" wrapText="1"/>
      <protection hidden="1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41" fillId="0" borderId="0" xfId="0" applyFont="1" applyProtection="1">
      <protection locked="0"/>
    </xf>
    <xf numFmtId="0" fontId="35" fillId="0" borderId="1" xfId="0" applyFont="1" applyBorder="1" applyAlignment="1">
      <alignment vertical="center" wrapText="1"/>
    </xf>
    <xf numFmtId="0" fontId="35" fillId="0" borderId="4" xfId="0" applyFont="1" applyBorder="1" applyAlignment="1">
      <alignment vertical="center" wrapText="1"/>
    </xf>
    <xf numFmtId="0" fontId="35" fillId="0" borderId="1" xfId="0" applyFont="1" applyBorder="1" applyAlignment="1">
      <alignment vertical="center"/>
    </xf>
    <xf numFmtId="0" fontId="35" fillId="0" borderId="4" xfId="0" applyFont="1" applyBorder="1" applyAlignment="1">
      <alignment vertical="center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46" fillId="0" borderId="7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6" fillId="0" borderId="1" xfId="0" applyFont="1" applyBorder="1" applyAlignment="1">
      <alignment wrapText="1"/>
    </xf>
    <xf numFmtId="0" fontId="46" fillId="0" borderId="4" xfId="0" applyFont="1" applyBorder="1" applyProtection="1"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0.55555555555555558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676448"/>
        <c:axId val="146677008"/>
      </c:barChart>
      <c:catAx>
        <c:axId val="14667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677008"/>
        <c:crosses val="autoZero"/>
        <c:auto val="1"/>
        <c:lblAlgn val="ctr"/>
        <c:lblOffset val="100"/>
        <c:noMultiLvlLbl val="0"/>
      </c:catAx>
      <c:valAx>
        <c:axId val="14667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67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071760"/>
        <c:axId val="219072320"/>
      </c:barChart>
      <c:catAx>
        <c:axId val="21907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072320"/>
        <c:crosses val="autoZero"/>
        <c:auto val="1"/>
        <c:lblAlgn val="ctr"/>
        <c:lblOffset val="100"/>
        <c:noMultiLvlLbl val="0"/>
      </c:catAx>
      <c:valAx>
        <c:axId val="21907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07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0.97727272727272729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075120"/>
        <c:axId val="219075680"/>
      </c:barChart>
      <c:catAx>
        <c:axId val="21907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075680"/>
        <c:crosses val="autoZero"/>
        <c:auto val="1"/>
        <c:lblAlgn val="ctr"/>
        <c:lblOffset val="100"/>
        <c:noMultiLvlLbl val="0"/>
      </c:catAx>
      <c:valAx>
        <c:axId val="21907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07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0.8783783783783784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528576"/>
        <c:axId val="148529136"/>
      </c:barChart>
      <c:catAx>
        <c:axId val="14852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529136"/>
        <c:crosses val="autoZero"/>
        <c:auto val="1"/>
        <c:lblAlgn val="ctr"/>
        <c:lblOffset val="100"/>
        <c:noMultiLvlLbl val="0"/>
      </c:catAx>
      <c:valAx>
        <c:axId val="148529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52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0.68421052631578949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531936"/>
        <c:axId val="148532496"/>
      </c:barChart>
      <c:catAx>
        <c:axId val="14853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532496"/>
        <c:crosses val="autoZero"/>
        <c:auto val="1"/>
        <c:lblAlgn val="ctr"/>
        <c:lblOffset val="100"/>
        <c:noMultiLvlLbl val="0"/>
      </c:catAx>
      <c:valAx>
        <c:axId val="14853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53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535296"/>
        <c:axId val="148535856"/>
      </c:barChart>
      <c:catAx>
        <c:axId val="14853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535856"/>
        <c:crosses val="autoZero"/>
        <c:auto val="1"/>
        <c:lblAlgn val="ctr"/>
        <c:lblOffset val="100"/>
        <c:noMultiLvlLbl val="0"/>
      </c:catAx>
      <c:valAx>
        <c:axId val="14853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53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0.84615384615384615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810192"/>
        <c:axId val="219810752"/>
      </c:barChart>
      <c:catAx>
        <c:axId val="21981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810752"/>
        <c:crosses val="autoZero"/>
        <c:auto val="1"/>
        <c:lblAlgn val="ctr"/>
        <c:lblOffset val="100"/>
        <c:noMultiLvlLbl val="0"/>
      </c:catAx>
      <c:valAx>
        <c:axId val="21981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81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0.77977839335180055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813552"/>
        <c:axId val="219814112"/>
      </c:barChart>
      <c:catAx>
        <c:axId val="21981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814112"/>
        <c:crosses val="autoZero"/>
        <c:auto val="1"/>
        <c:lblAlgn val="ctr"/>
        <c:lblOffset val="100"/>
        <c:noMultiLvlLbl val="0"/>
      </c:catAx>
      <c:valAx>
        <c:axId val="21981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81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0.81296611975282329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9522096"/>
        <c:axId val="219522656"/>
        <c:extLst xmlns:c16r2="http://schemas.microsoft.com/office/drawing/2015/06/chart"/>
      </c:barChart>
      <c:catAx>
        <c:axId val="219522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22656"/>
        <c:crosses val="autoZero"/>
        <c:auto val="1"/>
        <c:lblAlgn val="ctr"/>
        <c:lblOffset val="100"/>
        <c:noMultiLvlLbl val="0"/>
      </c:catAx>
      <c:valAx>
        <c:axId val="2195226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2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0.50454545454545452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9525456"/>
        <c:axId val="219526016"/>
        <c:extLst xmlns:c16r2="http://schemas.microsoft.com/office/drawing/2015/06/chart"/>
      </c:barChart>
      <c:catAx>
        <c:axId val="21952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26016"/>
        <c:crosses val="autoZero"/>
        <c:auto val="1"/>
        <c:lblAlgn val="ctr"/>
        <c:lblOffset val="100"/>
        <c:noMultiLvlLbl val="0"/>
      </c:catAx>
      <c:valAx>
        <c:axId val="21952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2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679808"/>
        <c:axId val="146680368"/>
      </c:barChart>
      <c:catAx>
        <c:axId val="14667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680368"/>
        <c:crosses val="autoZero"/>
        <c:auto val="1"/>
        <c:lblAlgn val="ctr"/>
        <c:lblOffset val="100"/>
        <c:noMultiLvlLbl val="0"/>
      </c:catAx>
      <c:valAx>
        <c:axId val="14668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67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0.94594594594594594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768240"/>
        <c:axId val="147768800"/>
      </c:barChart>
      <c:catAx>
        <c:axId val="14776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768800"/>
        <c:crosses val="autoZero"/>
        <c:auto val="1"/>
        <c:lblAlgn val="ctr"/>
        <c:lblOffset val="100"/>
        <c:noMultiLvlLbl val="0"/>
      </c:catAx>
      <c:valAx>
        <c:axId val="14776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76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0.79268292682926833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771600"/>
        <c:axId val="147772160"/>
      </c:barChart>
      <c:catAx>
        <c:axId val="1477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772160"/>
        <c:crosses val="autoZero"/>
        <c:auto val="1"/>
        <c:lblAlgn val="ctr"/>
        <c:lblOffset val="100"/>
        <c:noMultiLvlLbl val="0"/>
      </c:catAx>
      <c:valAx>
        <c:axId val="14777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77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989488"/>
        <c:axId val="147990048"/>
      </c:barChart>
      <c:catAx>
        <c:axId val="14798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990048"/>
        <c:crosses val="autoZero"/>
        <c:auto val="1"/>
        <c:lblAlgn val="ctr"/>
        <c:lblOffset val="100"/>
        <c:noMultiLvlLbl val="0"/>
      </c:catAx>
      <c:valAx>
        <c:axId val="14799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98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0.43617021276595747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992848"/>
        <c:axId val="147993408"/>
      </c:barChart>
      <c:catAx>
        <c:axId val="14799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993408"/>
        <c:crosses val="autoZero"/>
        <c:auto val="1"/>
        <c:lblAlgn val="ctr"/>
        <c:lblOffset val="100"/>
        <c:noMultiLvlLbl val="0"/>
      </c:catAx>
      <c:valAx>
        <c:axId val="14799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99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996208"/>
        <c:axId val="147996768"/>
      </c:barChart>
      <c:catAx>
        <c:axId val="14799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7996768"/>
        <c:crosses val="autoZero"/>
        <c:auto val="1"/>
        <c:lblAlgn val="ctr"/>
        <c:lblOffset val="100"/>
        <c:noMultiLvlLbl val="0"/>
      </c:catAx>
      <c:valAx>
        <c:axId val="14799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99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0.94827586206896552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306112"/>
        <c:axId val="148306672"/>
      </c:barChart>
      <c:catAx>
        <c:axId val="14830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306672"/>
        <c:crosses val="autoZero"/>
        <c:auto val="1"/>
        <c:lblAlgn val="ctr"/>
        <c:lblOffset val="100"/>
        <c:noMultiLvlLbl val="0"/>
      </c:catAx>
      <c:valAx>
        <c:axId val="14830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30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-0.625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309472"/>
        <c:axId val="148310032"/>
      </c:barChart>
      <c:catAx>
        <c:axId val="14830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310032"/>
        <c:crosses val="autoZero"/>
        <c:auto val="1"/>
        <c:lblAlgn val="ctr"/>
        <c:lblOffset val="100"/>
        <c:noMultiLvlLbl val="0"/>
      </c:catAx>
      <c:valAx>
        <c:axId val="14831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30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105" zoomScaleSheetLayoutView="100" workbookViewId="0">
      <selection activeCell="H20" sqref="H20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96" t="s">
        <v>275</v>
      </c>
      <c r="B18" s="396"/>
      <c r="C18" s="396"/>
      <c r="D18" s="397" t="s">
        <v>471</v>
      </c>
      <c r="E18" s="397"/>
      <c r="F18" s="397"/>
      <c r="G18" s="397"/>
      <c r="H18" s="397"/>
      <c r="I18" s="397"/>
      <c r="J18" s="397"/>
      <c r="K18" s="39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98" t="s">
        <v>276</v>
      </c>
      <c r="B21" s="398"/>
      <c r="C21" s="398"/>
      <c r="D21" s="398"/>
      <c r="E21" s="398"/>
      <c r="F21" s="398"/>
      <c r="G21" s="398"/>
      <c r="H21" s="398"/>
      <c r="I21" s="398"/>
      <c r="J21" s="398"/>
      <c r="K21" s="39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92" t="s">
        <v>278</v>
      </c>
      <c r="C23" s="392"/>
      <c r="D23" s="42"/>
      <c r="E23" s="42"/>
      <c r="F23" s="42"/>
      <c r="G23" s="42"/>
      <c r="H23" s="42"/>
      <c r="I23" s="42"/>
      <c r="J23" t="str">
        <f>D18</f>
        <v>El Merezgua</v>
      </c>
    </row>
    <row r="24" spans="1:11" ht="33" customHeight="1" x14ac:dyDescent="0.25">
      <c r="A24" s="50" t="s">
        <v>279</v>
      </c>
      <c r="B24" s="394">
        <f>AVERAGE('A3 Exploitation'!D719,'A3 Technique'!D215)</f>
        <v>0.81296611975282329</v>
      </c>
      <c r="C24" s="39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94" t="e">
        <f>AVERAGE('A4 Exploitation'!D719,'A4 Technique'!D215)</f>
        <v>#DIV/0!</v>
      </c>
      <c r="C25" s="39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92" t="s">
        <v>281</v>
      </c>
      <c r="C29" s="392"/>
      <c r="D29" s="42"/>
      <c r="E29" s="42"/>
      <c r="F29" s="42"/>
      <c r="G29" s="42"/>
      <c r="H29" s="42"/>
      <c r="I29" s="42"/>
      <c r="J29" t="str">
        <f>D18</f>
        <v>El Merezgua</v>
      </c>
    </row>
    <row r="30" spans="1:11" ht="33" customHeight="1" x14ac:dyDescent="0.25">
      <c r="A30" s="50" t="s">
        <v>279</v>
      </c>
      <c r="B30" s="394">
        <f>'A3 Exploitation'!D719</f>
        <v>0.77977839335180055</v>
      </c>
      <c r="C30" s="39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94" t="e">
        <f>'A4 Exploitation'!D719</f>
        <v>#DIV/0!</v>
      </c>
      <c r="C31" s="39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95" t="s">
        <v>282</v>
      </c>
      <c r="C34" s="395"/>
      <c r="D34" s="42"/>
      <c r="E34" s="42"/>
      <c r="F34" s="42"/>
      <c r="G34" s="42"/>
      <c r="H34" s="42"/>
      <c r="I34" s="42"/>
      <c r="J34" t="str">
        <f>D18</f>
        <v>El Merezgua</v>
      </c>
    </row>
    <row r="35" spans="1:10" ht="33" customHeight="1" x14ac:dyDescent="0.25">
      <c r="A35" s="50" t="s">
        <v>279</v>
      </c>
      <c r="B35" s="394">
        <f>AVERAGE('A3 Exploitation'!D717, 'A3 Technique'!D213)</f>
        <v>0.50454545454545452</v>
      </c>
      <c r="C35" s="39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94" t="e">
        <f>AVERAGE('A4 Exploitation'!D717, 'A4 Technique'!D213)</f>
        <v>#DIV/0!</v>
      </c>
      <c r="C36" s="39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92" t="s">
        <v>283</v>
      </c>
      <c r="C39" s="392"/>
      <c r="D39" s="42"/>
      <c r="E39" s="42"/>
      <c r="F39" s="42"/>
      <c r="G39" s="42"/>
      <c r="H39" s="42"/>
      <c r="I39" s="42"/>
      <c r="J39" t="str">
        <f>D18</f>
        <v>El Merezgua</v>
      </c>
    </row>
    <row r="40" spans="1:10" ht="33" customHeight="1" x14ac:dyDescent="0.25">
      <c r="A40" s="50" t="s">
        <v>279</v>
      </c>
      <c r="B40" s="391">
        <f>'A3 Exploitation'!D48</f>
        <v>0.55555555555555558</v>
      </c>
      <c r="C40" s="39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91" t="e">
        <f>'A4 Exploitation'!D48</f>
        <v>#DIV/0!</v>
      </c>
      <c r="C41" s="39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92" t="s">
        <v>284</v>
      </c>
      <c r="C44" s="392"/>
      <c r="D44" s="42"/>
      <c r="E44" s="42"/>
      <c r="F44" s="42"/>
      <c r="G44" s="42"/>
      <c r="H44" s="42"/>
      <c r="I44" s="42"/>
      <c r="J44" t="str">
        <f>D18</f>
        <v>El Merezgua</v>
      </c>
    </row>
    <row r="45" spans="1:10" ht="33" customHeight="1" x14ac:dyDescent="0.25">
      <c r="A45" s="50" t="s">
        <v>279</v>
      </c>
      <c r="B45" s="391" t="e">
        <f>'A3 Exploitation'!D129</f>
        <v>#DIV/0!</v>
      </c>
      <c r="C45" s="39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91" t="e">
        <f>'A4 Exploitation'!D129</f>
        <v>#DIV/0!</v>
      </c>
      <c r="C46" s="39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92" t="s">
        <v>444</v>
      </c>
      <c r="C49" s="392"/>
      <c r="D49" s="42"/>
      <c r="E49" s="42"/>
      <c r="F49" s="42"/>
      <c r="G49" s="42"/>
      <c r="H49" s="42"/>
      <c r="I49" s="42"/>
      <c r="J49" t="str">
        <f>D18</f>
        <v>El Merezgua</v>
      </c>
    </row>
    <row r="50" spans="1:10" ht="33" customHeight="1" x14ac:dyDescent="0.25">
      <c r="A50" s="50" t="s">
        <v>279</v>
      </c>
      <c r="B50" s="391">
        <f>'A3 Exploitation'!D183</f>
        <v>0.94594594594594594</v>
      </c>
      <c r="C50" s="39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91" t="e">
        <f>'A4 Exploitation'!D183</f>
        <v>#DIV/0!</v>
      </c>
      <c r="C51" s="39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92" t="s">
        <v>445</v>
      </c>
      <c r="C54" s="392"/>
      <c r="D54" s="42"/>
      <c r="E54" s="42"/>
      <c r="F54" s="42"/>
      <c r="G54" s="42"/>
      <c r="H54" s="42"/>
      <c r="I54" s="42"/>
      <c r="J54" t="str">
        <f>D18</f>
        <v>El Merezgua</v>
      </c>
    </row>
    <row r="55" spans="1:10" ht="33" customHeight="1" x14ac:dyDescent="0.25">
      <c r="A55" s="50" t="s">
        <v>279</v>
      </c>
      <c r="B55" s="391">
        <f>'A3 Exploitation'!D245</f>
        <v>0.79268292682926833</v>
      </c>
      <c r="C55" s="39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91" t="e">
        <f>'A4 Exploitation'!D245</f>
        <v>#DIV/0!</v>
      </c>
      <c r="C56" s="39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92" t="s">
        <v>446</v>
      </c>
      <c r="C59" s="392"/>
      <c r="D59" s="42"/>
      <c r="E59" s="42"/>
      <c r="F59" s="42"/>
      <c r="G59" s="42"/>
      <c r="H59" s="42"/>
      <c r="I59" s="42"/>
      <c r="J59" t="str">
        <f>D18</f>
        <v>El Merezgua</v>
      </c>
    </row>
    <row r="60" spans="1:10" ht="33" customHeight="1" x14ac:dyDescent="0.25">
      <c r="A60" s="50" t="s">
        <v>279</v>
      </c>
      <c r="B60" s="391">
        <f>'A3 Exploitation'!D300</f>
        <v>0.81081081081081086</v>
      </c>
      <c r="C60" s="39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91" t="e">
        <f>'A4 Exploitation'!D300</f>
        <v>#DIV/0!</v>
      </c>
      <c r="C61" s="39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92" t="s">
        <v>447</v>
      </c>
      <c r="C64" s="392"/>
      <c r="D64" s="42"/>
      <c r="E64" s="42"/>
      <c r="F64" s="42"/>
      <c r="G64" s="42"/>
      <c r="H64" s="42"/>
      <c r="I64" s="42"/>
      <c r="J64" t="str">
        <f>D18</f>
        <v>El Merezgua</v>
      </c>
    </row>
    <row r="65" spans="1:10" ht="33" customHeight="1" x14ac:dyDescent="0.25">
      <c r="A65" s="50" t="s">
        <v>279</v>
      </c>
      <c r="B65" s="391">
        <f>'A3 Exploitation'!D366</f>
        <v>0.43617021276595747</v>
      </c>
      <c r="C65" s="39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91" t="e">
        <f>'A4 Exploitation'!D366</f>
        <v>#DIV/0!</v>
      </c>
      <c r="C66" s="39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92" t="s">
        <v>448</v>
      </c>
      <c r="C69" s="392"/>
      <c r="D69" s="42"/>
      <c r="E69" s="42"/>
      <c r="F69" s="42"/>
      <c r="G69" s="42"/>
      <c r="H69" s="42"/>
      <c r="I69" s="42"/>
      <c r="J69" t="str">
        <f>D18</f>
        <v>El Merezgua</v>
      </c>
    </row>
    <row r="70" spans="1:10" ht="33" customHeight="1" x14ac:dyDescent="0.25">
      <c r="A70" s="50" t="s">
        <v>279</v>
      </c>
      <c r="B70" s="391">
        <f>'A3 Exploitation'!D424</f>
        <v>0.8</v>
      </c>
      <c r="C70" s="39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91" t="e">
        <f>'A4 Exploitation'!D424</f>
        <v>#DIV/0!</v>
      </c>
      <c r="C71" s="39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92" t="s">
        <v>449</v>
      </c>
      <c r="C74" s="392"/>
      <c r="D74" s="42"/>
      <c r="E74" s="42"/>
      <c r="F74" s="42"/>
      <c r="G74" s="42"/>
      <c r="H74" s="42"/>
      <c r="I74" s="42"/>
      <c r="J74" t="str">
        <f>D18</f>
        <v>El Merezgua</v>
      </c>
    </row>
    <row r="75" spans="1:10" ht="33" customHeight="1" x14ac:dyDescent="0.25">
      <c r="A75" s="50" t="s">
        <v>279</v>
      </c>
      <c r="B75" s="391">
        <f>'A3 Exploitation'!D471</f>
        <v>0.94827586206896552</v>
      </c>
      <c r="C75" s="39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91" t="e">
        <f>'A4 Exploitation'!D471</f>
        <v>#DIV/0!</v>
      </c>
      <c r="C76" s="39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92" t="s">
        <v>450</v>
      </c>
      <c r="C79" s="392"/>
      <c r="D79" s="42"/>
      <c r="E79" s="42"/>
      <c r="F79" s="42"/>
      <c r="G79" s="42"/>
      <c r="H79" s="42"/>
      <c r="I79" s="42"/>
      <c r="J79" t="str">
        <f>D18</f>
        <v>El Merezgua</v>
      </c>
    </row>
    <row r="80" spans="1:10" ht="33" customHeight="1" x14ac:dyDescent="0.25">
      <c r="A80" s="50" t="s">
        <v>279</v>
      </c>
      <c r="B80" s="391">
        <f>'A3 Exploitation'!D517</f>
        <v>-0.625</v>
      </c>
      <c r="C80" s="39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91" t="e">
        <f>'A4 Exploitation'!D517</f>
        <v>#DIV/0!</v>
      </c>
      <c r="C81" s="39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92" t="s">
        <v>451</v>
      </c>
      <c r="C84" s="392"/>
      <c r="D84" s="42"/>
      <c r="E84" s="42"/>
      <c r="F84" s="42"/>
      <c r="G84" s="42"/>
      <c r="H84" s="42"/>
      <c r="I84" s="42"/>
      <c r="J84" t="str">
        <f>D18</f>
        <v>El Merezgua</v>
      </c>
    </row>
    <row r="85" spans="1:10" ht="33" customHeight="1" x14ac:dyDescent="0.25">
      <c r="A85" s="50" t="s">
        <v>279</v>
      </c>
      <c r="B85" s="391">
        <f>'A3 Exploitation'!D560</f>
        <v>0.97826086956521741</v>
      </c>
      <c r="C85" s="39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91" t="e">
        <f>'A4 Exploitation'!D560</f>
        <v>#DIV/0!</v>
      </c>
      <c r="C86" s="39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92" t="s">
        <v>285</v>
      </c>
      <c r="C89" s="392"/>
      <c r="D89" s="42"/>
      <c r="E89" s="42"/>
      <c r="F89" s="42"/>
      <c r="G89" s="42"/>
      <c r="H89" s="42"/>
      <c r="I89" s="42"/>
      <c r="J89" t="str">
        <f>D18</f>
        <v>El Merezgua</v>
      </c>
    </row>
    <row r="90" spans="1:10" ht="33" customHeight="1" x14ac:dyDescent="0.25">
      <c r="A90" s="50" t="s">
        <v>279</v>
      </c>
      <c r="B90" s="391">
        <f>'A3 Exploitation'!D600</f>
        <v>0.97727272727272729</v>
      </c>
      <c r="C90" s="39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91" t="e">
        <f>'A4 Exploitation'!D600</f>
        <v>#DIV/0!</v>
      </c>
      <c r="C91" s="39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92" t="s">
        <v>286</v>
      </c>
      <c r="C94" s="392"/>
      <c r="D94" s="42"/>
      <c r="E94" s="42"/>
      <c r="F94" s="42"/>
      <c r="G94" s="42"/>
      <c r="H94" s="42"/>
      <c r="I94" s="42"/>
      <c r="J94" t="str">
        <f>D18</f>
        <v>El Merezgua</v>
      </c>
    </row>
    <row r="95" spans="1:10" ht="33" customHeight="1" x14ac:dyDescent="0.25">
      <c r="A95" s="50" t="s">
        <v>279</v>
      </c>
      <c r="B95" s="391">
        <f>'A3 Exploitation'!D662</f>
        <v>0.8783783783783784</v>
      </c>
      <c r="C95" s="39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91" t="e">
        <f>'A4 Exploitation'!D662</f>
        <v>#DIV/0!</v>
      </c>
      <c r="C96" s="39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93"/>
      <c r="C99" s="39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92" t="s">
        <v>452</v>
      </c>
      <c r="C100" s="392"/>
      <c r="D100" s="42"/>
      <c r="E100" s="42"/>
      <c r="F100" s="42"/>
      <c r="G100" s="42"/>
      <c r="H100" s="42"/>
      <c r="I100" s="42"/>
      <c r="J100" t="str">
        <f>D18</f>
        <v>El Merezgua</v>
      </c>
    </row>
    <row r="101" spans="1:10" ht="33" customHeight="1" x14ac:dyDescent="0.25">
      <c r="A101" s="50" t="s">
        <v>279</v>
      </c>
      <c r="B101" s="391">
        <f>'A3 Exploitation'!D691</f>
        <v>0.68421052631578949</v>
      </c>
      <c r="C101" s="39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91" t="e">
        <f>'A4 Exploitation'!D691</f>
        <v>#DIV/0!</v>
      </c>
      <c r="C102" s="39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92" t="s">
        <v>453</v>
      </c>
      <c r="C105" s="392"/>
      <c r="J105" t="str">
        <f>D18</f>
        <v>El Merezgua</v>
      </c>
    </row>
    <row r="106" spans="1:10" ht="33" customHeight="1" x14ac:dyDescent="0.25">
      <c r="A106" s="50" t="s">
        <v>279</v>
      </c>
      <c r="B106" s="391">
        <f>'A3 Exploitation'!D715</f>
        <v>1</v>
      </c>
      <c r="C106" s="391"/>
    </row>
    <row r="107" spans="1:10" ht="33" customHeight="1" x14ac:dyDescent="0.25">
      <c r="A107" s="50" t="s">
        <v>280</v>
      </c>
      <c r="B107" s="391" t="e">
        <f>'A4 Exploitation'!D715</f>
        <v>#DIV/0!</v>
      </c>
      <c r="C107" s="39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92" t="s">
        <v>287</v>
      </c>
      <c r="C110" s="392"/>
      <c r="J110" t="str">
        <f>D18</f>
        <v>El Merezgua</v>
      </c>
    </row>
    <row r="111" spans="1:10" ht="33" customHeight="1" x14ac:dyDescent="0.25">
      <c r="A111" s="50" t="s">
        <v>279</v>
      </c>
      <c r="B111" s="391">
        <f>'A3 Technique'!D215</f>
        <v>0.84615384615384615</v>
      </c>
      <c r="C111" s="391"/>
    </row>
    <row r="112" spans="1:10" ht="33" customHeight="1" x14ac:dyDescent="0.25">
      <c r="A112" s="50" t="s">
        <v>280</v>
      </c>
      <c r="B112" s="391" t="e">
        <f>'A4 Technique'!D215</f>
        <v>#DIV/0!</v>
      </c>
      <c r="C112" s="39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86" zoomScale="70" zoomScaleNormal="100" zoomScaleSheetLayoutView="70" workbookViewId="0">
      <selection activeCell="D689" sqref="D68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79"/>
      <c r="E1" s="479"/>
      <c r="F1" s="479"/>
      <c r="G1" s="479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80" t="s">
        <v>149</v>
      </c>
      <c r="B7" s="480"/>
      <c r="C7" s="480"/>
      <c r="D7" s="480"/>
      <c r="E7" s="480"/>
      <c r="F7" s="480"/>
      <c r="G7" s="93"/>
    </row>
    <row r="8" spans="1:7" ht="22.5" x14ac:dyDescent="0.45">
      <c r="A8" s="481" t="str">
        <f>'Page de garde'!D18</f>
        <v>El Merezgua</v>
      </c>
      <c r="B8" s="481"/>
      <c r="C8" s="481"/>
      <c r="D8" s="481"/>
      <c r="E8" s="481"/>
      <c r="F8" s="481"/>
      <c r="G8" s="93"/>
    </row>
    <row r="9" spans="1:7" ht="22.5" x14ac:dyDescent="0.45">
      <c r="A9" s="94" t="s">
        <v>39</v>
      </c>
      <c r="B9" s="482" t="s">
        <v>466</v>
      </c>
      <c r="C9" s="482"/>
      <c r="D9" s="482"/>
      <c r="E9" s="482"/>
      <c r="F9" s="482"/>
      <c r="G9" s="93"/>
    </row>
    <row r="10" spans="1:7" ht="22.5" x14ac:dyDescent="0.45">
      <c r="A10" s="95" t="s">
        <v>41</v>
      </c>
      <c r="B10" s="483" t="s">
        <v>467</v>
      </c>
      <c r="C10" s="483"/>
      <c r="D10" s="483"/>
      <c r="E10" s="483"/>
      <c r="F10" s="483"/>
      <c r="G10" s="93"/>
    </row>
    <row r="11" spans="1:7" ht="22.5" x14ac:dyDescent="0.45">
      <c r="A11" s="94" t="s">
        <v>40</v>
      </c>
      <c r="B11" s="484">
        <v>43712</v>
      </c>
      <c r="C11" s="484"/>
      <c r="D11" s="484"/>
      <c r="E11" s="484"/>
      <c r="F11" s="484"/>
      <c r="G11" s="93"/>
    </row>
    <row r="12" spans="1:7" ht="22.5" x14ac:dyDescent="0.45">
      <c r="A12" s="94" t="s">
        <v>198</v>
      </c>
      <c r="B12" s="485">
        <f>D719</f>
        <v>0.77977839335180055</v>
      </c>
      <c r="C12" s="485"/>
      <c r="D12" s="485"/>
      <c r="E12" s="485"/>
      <c r="F12" s="485"/>
      <c r="G12" s="93"/>
    </row>
    <row r="13" spans="1:7" ht="22.5" x14ac:dyDescent="0.45">
      <c r="A13" s="92"/>
      <c r="B13" s="90"/>
      <c r="C13" s="90"/>
      <c r="D13" s="479"/>
      <c r="E13" s="479"/>
      <c r="F13" s="479"/>
      <c r="G13" s="47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405" t="s">
        <v>28</v>
      </c>
      <c r="B17" s="407" t="s">
        <v>29</v>
      </c>
      <c r="C17" s="407"/>
      <c r="D17" s="407" t="s">
        <v>42</v>
      </c>
      <c r="E17" s="408" t="s">
        <v>264</v>
      </c>
      <c r="F17" s="408" t="s">
        <v>294</v>
      </c>
      <c r="G17" s="96"/>
    </row>
    <row r="18" spans="1:8" ht="16.5" customHeight="1" x14ac:dyDescent="0.4">
      <c r="A18" s="405"/>
      <c r="B18" s="100" t="s">
        <v>32</v>
      </c>
      <c r="C18" s="100" t="s">
        <v>31</v>
      </c>
      <c r="D18" s="407"/>
      <c r="E18" s="408"/>
      <c r="F18" s="40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63" x14ac:dyDescent="0.4">
      <c r="A22" s="103" t="s">
        <v>156</v>
      </c>
      <c r="B22" s="104">
        <v>1</v>
      </c>
      <c r="C22" s="104"/>
      <c r="D22" s="365" t="s">
        <v>475</v>
      </c>
      <c r="E22" s="365" t="s">
        <v>470</v>
      </c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9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0.9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364">
        <v>2</v>
      </c>
      <c r="C32" s="104"/>
      <c r="D32" s="115"/>
      <c r="E32" s="11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1</v>
      </c>
      <c r="C34" s="117" t="str">
        <f>IF(B34=0, -5, "0")</f>
        <v>0</v>
      </c>
      <c r="D34" s="115" t="s">
        <v>472</v>
      </c>
      <c r="E34" s="115" t="s">
        <v>468</v>
      </c>
      <c r="F34" s="105"/>
      <c r="G34" s="96"/>
    </row>
    <row r="35" spans="1:7" ht="105" x14ac:dyDescent="0.4">
      <c r="A35" s="187" t="s">
        <v>454</v>
      </c>
      <c r="B35" s="104">
        <v>0</v>
      </c>
      <c r="C35" s="118">
        <f>IF(B35=0, -10, "0")</f>
        <v>-10</v>
      </c>
      <c r="D35" s="115" t="s">
        <v>473</v>
      </c>
      <c r="E35" s="115" t="s">
        <v>474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0</v>
      </c>
      <c r="C43" s="104"/>
      <c r="D43" s="319">
        <v>0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11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0.42307692307692307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20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0.55555555555555558</v>
      </c>
      <c r="E48" s="90"/>
      <c r="F48" s="96"/>
      <c r="G48" s="96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43712</v>
      </c>
      <c r="B51" s="96"/>
      <c r="C51" s="96"/>
      <c r="D51" s="96"/>
      <c r="E51" s="90"/>
      <c r="F51" s="96"/>
      <c r="G51" s="96"/>
    </row>
    <row r="52" spans="1:7" ht="21" x14ac:dyDescent="0.4">
      <c r="A52" s="405" t="s">
        <v>28</v>
      </c>
      <c r="B52" s="407" t="s">
        <v>29</v>
      </c>
      <c r="C52" s="407"/>
      <c r="D52" s="407" t="s">
        <v>42</v>
      </c>
      <c r="E52" s="408" t="s">
        <v>264</v>
      </c>
      <c r="F52" s="408" t="s">
        <v>295</v>
      </c>
      <c r="G52" s="96"/>
    </row>
    <row r="53" spans="1:7" ht="21" x14ac:dyDescent="0.4">
      <c r="A53" s="405"/>
      <c r="B53" s="100" t="s">
        <v>32</v>
      </c>
      <c r="C53" s="100" t="s">
        <v>31</v>
      </c>
      <c r="D53" s="407"/>
      <c r="E53" s="408"/>
      <c r="F53" s="40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76"/>
      <c r="B64" s="477"/>
      <c r="C64" s="477"/>
      <c r="D64" s="477"/>
      <c r="E64" s="477"/>
      <c r="F64" s="477"/>
      <c r="G64" s="477"/>
    </row>
    <row r="65" spans="1:7" ht="43.5" customHeight="1" x14ac:dyDescent="0.4">
      <c r="A65" s="472" t="s">
        <v>341</v>
      </c>
      <c r="B65" s="472"/>
      <c r="C65" s="472"/>
      <c r="D65" s="472"/>
      <c r="E65" s="472"/>
      <c r="F65" s="47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56"/>
      <c r="B83" s="456"/>
      <c r="C83" s="456"/>
      <c r="D83" s="456"/>
      <c r="E83" s="456"/>
      <c r="F83" s="456"/>
      <c r="G83" s="456"/>
    </row>
    <row r="84" spans="1:7" ht="45" customHeight="1" x14ac:dyDescent="0.45">
      <c r="A84" s="478" t="s">
        <v>342</v>
      </c>
      <c r="B84" s="478"/>
      <c r="C84" s="478"/>
      <c r="D84" s="478"/>
      <c r="E84" s="478"/>
      <c r="F84" s="47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64"/>
      <c r="B101" s="465"/>
      <c r="C101" s="465"/>
      <c r="D101" s="465"/>
      <c r="E101" s="465"/>
      <c r="F101" s="471"/>
      <c r="G101" s="96"/>
    </row>
    <row r="102" spans="1:7" ht="46.5" customHeight="1" x14ac:dyDescent="0.4">
      <c r="A102" s="472" t="s">
        <v>343</v>
      </c>
      <c r="B102" s="472"/>
      <c r="C102" s="472"/>
      <c r="D102" s="472"/>
      <c r="E102" s="472"/>
      <c r="F102" s="47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64"/>
      <c r="B109" s="465"/>
      <c r="C109" s="465"/>
      <c r="D109" s="465"/>
      <c r="E109" s="465"/>
      <c r="F109" s="471"/>
      <c r="G109" s="96"/>
    </row>
    <row r="110" spans="1:7" ht="39.75" customHeight="1" x14ac:dyDescent="0.4">
      <c r="A110" s="472" t="s">
        <v>375</v>
      </c>
      <c r="B110" s="472"/>
      <c r="C110" s="472"/>
      <c r="D110" s="472"/>
      <c r="E110" s="472"/>
      <c r="F110" s="47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65"/>
      <c r="B118" s="465"/>
      <c r="C118" s="465"/>
      <c r="D118" s="465"/>
      <c r="E118" s="465"/>
      <c r="F118" s="465"/>
      <c r="G118" s="96"/>
    </row>
    <row r="119" spans="1:7" ht="22.5" x14ac:dyDescent="0.4">
      <c r="A119" s="472" t="s">
        <v>304</v>
      </c>
      <c r="B119" s="472"/>
      <c r="C119" s="472"/>
      <c r="D119" s="472"/>
      <c r="E119" s="472"/>
      <c r="F119" s="47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73"/>
      <c r="B130" s="473"/>
      <c r="C130" s="473"/>
      <c r="D130" s="473"/>
      <c r="E130" s="473"/>
      <c r="F130" s="473"/>
      <c r="G130" s="96"/>
    </row>
    <row r="131" spans="1:16384" ht="22.5" customHeight="1" x14ac:dyDescent="0.4">
      <c r="A131" s="474" t="s">
        <v>404</v>
      </c>
      <c r="B131" s="474"/>
      <c r="C131" s="474"/>
      <c r="D131" s="474"/>
      <c r="E131" s="474"/>
      <c r="F131" s="474"/>
      <c r="G131" s="96"/>
    </row>
    <row r="132" spans="1:16384" ht="22.5" customHeight="1" x14ac:dyDescent="0.4">
      <c r="A132" s="475"/>
      <c r="B132" s="475"/>
      <c r="C132" s="475"/>
      <c r="D132" s="475"/>
      <c r="E132" s="475"/>
      <c r="F132" s="475"/>
      <c r="G132" s="96"/>
    </row>
    <row r="133" spans="1:16384" s="258" customFormat="1" ht="22.5" customHeight="1" x14ac:dyDescent="0.25">
      <c r="A133" s="405" t="s">
        <v>28</v>
      </c>
      <c r="B133" s="407" t="s">
        <v>29</v>
      </c>
      <c r="C133" s="407"/>
      <c r="D133" s="407" t="s">
        <v>42</v>
      </c>
      <c r="E133" s="408" t="s">
        <v>264</v>
      </c>
      <c r="F133" s="408" t="s">
        <v>295</v>
      </c>
    </row>
    <row r="134" spans="1:16384" s="258" customFormat="1" ht="22.5" customHeight="1" x14ac:dyDescent="0.25">
      <c r="A134" s="405"/>
      <c r="B134" s="100" t="s">
        <v>32</v>
      </c>
      <c r="C134" s="100" t="s">
        <v>31</v>
      </c>
      <c r="D134" s="407"/>
      <c r="E134" s="408"/>
      <c r="F134" s="40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66" t="s">
        <v>441</v>
      </c>
      <c r="B137" s="466"/>
      <c r="C137" s="466"/>
      <c r="D137" s="466"/>
      <c r="E137" s="466"/>
      <c r="F137" s="46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36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36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36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36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63" t="s">
        <v>340</v>
      </c>
      <c r="B144" s="463"/>
      <c r="C144" s="463"/>
      <c r="D144" s="463"/>
      <c r="E144" s="463"/>
      <c r="F144" s="463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368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368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368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368">
        <v>2</v>
      </c>
      <c r="C149" s="107"/>
      <c r="D149" s="107"/>
      <c r="E149" s="107"/>
      <c r="F149" s="209"/>
      <c r="G149" s="96"/>
    </row>
    <row r="150" spans="1:7" ht="42" x14ac:dyDescent="0.4">
      <c r="A150" s="233" t="s">
        <v>305</v>
      </c>
      <c r="B150" s="368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147" x14ac:dyDescent="0.4">
      <c r="A151" s="107" t="s">
        <v>331</v>
      </c>
      <c r="B151" s="368">
        <v>1</v>
      </c>
      <c r="C151" s="107"/>
      <c r="D151" s="107" t="s">
        <v>476</v>
      </c>
      <c r="E151" s="107" t="s">
        <v>469</v>
      </c>
      <c r="F151" s="209"/>
      <c r="G151" s="96"/>
    </row>
    <row r="152" spans="1:7" ht="21" x14ac:dyDescent="0.4">
      <c r="A152" s="224" t="s">
        <v>358</v>
      </c>
      <c r="B152" s="368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126" x14ac:dyDescent="0.4">
      <c r="A153" s="107" t="s">
        <v>116</v>
      </c>
      <c r="B153" s="368">
        <v>1</v>
      </c>
      <c r="C153" s="107"/>
      <c r="D153" s="107" t="s">
        <v>478</v>
      </c>
      <c r="E153" s="107" t="s">
        <v>469</v>
      </c>
      <c r="F153" s="209"/>
      <c r="G153" s="96"/>
    </row>
    <row r="154" spans="1:7" ht="21" x14ac:dyDescent="0.4">
      <c r="A154" s="107" t="s">
        <v>140</v>
      </c>
      <c r="B154" s="368">
        <v>2</v>
      </c>
      <c r="C154" s="107"/>
      <c r="D154" s="115"/>
      <c r="E154" s="371"/>
      <c r="F154" s="209"/>
      <c r="G154" s="96"/>
    </row>
    <row r="155" spans="1:7" ht="42" x14ac:dyDescent="0.4">
      <c r="A155" s="333" t="s">
        <v>344</v>
      </c>
      <c r="B155" s="368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368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368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368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368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105" x14ac:dyDescent="0.4">
      <c r="A160" s="139" t="s">
        <v>148</v>
      </c>
      <c r="B160" s="368">
        <v>1</v>
      </c>
      <c r="C160" s="107" t="str">
        <f>IF(B160=0, -5, "0")</f>
        <v>0</v>
      </c>
      <c r="D160" s="107" t="s">
        <v>484</v>
      </c>
      <c r="E160" s="107" t="s">
        <v>485</v>
      </c>
      <c r="F160" s="209"/>
      <c r="G160" s="96"/>
    </row>
    <row r="161" spans="1:7" ht="21" x14ac:dyDescent="0.4">
      <c r="A161" s="464"/>
      <c r="B161" s="465"/>
      <c r="C161" s="465"/>
      <c r="D161" s="465"/>
      <c r="E161" s="465"/>
      <c r="F161" s="465"/>
      <c r="G161" s="96"/>
    </row>
    <row r="162" spans="1:7" ht="32.25" customHeight="1" x14ac:dyDescent="0.4">
      <c r="A162" s="466" t="s">
        <v>442</v>
      </c>
      <c r="B162" s="466"/>
      <c r="C162" s="466"/>
      <c r="D162" s="466"/>
      <c r="E162" s="466"/>
      <c r="F162" s="46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36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36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36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36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68" x14ac:dyDescent="0.4">
      <c r="A168" s="107" t="s">
        <v>390</v>
      </c>
      <c r="B168" s="364">
        <v>1</v>
      </c>
      <c r="C168" s="107"/>
      <c r="D168" s="107" t="s">
        <v>477</v>
      </c>
      <c r="E168" s="106"/>
      <c r="F168" s="209"/>
      <c r="G168" s="96"/>
    </row>
    <row r="169" spans="1:7" ht="21" x14ac:dyDescent="0.4">
      <c r="A169" s="107" t="s">
        <v>336</v>
      </c>
      <c r="B169" s="36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36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364">
        <v>2</v>
      </c>
      <c r="C171" s="107"/>
      <c r="D171" s="107"/>
      <c r="E171" s="106"/>
      <c r="F171" s="209"/>
      <c r="G171" s="96"/>
    </row>
    <row r="172" spans="1:7" ht="21" x14ac:dyDescent="0.4">
      <c r="A172" s="467"/>
      <c r="B172" s="468"/>
      <c r="C172" s="468"/>
      <c r="D172" s="468"/>
      <c r="E172" s="468"/>
      <c r="F172" s="468"/>
      <c r="G172" s="96"/>
    </row>
    <row r="173" spans="1:7" ht="32.25" customHeight="1" x14ac:dyDescent="0.4">
      <c r="A173" s="466" t="s">
        <v>304</v>
      </c>
      <c r="B173" s="466"/>
      <c r="C173" s="466"/>
      <c r="D173" s="466"/>
      <c r="E173" s="466"/>
      <c r="F173" s="46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36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36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36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364">
        <v>2</v>
      </c>
      <c r="C178" s="107"/>
      <c r="D178" s="107"/>
      <c r="E178" s="107"/>
      <c r="F178" s="209"/>
      <c r="G178" s="96"/>
    </row>
    <row r="179" spans="1:7" ht="63" x14ac:dyDescent="0.4">
      <c r="A179" s="107" t="s">
        <v>417</v>
      </c>
      <c r="B179" s="364" t="s">
        <v>30</v>
      </c>
      <c r="C179" s="107"/>
      <c r="D179" s="107" t="s">
        <v>501</v>
      </c>
      <c r="E179" s="107"/>
      <c r="F179" s="209"/>
      <c r="G179" s="96"/>
    </row>
    <row r="180" spans="1:7" ht="21" x14ac:dyDescent="0.4">
      <c r="A180" s="107" t="s">
        <v>388</v>
      </c>
      <c r="B180" s="36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69"/>
      <c r="C182" s="470"/>
      <c r="D182" s="243">
        <f>SUM(B145:C160,B174:C181,B163:C171,B138:C142)</f>
        <v>70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0.94594594594594594</v>
      </c>
      <c r="E183" s="90"/>
      <c r="F183" s="96"/>
      <c r="G183" s="96"/>
    </row>
    <row r="184" spans="1:7" ht="21" x14ac:dyDescent="0.4">
      <c r="A184" s="462"/>
      <c r="B184" s="462"/>
      <c r="C184" s="462"/>
      <c r="D184" s="462"/>
      <c r="E184" s="462"/>
      <c r="F184" s="46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43712</v>
      </c>
      <c r="B186" s="96"/>
      <c r="C186" s="96"/>
      <c r="D186" s="96"/>
      <c r="E186" s="90"/>
      <c r="F186" s="96"/>
      <c r="G186" s="96"/>
    </row>
    <row r="187" spans="1:7" ht="21" x14ac:dyDescent="0.4">
      <c r="A187" s="405" t="s">
        <v>28</v>
      </c>
      <c r="B187" s="407" t="s">
        <v>29</v>
      </c>
      <c r="C187" s="407"/>
      <c r="D187" s="407" t="s">
        <v>42</v>
      </c>
      <c r="E187" s="408" t="s">
        <v>264</v>
      </c>
      <c r="F187" s="408" t="s">
        <v>295</v>
      </c>
      <c r="G187" s="96"/>
    </row>
    <row r="188" spans="1:7" ht="21" x14ac:dyDescent="0.4">
      <c r="A188" s="405"/>
      <c r="B188" s="100" t="s">
        <v>32</v>
      </c>
      <c r="C188" s="100" t="s">
        <v>31</v>
      </c>
      <c r="D188" s="407"/>
      <c r="E188" s="408"/>
      <c r="F188" s="40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36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36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36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36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84" x14ac:dyDescent="0.4">
      <c r="A196" s="130" t="s">
        <v>133</v>
      </c>
      <c r="B196" s="364">
        <v>0</v>
      </c>
      <c r="C196" s="104"/>
      <c r="D196" s="119" t="s">
        <v>488</v>
      </c>
      <c r="E196" s="119" t="s">
        <v>489</v>
      </c>
      <c r="F196" s="105"/>
      <c r="G196" s="96"/>
    </row>
    <row r="197" spans="1:7" ht="22.5" x14ac:dyDescent="0.45">
      <c r="A197" s="184" t="s">
        <v>50</v>
      </c>
      <c r="B197" s="36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364">
        <v>2</v>
      </c>
      <c r="C198" s="136"/>
      <c r="D198" s="105"/>
      <c r="E198" s="106"/>
      <c r="F198" s="105"/>
      <c r="G198" s="96"/>
    </row>
    <row r="199" spans="1:7" ht="21" x14ac:dyDescent="0.4">
      <c r="A199" s="412" t="s">
        <v>34</v>
      </c>
      <c r="B199" s="413"/>
      <c r="C199" s="414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38"/>
      <c r="B201" s="438"/>
      <c r="C201" s="438"/>
      <c r="D201" s="438"/>
      <c r="E201" s="438"/>
      <c r="F201" s="43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36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36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36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36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36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36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36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364">
        <v>2</v>
      </c>
      <c r="C211" s="104"/>
      <c r="D211" s="115"/>
      <c r="E211" s="371"/>
      <c r="F211" s="105"/>
      <c r="G211" s="96"/>
    </row>
    <row r="212" spans="1:7" ht="21" x14ac:dyDescent="0.4">
      <c r="A212" s="158" t="s">
        <v>393</v>
      </c>
      <c r="B212" s="36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36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36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36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36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36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36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36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364">
        <v>2</v>
      </c>
      <c r="C220" s="104"/>
      <c r="D220" s="105"/>
      <c r="E220" s="365"/>
      <c r="F220" s="105"/>
      <c r="G220" s="96"/>
    </row>
    <row r="221" spans="1:7" ht="21" x14ac:dyDescent="0.4">
      <c r="A221" s="161" t="s">
        <v>406</v>
      </c>
      <c r="B221" s="364">
        <v>2</v>
      </c>
      <c r="C221" s="104"/>
      <c r="D221" s="161"/>
      <c r="E221" s="105"/>
      <c r="F221" s="105"/>
      <c r="G221" s="96"/>
    </row>
    <row r="222" spans="1:7" ht="105" x14ac:dyDescent="0.4">
      <c r="A222" s="162" t="s">
        <v>309</v>
      </c>
      <c r="B222" s="364">
        <v>0</v>
      </c>
      <c r="C222" s="118">
        <f>IF(B222=0, -10, "0")</f>
        <v>-10</v>
      </c>
      <c r="D222" s="105" t="s">
        <v>487</v>
      </c>
      <c r="E222" s="365" t="s">
        <v>486</v>
      </c>
      <c r="F222" s="105"/>
      <c r="G222" s="96"/>
    </row>
    <row r="223" spans="1:7" ht="21" x14ac:dyDescent="0.4">
      <c r="A223" s="412" t="s">
        <v>34</v>
      </c>
      <c r="B223" s="413"/>
      <c r="C223" s="414"/>
      <c r="D223" s="123">
        <f>SUM(B203:C222)</f>
        <v>28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0.66666666666666663</v>
      </c>
      <c r="E224" s="90"/>
      <c r="F224" s="96"/>
      <c r="G224" s="96"/>
    </row>
    <row r="225" spans="1:7" ht="21" x14ac:dyDescent="0.4">
      <c r="A225" s="438"/>
      <c r="B225" s="438"/>
      <c r="C225" s="438"/>
      <c r="D225" s="438"/>
      <c r="E225" s="438"/>
      <c r="F225" s="43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36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36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63" x14ac:dyDescent="0.4">
      <c r="A230" s="163" t="s">
        <v>116</v>
      </c>
      <c r="B230" s="364">
        <v>1</v>
      </c>
      <c r="C230" s="118"/>
      <c r="D230" s="164" t="s">
        <v>490</v>
      </c>
      <c r="E230" s="105" t="s">
        <v>491</v>
      </c>
      <c r="F230" s="105"/>
      <c r="G230" s="96"/>
    </row>
    <row r="231" spans="1:7" ht="22.5" x14ac:dyDescent="0.45">
      <c r="A231" s="336" t="s">
        <v>394</v>
      </c>
      <c r="B231" s="36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59" t="s">
        <v>304</v>
      </c>
      <c r="B232" s="460"/>
      <c r="C232" s="460"/>
      <c r="D232" s="461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364">
        <v>2</v>
      </c>
      <c r="C234" s="166"/>
      <c r="D234" s="105"/>
      <c r="E234" s="105"/>
      <c r="F234" s="105"/>
      <c r="G234" s="96"/>
    </row>
    <row r="235" spans="1:7" ht="63" x14ac:dyDescent="0.4">
      <c r="A235" s="107" t="s">
        <v>362</v>
      </c>
      <c r="B235" s="364" t="s">
        <v>30</v>
      </c>
      <c r="C235" s="166"/>
      <c r="D235" s="107" t="s">
        <v>501</v>
      </c>
      <c r="E235" s="105"/>
      <c r="F235" s="105"/>
      <c r="G235" s="96"/>
    </row>
    <row r="236" spans="1:7" ht="21" x14ac:dyDescent="0.4">
      <c r="A236" s="152" t="s">
        <v>363</v>
      </c>
      <c r="B236" s="36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364">
        <v>2</v>
      </c>
      <c r="C237" s="118" t="str">
        <f>IF(B237=0, -5, "0")</f>
        <v>0</v>
      </c>
      <c r="D237" s="105"/>
      <c r="E237" s="365"/>
      <c r="F237" s="105"/>
      <c r="G237" s="96"/>
    </row>
    <row r="238" spans="1:7" ht="21" x14ac:dyDescent="0.4">
      <c r="A238" s="152" t="s">
        <v>321</v>
      </c>
      <c r="B238" s="36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36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412" t="s">
        <v>34</v>
      </c>
      <c r="B241" s="413"/>
      <c r="C241" s="414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65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0.79268292682926833</v>
      </c>
      <c r="E245" s="90"/>
      <c r="F245" s="96"/>
      <c r="G245" s="96"/>
    </row>
    <row r="246" spans="1:7" ht="21" x14ac:dyDescent="0.4">
      <c r="A246" s="438"/>
      <c r="B246" s="438"/>
      <c r="C246" s="438"/>
      <c r="D246" s="438"/>
      <c r="E246" s="438"/>
      <c r="F246" s="43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43712</v>
      </c>
      <c r="B248" s="96"/>
      <c r="C248" s="96"/>
      <c r="D248" s="96"/>
      <c r="E248" s="90"/>
      <c r="F248" s="96"/>
      <c r="G248" s="96"/>
    </row>
    <row r="249" spans="1:7" ht="21" x14ac:dyDescent="0.4">
      <c r="A249" s="405" t="s">
        <v>28</v>
      </c>
      <c r="B249" s="407" t="s">
        <v>29</v>
      </c>
      <c r="C249" s="407"/>
      <c r="D249" s="407" t="s">
        <v>42</v>
      </c>
      <c r="E249" s="408" t="s">
        <v>264</v>
      </c>
      <c r="F249" s="408" t="s">
        <v>295</v>
      </c>
      <c r="G249" s="96"/>
    </row>
    <row r="250" spans="1:7" ht="21" x14ac:dyDescent="0.4">
      <c r="A250" s="405"/>
      <c r="B250" s="100" t="s">
        <v>32</v>
      </c>
      <c r="C250" s="100" t="s">
        <v>31</v>
      </c>
      <c r="D250" s="407"/>
      <c r="E250" s="408"/>
      <c r="F250" s="40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412" t="s">
        <v>34</v>
      </c>
      <c r="B261" s="413"/>
      <c r="C261" s="41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364">
        <v>2</v>
      </c>
      <c r="C266" s="104"/>
      <c r="D266" s="376"/>
      <c r="E266" s="375"/>
      <c r="F266" s="105"/>
      <c r="G266" s="96"/>
    </row>
    <row r="267" spans="1:7" ht="21" x14ac:dyDescent="0.4">
      <c r="A267" s="103" t="s">
        <v>53</v>
      </c>
      <c r="B267" s="36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36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36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36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36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84" x14ac:dyDescent="0.4">
      <c r="A272" s="230" t="s">
        <v>420</v>
      </c>
      <c r="B272" s="364">
        <v>0</v>
      </c>
      <c r="C272" s="118">
        <f>IF(B272=0, -10, "0")</f>
        <v>-10</v>
      </c>
      <c r="D272" s="157" t="s">
        <v>528</v>
      </c>
      <c r="E272" s="365" t="s">
        <v>527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1" x14ac:dyDescent="0.4">
      <c r="A274" s="103" t="s">
        <v>116</v>
      </c>
      <c r="B274" s="364">
        <v>2</v>
      </c>
      <c r="C274" s="104"/>
      <c r="D274" s="367"/>
      <c r="E274" s="367"/>
      <c r="F274" s="105"/>
      <c r="G274" s="96"/>
    </row>
    <row r="275" spans="1:7" ht="43.5" customHeight="1" x14ac:dyDescent="0.4">
      <c r="A275" s="168" t="s">
        <v>359</v>
      </c>
      <c r="B275" s="36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x14ac:dyDescent="0.4">
      <c r="A278" s="103" t="s">
        <v>140</v>
      </c>
      <c r="B278" s="364">
        <v>2</v>
      </c>
      <c r="C278" s="104"/>
      <c r="D278" s="115"/>
      <c r="E278" s="371"/>
      <c r="F278" s="105"/>
      <c r="G278" s="96"/>
    </row>
    <row r="279" spans="1:7" ht="21" customHeight="1" x14ac:dyDescent="0.45">
      <c r="A279" s="139" t="s">
        <v>344</v>
      </c>
      <c r="B279" s="36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36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36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364">
        <v>2</v>
      </c>
      <c r="C282" s="166"/>
      <c r="D282" s="105"/>
      <c r="E282" s="374"/>
      <c r="F282" s="105"/>
      <c r="G282" s="96"/>
    </row>
    <row r="283" spans="1:7" ht="39" customHeight="1" x14ac:dyDescent="0.4">
      <c r="A283" s="103" t="s">
        <v>148</v>
      </c>
      <c r="B283" s="364">
        <v>2</v>
      </c>
      <c r="C283" s="104"/>
      <c r="D283" s="374"/>
      <c r="E283" s="375"/>
      <c r="F283" s="105"/>
      <c r="G283" s="96"/>
    </row>
    <row r="284" spans="1:7" ht="21.75" customHeight="1" x14ac:dyDescent="0.4">
      <c r="A284" s="161" t="s">
        <v>406</v>
      </c>
      <c r="B284" s="36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22"/>
      <c r="B286" s="422"/>
      <c r="C286" s="422"/>
      <c r="D286" s="422"/>
      <c r="E286" s="422"/>
      <c r="F286" s="422"/>
      <c r="G286" s="96"/>
    </row>
    <row r="287" spans="1:7" ht="31.5" customHeight="1" x14ac:dyDescent="0.4">
      <c r="A287" s="458" t="s">
        <v>304</v>
      </c>
      <c r="B287" s="458"/>
      <c r="C287" s="458"/>
      <c r="D287" s="458"/>
      <c r="E287" s="458"/>
      <c r="F287" s="45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364" t="s">
        <v>30</v>
      </c>
      <c r="C290" s="104"/>
      <c r="D290" s="107" t="s">
        <v>501</v>
      </c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44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0.75862068965517238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60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0.81081081081081086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43712</v>
      </c>
      <c r="B303" s="96"/>
      <c r="C303" s="96"/>
      <c r="D303" s="96"/>
      <c r="E303" s="90"/>
      <c r="F303" s="96"/>
      <c r="G303" s="96"/>
    </row>
    <row r="304" spans="1:7" ht="21" x14ac:dyDescent="0.4">
      <c r="A304" s="405" t="s">
        <v>28</v>
      </c>
      <c r="B304" s="407" t="s">
        <v>29</v>
      </c>
      <c r="C304" s="407"/>
      <c r="D304" s="407" t="s">
        <v>42</v>
      </c>
      <c r="E304" s="408" t="s">
        <v>264</v>
      </c>
      <c r="F304" s="408" t="s">
        <v>295</v>
      </c>
      <c r="G304" s="96"/>
    </row>
    <row r="305" spans="1:7" ht="21" x14ac:dyDescent="0.4">
      <c r="A305" s="405"/>
      <c r="B305" s="100" t="s">
        <v>32</v>
      </c>
      <c r="C305" s="100" t="s">
        <v>31</v>
      </c>
      <c r="D305" s="407"/>
      <c r="E305" s="408"/>
      <c r="F305" s="40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36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36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364">
        <v>2</v>
      </c>
      <c r="C315" s="104"/>
      <c r="D315" s="105"/>
      <c r="E315" s="36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63" x14ac:dyDescent="0.4">
      <c r="A320" s="103" t="s">
        <v>143</v>
      </c>
      <c r="B320" s="104">
        <v>1</v>
      </c>
      <c r="C320" s="118"/>
      <c r="D320" s="367" t="s">
        <v>504</v>
      </c>
      <c r="E320" s="365" t="s">
        <v>505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364">
        <v>2</v>
      </c>
      <c r="C322" s="118" t="str">
        <f>IF(B322=0, -10, "0")</f>
        <v>0</v>
      </c>
      <c r="D322" s="365"/>
      <c r="E322" s="365"/>
      <c r="F322" s="105"/>
      <c r="G322" s="96"/>
    </row>
    <row r="323" spans="1:7" ht="21" x14ac:dyDescent="0.4">
      <c r="A323" s="103" t="s">
        <v>53</v>
      </c>
      <c r="B323" s="364">
        <v>2</v>
      </c>
      <c r="C323" s="104"/>
      <c r="D323" s="365"/>
      <c r="E323" s="365"/>
      <c r="F323" s="105"/>
      <c r="G323" s="96"/>
    </row>
    <row r="324" spans="1:7" ht="63" x14ac:dyDescent="0.4">
      <c r="A324" s="230" t="s">
        <v>420</v>
      </c>
      <c r="B324" s="364">
        <v>0</v>
      </c>
      <c r="C324" s="118">
        <f>IF(B324=0, -10, "0")</f>
        <v>-10</v>
      </c>
      <c r="D324" s="157" t="s">
        <v>526</v>
      </c>
      <c r="E324" s="105" t="s">
        <v>527</v>
      </c>
      <c r="F324" s="105"/>
      <c r="G324" s="96"/>
    </row>
    <row r="325" spans="1:7" ht="21" x14ac:dyDescent="0.4">
      <c r="A325" s="103" t="s">
        <v>207</v>
      </c>
      <c r="B325" s="36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364">
        <v>2</v>
      </c>
      <c r="C326" s="104"/>
      <c r="D326" s="115"/>
      <c r="E326" s="371"/>
      <c r="F326" s="105"/>
      <c r="G326" s="96"/>
    </row>
    <row r="327" spans="1:7" ht="22.5" x14ac:dyDescent="0.4">
      <c r="A327" s="103" t="s">
        <v>121</v>
      </c>
      <c r="B327" s="36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36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36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342.75" customHeight="1" x14ac:dyDescent="0.4">
      <c r="A332" s="173" t="s">
        <v>58</v>
      </c>
      <c r="B332" s="364">
        <v>0</v>
      </c>
      <c r="C332" s="118">
        <f>IF(B332=0, -10, "0")</f>
        <v>-10</v>
      </c>
      <c r="D332" s="172" t="s">
        <v>516</v>
      </c>
      <c r="E332" s="172" t="s">
        <v>517</v>
      </c>
      <c r="F332" s="105"/>
      <c r="G332" s="96"/>
    </row>
    <row r="333" spans="1:7" ht="42" x14ac:dyDescent="0.4">
      <c r="A333" s="229" t="s">
        <v>344</v>
      </c>
      <c r="B333" s="364">
        <v>2</v>
      </c>
      <c r="C333" s="118" t="str">
        <f>IF(B333=0, -5, "0")</f>
        <v>0</v>
      </c>
      <c r="D333" s="105"/>
      <c r="E333" s="365"/>
      <c r="F333" s="105"/>
      <c r="G333" s="96"/>
    </row>
    <row r="334" spans="1:7" ht="76.5" customHeight="1" x14ac:dyDescent="0.4">
      <c r="A334" s="229" t="s">
        <v>63</v>
      </c>
      <c r="B334" s="364">
        <v>2</v>
      </c>
      <c r="C334" s="118" t="str">
        <f>IF(B334=0, -5, "0")</f>
        <v>0</v>
      </c>
      <c r="D334" s="105"/>
      <c r="E334" s="365"/>
      <c r="F334" s="105"/>
      <c r="G334" s="96"/>
    </row>
    <row r="335" spans="1:7" ht="19.5" customHeight="1" x14ac:dyDescent="0.45">
      <c r="A335" s="229" t="s">
        <v>324</v>
      </c>
      <c r="B335" s="36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63" x14ac:dyDescent="0.4">
      <c r="A336" s="103" t="s">
        <v>384</v>
      </c>
      <c r="B336" s="364">
        <v>1</v>
      </c>
      <c r="C336" s="166"/>
      <c r="D336" s="105" t="s">
        <v>512</v>
      </c>
      <c r="E336" s="371" t="s">
        <v>513</v>
      </c>
      <c r="F336" s="105"/>
      <c r="G336" s="96"/>
    </row>
    <row r="337" spans="1:7" ht="65.25" customHeight="1" x14ac:dyDescent="0.4">
      <c r="A337" s="103" t="s">
        <v>367</v>
      </c>
      <c r="B337" s="364">
        <v>0</v>
      </c>
      <c r="C337" s="104"/>
      <c r="D337" s="365" t="s">
        <v>502</v>
      </c>
      <c r="E337" s="371" t="s">
        <v>503</v>
      </c>
      <c r="F337" s="105"/>
      <c r="G337" s="96"/>
    </row>
    <row r="338" spans="1:7" ht="21" x14ac:dyDescent="0.4">
      <c r="A338" s="161" t="s">
        <v>406</v>
      </c>
      <c r="B338" s="36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0.23809523809523808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1</v>
      </c>
      <c r="C343" s="104"/>
      <c r="D343" s="115" t="s">
        <v>514</v>
      </c>
      <c r="E343" s="106" t="s">
        <v>515</v>
      </c>
      <c r="F343" s="105"/>
      <c r="G343" s="96"/>
    </row>
    <row r="344" spans="1:7" ht="22.5" x14ac:dyDescent="0.4">
      <c r="A344" s="173" t="s">
        <v>50</v>
      </c>
      <c r="B344" s="36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36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21" x14ac:dyDescent="0.4">
      <c r="A346" s="174" t="s">
        <v>368</v>
      </c>
      <c r="B346" s="364">
        <v>2</v>
      </c>
      <c r="C346" s="118" t="str">
        <f>IF(B346=0, -5, "0")</f>
        <v>0</v>
      </c>
      <c r="D346" s="366"/>
      <c r="E346" s="369"/>
      <c r="F346" s="105"/>
      <c r="G346" s="96"/>
    </row>
    <row r="347" spans="1:7" ht="21" x14ac:dyDescent="0.4">
      <c r="A347" s="103" t="s">
        <v>183</v>
      </c>
      <c r="B347" s="364">
        <v>2</v>
      </c>
      <c r="C347" s="104"/>
      <c r="D347" s="135"/>
      <c r="E347" s="366"/>
      <c r="F347" s="105"/>
      <c r="G347" s="96"/>
    </row>
    <row r="348" spans="1:7" ht="84" x14ac:dyDescent="0.4">
      <c r="A348" s="103" t="s">
        <v>212</v>
      </c>
      <c r="B348" s="364">
        <v>0</v>
      </c>
      <c r="C348" s="104"/>
      <c r="D348" s="175" t="s">
        <v>506</v>
      </c>
      <c r="E348" s="175" t="s">
        <v>507</v>
      </c>
      <c r="F348" s="105"/>
      <c r="G348" s="96"/>
    </row>
    <row r="349" spans="1:7" ht="63" x14ac:dyDescent="0.4">
      <c r="A349" s="139" t="s">
        <v>324</v>
      </c>
      <c r="B349" s="364">
        <v>0</v>
      </c>
      <c r="C349" s="118">
        <f>IF(B349=0, -5, "0")</f>
        <v>-5</v>
      </c>
      <c r="D349" s="175" t="s">
        <v>508</v>
      </c>
      <c r="E349" s="175" t="s">
        <v>509</v>
      </c>
      <c r="F349" s="105"/>
      <c r="G349" s="96"/>
    </row>
    <row r="350" spans="1:7" ht="21" x14ac:dyDescent="0.4">
      <c r="A350" s="139" t="s">
        <v>380</v>
      </c>
      <c r="B350" s="36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364">
        <v>2</v>
      </c>
      <c r="C351" s="104"/>
      <c r="D351" s="131"/>
      <c r="E351" s="106"/>
      <c r="F351" s="105"/>
      <c r="G351" s="96"/>
    </row>
    <row r="352" spans="1:7" ht="21" x14ac:dyDescent="0.3">
      <c r="A352" s="443"/>
      <c r="B352" s="443"/>
      <c r="C352" s="443"/>
      <c r="D352" s="443"/>
      <c r="E352" s="443"/>
      <c r="F352" s="443"/>
      <c r="G352" s="443"/>
    </row>
    <row r="353" spans="1:7" ht="32.25" customHeight="1" x14ac:dyDescent="0.4">
      <c r="A353" s="457" t="s">
        <v>304</v>
      </c>
      <c r="B353" s="457"/>
      <c r="C353" s="457"/>
      <c r="D353" s="457"/>
      <c r="E353" s="457"/>
      <c r="F353" s="457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63" x14ac:dyDescent="0.4">
      <c r="A356" s="107" t="s">
        <v>362</v>
      </c>
      <c r="B356" s="364" t="s">
        <v>30</v>
      </c>
      <c r="C356" s="104"/>
      <c r="D356" s="107" t="s">
        <v>501</v>
      </c>
      <c r="E356" s="106"/>
      <c r="F356" s="105"/>
      <c r="G356" s="96"/>
    </row>
    <row r="357" spans="1:7" ht="21" x14ac:dyDescent="0.4">
      <c r="A357" s="152" t="s">
        <v>363</v>
      </c>
      <c r="B357" s="364">
        <v>2</v>
      </c>
      <c r="C357" s="104"/>
      <c r="D357" s="131"/>
      <c r="E357" s="106"/>
      <c r="F357" s="105"/>
      <c r="G357" s="96"/>
    </row>
    <row r="358" spans="1:7" ht="147" x14ac:dyDescent="0.4">
      <c r="A358" s="139" t="s">
        <v>311</v>
      </c>
      <c r="B358" s="104">
        <v>0</v>
      </c>
      <c r="C358" s="104">
        <f>IF(B358=0, -5, "0")</f>
        <v>-5</v>
      </c>
      <c r="D358" s="131" t="s">
        <v>510</v>
      </c>
      <c r="E358" s="365" t="s">
        <v>511</v>
      </c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15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0.41666666666666669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41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0.43617021276595747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43712</v>
      </c>
      <c r="B369" s="96"/>
      <c r="C369" s="96"/>
      <c r="D369" s="96"/>
      <c r="E369" s="90"/>
      <c r="F369" s="96"/>
      <c r="G369" s="96"/>
    </row>
    <row r="370" spans="1:7" ht="21" x14ac:dyDescent="0.4">
      <c r="A370" s="405" t="s">
        <v>28</v>
      </c>
      <c r="B370" s="407" t="s">
        <v>29</v>
      </c>
      <c r="C370" s="407"/>
      <c r="D370" s="407" t="s">
        <v>42</v>
      </c>
      <c r="E370" s="408" t="s">
        <v>264</v>
      </c>
      <c r="F370" s="408" t="s">
        <v>295</v>
      </c>
      <c r="G370" s="96"/>
    </row>
    <row r="371" spans="1:7" ht="21" x14ac:dyDescent="0.4">
      <c r="A371" s="405"/>
      <c r="B371" s="100" t="s">
        <v>32</v>
      </c>
      <c r="C371" s="100" t="s">
        <v>31</v>
      </c>
      <c r="D371" s="407"/>
      <c r="E371" s="408"/>
      <c r="F371" s="40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36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36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36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36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364">
        <v>2</v>
      </c>
      <c r="C379" s="104"/>
      <c r="D379" s="365"/>
      <c r="E379" s="365"/>
      <c r="F379" s="105"/>
      <c r="G379" s="96"/>
    </row>
    <row r="380" spans="1:7" ht="21" x14ac:dyDescent="0.4">
      <c r="A380" s="130" t="s">
        <v>124</v>
      </c>
      <c r="B380" s="36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36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36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36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36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1</v>
      </c>
      <c r="C389" s="104"/>
      <c r="D389" s="381" t="s">
        <v>529</v>
      </c>
      <c r="E389" s="374" t="s">
        <v>530</v>
      </c>
      <c r="F389" s="105"/>
      <c r="G389" s="96"/>
    </row>
    <row r="390" spans="1:7" ht="21" x14ac:dyDescent="0.4">
      <c r="A390" s="103" t="s">
        <v>152</v>
      </c>
      <c r="B390" s="364">
        <v>2</v>
      </c>
      <c r="C390" s="104"/>
      <c r="D390" s="156"/>
      <c r="E390" s="156"/>
      <c r="F390" s="105"/>
      <c r="G390" s="96"/>
    </row>
    <row r="391" spans="1:7" ht="22.5" x14ac:dyDescent="0.4">
      <c r="A391" s="173" t="s">
        <v>318</v>
      </c>
      <c r="B391" s="36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36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364">
        <v>2</v>
      </c>
      <c r="C393" s="104"/>
      <c r="D393" s="156"/>
      <c r="E393" s="156"/>
      <c r="F393" s="105"/>
      <c r="G393" s="96"/>
    </row>
    <row r="394" spans="1:7" ht="22.5" x14ac:dyDescent="0.45">
      <c r="A394" s="184" t="s">
        <v>7</v>
      </c>
      <c r="B394" s="36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36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364">
        <v>2</v>
      </c>
      <c r="C396" s="104"/>
      <c r="D396" s="156"/>
      <c r="E396" s="106"/>
      <c r="F396" s="105"/>
      <c r="G396" s="96"/>
    </row>
    <row r="397" spans="1:7" ht="105" x14ac:dyDescent="0.4">
      <c r="A397" s="187" t="s">
        <v>457</v>
      </c>
      <c r="B397" s="364">
        <v>0</v>
      </c>
      <c r="C397" s="118">
        <f>IF(B397=0, -10, "0")</f>
        <v>-10</v>
      </c>
      <c r="D397" s="167" t="s">
        <v>532</v>
      </c>
      <c r="E397" s="375" t="s">
        <v>531</v>
      </c>
      <c r="F397" s="105"/>
      <c r="G397" s="96"/>
    </row>
    <row r="398" spans="1:7" ht="21" x14ac:dyDescent="0.4">
      <c r="A398" s="103" t="s">
        <v>215</v>
      </c>
      <c r="B398" s="364">
        <v>2</v>
      </c>
      <c r="C398" s="104"/>
      <c r="F398" s="105"/>
      <c r="G398" s="96"/>
    </row>
    <row r="399" spans="1:7" ht="21" x14ac:dyDescent="0.4">
      <c r="A399" s="103" t="s">
        <v>140</v>
      </c>
      <c r="B399" s="36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364">
        <v>2</v>
      </c>
      <c r="C400" s="188"/>
      <c r="D400" s="156"/>
      <c r="E400" s="156"/>
      <c r="F400" s="105"/>
      <c r="G400" s="96"/>
    </row>
    <row r="401" spans="1:7" ht="21" x14ac:dyDescent="0.4">
      <c r="A401" s="103" t="s">
        <v>397</v>
      </c>
      <c r="B401" s="36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364">
        <v>2</v>
      </c>
      <c r="C402" s="118" t="str">
        <f>IF(B402=0, -10, "0")</f>
        <v>0</v>
      </c>
      <c r="D402" s="156"/>
      <c r="E402" s="365"/>
      <c r="F402" s="105"/>
      <c r="G402" s="96"/>
    </row>
    <row r="403" spans="1:7" ht="18" customHeight="1" x14ac:dyDescent="0.45">
      <c r="A403" s="139" t="s">
        <v>344</v>
      </c>
      <c r="B403" s="36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36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36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36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36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36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364">
        <v>2</v>
      </c>
      <c r="C409" s="104"/>
      <c r="D409" s="161"/>
      <c r="E409" s="106"/>
      <c r="F409" s="105"/>
      <c r="G409" s="96"/>
    </row>
    <row r="410" spans="1:7" ht="21" x14ac:dyDescent="0.4">
      <c r="A410" s="455"/>
      <c r="B410" s="456"/>
      <c r="C410" s="456"/>
      <c r="D410" s="456"/>
      <c r="E410" s="456"/>
      <c r="F410" s="456"/>
      <c r="G410" s="456"/>
    </row>
    <row r="411" spans="1:7" ht="24.75" x14ac:dyDescent="0.4">
      <c r="A411" s="453" t="s">
        <v>313</v>
      </c>
      <c r="B411" s="453"/>
      <c r="C411" s="453"/>
      <c r="D411" s="453"/>
      <c r="E411" s="453"/>
      <c r="F411" s="453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63" x14ac:dyDescent="0.4">
      <c r="A414" s="107" t="s">
        <v>362</v>
      </c>
      <c r="B414" s="364" t="s">
        <v>30</v>
      </c>
      <c r="C414" s="104"/>
      <c r="D414" s="107" t="s">
        <v>501</v>
      </c>
      <c r="E414" s="106"/>
      <c r="F414" s="105"/>
      <c r="G414" s="96"/>
    </row>
    <row r="415" spans="1:7" ht="21" x14ac:dyDescent="0.4">
      <c r="A415" s="152" t="s">
        <v>363</v>
      </c>
      <c r="B415" s="36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36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v>0.8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42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0.72413793103448276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64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0.8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43712</v>
      </c>
      <c r="B427" s="96"/>
      <c r="C427" s="96"/>
      <c r="D427" s="96"/>
      <c r="E427" s="90"/>
      <c r="F427" s="96"/>
      <c r="G427" s="96"/>
    </row>
    <row r="428" spans="1:7" ht="21" x14ac:dyDescent="0.4">
      <c r="A428" s="405" t="s">
        <v>28</v>
      </c>
      <c r="B428" s="407" t="s">
        <v>29</v>
      </c>
      <c r="C428" s="407"/>
      <c r="D428" s="407" t="s">
        <v>42</v>
      </c>
      <c r="E428" s="408" t="s">
        <v>264</v>
      </c>
      <c r="F428" s="408" t="s">
        <v>295</v>
      </c>
      <c r="G428" s="96"/>
    </row>
    <row r="429" spans="1:7" ht="21" x14ac:dyDescent="0.4">
      <c r="A429" s="405"/>
      <c r="B429" s="100" t="s">
        <v>32</v>
      </c>
      <c r="C429" s="100" t="s">
        <v>31</v>
      </c>
      <c r="D429" s="407"/>
      <c r="E429" s="408"/>
      <c r="F429" s="40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36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364">
        <v>2</v>
      </c>
      <c r="C446" s="104"/>
      <c r="D446" s="135"/>
      <c r="E446" s="366"/>
      <c r="F446" s="105"/>
      <c r="G446" s="96"/>
    </row>
    <row r="447" spans="1:7" ht="22.5" x14ac:dyDescent="0.45">
      <c r="A447" s="174" t="s">
        <v>351</v>
      </c>
      <c r="B447" s="364">
        <v>1</v>
      </c>
      <c r="C447" s="118" t="str">
        <f>IF(B447=0, -5, "0")</f>
        <v>0</v>
      </c>
      <c r="D447" s="194" t="s">
        <v>535</v>
      </c>
      <c r="E447" s="106" t="s">
        <v>536</v>
      </c>
      <c r="F447" s="105"/>
      <c r="G447" s="96"/>
    </row>
    <row r="448" spans="1:7" ht="22.5" x14ac:dyDescent="0.45">
      <c r="A448" s="174" t="s">
        <v>352</v>
      </c>
      <c r="B448" s="36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36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36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53" t="s">
        <v>304</v>
      </c>
      <c r="B459" s="453"/>
      <c r="C459" s="453"/>
      <c r="D459" s="453"/>
      <c r="E459" s="453"/>
      <c r="F459" s="453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63" x14ac:dyDescent="0.4">
      <c r="A464" s="152" t="s">
        <v>321</v>
      </c>
      <c r="B464" s="104">
        <v>0</v>
      </c>
      <c r="C464" s="104"/>
      <c r="D464" s="105" t="s">
        <v>533</v>
      </c>
      <c r="E464" s="365" t="s">
        <v>534</v>
      </c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0.9285714285714286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0.94827586206896552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54" t="s">
        <v>405</v>
      </c>
      <c r="B473" s="454"/>
      <c r="C473" s="454"/>
      <c r="D473" s="454"/>
      <c r="E473" s="454"/>
      <c r="F473" s="454"/>
      <c r="G473" s="96"/>
    </row>
    <row r="474" spans="1:7" ht="21" customHeight="1" x14ac:dyDescent="0.4">
      <c r="A474" s="191">
        <f>B11</f>
        <v>43712</v>
      </c>
      <c r="F474" s="2"/>
      <c r="G474" s="96"/>
    </row>
    <row r="475" spans="1:7" ht="21" x14ac:dyDescent="0.4">
      <c r="A475" s="439" t="s">
        <v>28</v>
      </c>
      <c r="B475" s="440" t="s">
        <v>29</v>
      </c>
      <c r="C475" s="440"/>
      <c r="D475" s="440" t="s">
        <v>42</v>
      </c>
      <c r="E475" s="441" t="s">
        <v>264</v>
      </c>
      <c r="F475" s="441" t="s">
        <v>295</v>
      </c>
      <c r="G475" s="96"/>
    </row>
    <row r="476" spans="1:7" ht="21" x14ac:dyDescent="0.4">
      <c r="A476" s="439"/>
      <c r="B476" s="254" t="s">
        <v>32</v>
      </c>
      <c r="C476" s="254" t="s">
        <v>31</v>
      </c>
      <c r="D476" s="440"/>
      <c r="E476" s="441"/>
      <c r="F476" s="44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364" t="s">
        <v>30</v>
      </c>
      <c r="C485" s="297"/>
      <c r="D485" s="370"/>
      <c r="E485" s="370"/>
      <c r="F485" s="105"/>
      <c r="G485" s="96"/>
    </row>
    <row r="486" spans="1:7" ht="21" x14ac:dyDescent="0.4">
      <c r="A486" s="164" t="s">
        <v>106</v>
      </c>
      <c r="B486" s="364" t="s">
        <v>30</v>
      </c>
      <c r="C486" s="297"/>
      <c r="D486" s="370"/>
      <c r="E486" s="370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126" x14ac:dyDescent="0.4">
      <c r="A488" s="337" t="s">
        <v>458</v>
      </c>
      <c r="B488" s="364">
        <v>0</v>
      </c>
      <c r="C488" s="118">
        <f>IF(B488=0, -5, "0")</f>
        <v>-5</v>
      </c>
      <c r="D488" s="382" t="s">
        <v>542</v>
      </c>
      <c r="E488" s="383" t="s">
        <v>537</v>
      </c>
      <c r="F488" s="105"/>
      <c r="G488" s="96"/>
    </row>
    <row r="489" spans="1:7" ht="21" x14ac:dyDescent="0.4">
      <c r="A489" s="164" t="s">
        <v>140</v>
      </c>
      <c r="B489" s="36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36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364">
        <v>0</v>
      </c>
      <c r="C491" s="297"/>
      <c r="D491" s="384" t="s">
        <v>538</v>
      </c>
      <c r="E491" s="385" t="s">
        <v>539</v>
      </c>
      <c r="F491" s="105"/>
      <c r="G491" s="96"/>
    </row>
    <row r="492" spans="1:7" ht="126" x14ac:dyDescent="0.4">
      <c r="A492" s="164" t="s">
        <v>148</v>
      </c>
      <c r="B492" s="364">
        <v>0</v>
      </c>
      <c r="C492" s="297"/>
      <c r="D492" s="382" t="s">
        <v>540</v>
      </c>
      <c r="E492" s="383" t="s">
        <v>541</v>
      </c>
      <c r="F492" s="105"/>
      <c r="G492" s="96"/>
    </row>
    <row r="493" spans="1:7" ht="21" x14ac:dyDescent="0.4">
      <c r="A493" s="161" t="s">
        <v>398</v>
      </c>
      <c r="B493" s="36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24"/>
      <c r="B507" s="424"/>
      <c r="C507" s="424"/>
      <c r="D507" s="424"/>
      <c r="E507" s="424"/>
      <c r="F507" s="424"/>
      <c r="G507" s="424"/>
    </row>
    <row r="508" spans="1:7" ht="26.25" customHeight="1" x14ac:dyDescent="0.5">
      <c r="A508" s="288" t="s">
        <v>304</v>
      </c>
      <c r="B508" s="451"/>
      <c r="C508" s="451"/>
      <c r="D508" s="451"/>
      <c r="E508" s="451"/>
      <c r="F508" s="45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0</v>
      </c>
      <c r="C515" s="225"/>
      <c r="D515" s="319">
        <v>0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-5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>
        <f>D516/(COUNT(B496:C506,B485:C493,B509:C515,B479:C482)*2)</f>
        <v>-0.625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52" t="s">
        <v>97</v>
      </c>
      <c r="B520" s="452"/>
      <c r="C520" s="452"/>
      <c r="D520" s="452"/>
      <c r="E520" s="452"/>
      <c r="F520" s="452"/>
      <c r="G520" s="96"/>
    </row>
    <row r="521" spans="1:7" ht="22.5" customHeight="1" x14ac:dyDescent="0.4">
      <c r="A521" s="191">
        <f>B11</f>
        <v>43712</v>
      </c>
      <c r="B521" s="96"/>
      <c r="C521" s="96"/>
      <c r="D521" s="114"/>
      <c r="E521" s="114"/>
      <c r="F521" s="114"/>
      <c r="G521" s="96"/>
    </row>
    <row r="522" spans="1:7" ht="21" x14ac:dyDescent="0.4">
      <c r="A522" s="446" t="s">
        <v>28</v>
      </c>
      <c r="B522" s="406" t="s">
        <v>29</v>
      </c>
      <c r="C522" s="448"/>
      <c r="D522" s="407" t="s">
        <v>42</v>
      </c>
      <c r="E522" s="408" t="s">
        <v>264</v>
      </c>
      <c r="F522" s="408" t="s">
        <v>295</v>
      </c>
      <c r="G522" s="96"/>
    </row>
    <row r="523" spans="1:7" ht="21" x14ac:dyDescent="0.4">
      <c r="A523" s="447"/>
      <c r="B523" s="249" t="s">
        <v>32</v>
      </c>
      <c r="C523" s="250" t="s">
        <v>31</v>
      </c>
      <c r="D523" s="407"/>
      <c r="E523" s="408"/>
      <c r="F523" s="40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49"/>
      <c r="D525" s="449"/>
      <c r="E525" s="449"/>
      <c r="F525" s="45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412" t="s">
        <v>34</v>
      </c>
      <c r="B532" s="413"/>
      <c r="C532" s="41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412" t="s">
        <v>33</v>
      </c>
      <c r="B533" s="413"/>
      <c r="C533" s="414"/>
      <c r="D533" s="298">
        <f>D532/(COUNT(B526:C531)*2)</f>
        <v>1</v>
      </c>
      <c r="E533" s="202"/>
      <c r="F533" s="202"/>
      <c r="G533" s="96"/>
    </row>
    <row r="534" spans="1:7" ht="21" x14ac:dyDescent="0.4">
      <c r="A534" s="438"/>
      <c r="B534" s="438"/>
      <c r="C534" s="438"/>
      <c r="D534" s="438"/>
      <c r="E534" s="438"/>
      <c r="F534" s="43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364">
        <v>2</v>
      </c>
      <c r="C538" s="104"/>
      <c r="D538" s="135"/>
      <c r="E538" s="366"/>
      <c r="F538" s="105"/>
      <c r="G538" s="96"/>
    </row>
    <row r="539" spans="1:7" ht="84" x14ac:dyDescent="0.4">
      <c r="A539" s="103" t="s">
        <v>113</v>
      </c>
      <c r="B539" s="364">
        <v>1</v>
      </c>
      <c r="C539" s="104"/>
      <c r="D539" s="161" t="s">
        <v>543</v>
      </c>
      <c r="E539" s="106" t="s">
        <v>544</v>
      </c>
      <c r="F539" s="105"/>
      <c r="G539" s="96"/>
    </row>
    <row r="540" spans="1:7" ht="45" x14ac:dyDescent="0.4">
      <c r="A540" s="173" t="s">
        <v>320</v>
      </c>
      <c r="B540" s="36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42"/>
      <c r="B546" s="443"/>
      <c r="C546" s="443"/>
      <c r="D546" s="443"/>
      <c r="E546" s="443"/>
      <c r="F546" s="443"/>
      <c r="G546" s="443"/>
    </row>
    <row r="547" spans="1:7" ht="35.25" customHeight="1" x14ac:dyDescent="0.4">
      <c r="A547" s="290" t="s">
        <v>304</v>
      </c>
      <c r="B547" s="265"/>
      <c r="C547" s="444"/>
      <c r="D547" s="444"/>
      <c r="E547" s="444"/>
      <c r="F547" s="44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63" x14ac:dyDescent="0.4">
      <c r="A550" s="107" t="s">
        <v>362</v>
      </c>
      <c r="B550" s="364" t="s">
        <v>30</v>
      </c>
      <c r="C550" s="137"/>
      <c r="D550" s="107" t="s">
        <v>501</v>
      </c>
      <c r="E550" s="106"/>
      <c r="F550" s="105"/>
      <c r="G550" s="96"/>
    </row>
    <row r="551" spans="1:7" ht="21" x14ac:dyDescent="0.4">
      <c r="A551" s="152" t="s">
        <v>363</v>
      </c>
      <c r="B551" s="36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20" t="s">
        <v>34</v>
      </c>
      <c r="B556" s="420"/>
      <c r="C556" s="432"/>
      <c r="D556" s="327">
        <f>SUM(B548:C555,B536:C545)</f>
        <v>33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0.97826086956521741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38"/>
      <c r="B562" s="438"/>
      <c r="C562" s="438"/>
      <c r="D562" s="438"/>
      <c r="E562" s="438"/>
      <c r="F562" s="438"/>
      <c r="G562" s="96"/>
    </row>
    <row r="563" spans="1:7" ht="22.5" x14ac:dyDescent="0.45">
      <c r="A563" s="419" t="s">
        <v>19</v>
      </c>
      <c r="B563" s="419"/>
      <c r="C563" s="419"/>
      <c r="D563" s="419"/>
      <c r="E563" s="419"/>
      <c r="F563" s="419"/>
      <c r="G563" s="96"/>
    </row>
    <row r="564" spans="1:7" ht="22.5" x14ac:dyDescent="0.4">
      <c r="A564" s="198">
        <f>B11</f>
        <v>43712</v>
      </c>
      <c r="B564" s="96"/>
      <c r="C564" s="96"/>
      <c r="D564" s="280"/>
      <c r="E564" s="280"/>
      <c r="F564" s="280"/>
      <c r="G564" s="96"/>
    </row>
    <row r="565" spans="1:7" ht="21" x14ac:dyDescent="0.4">
      <c r="A565" s="439" t="s">
        <v>28</v>
      </c>
      <c r="B565" s="440" t="s">
        <v>29</v>
      </c>
      <c r="C565" s="440"/>
      <c r="D565" s="440" t="s">
        <v>42</v>
      </c>
      <c r="E565" s="441" t="s">
        <v>264</v>
      </c>
      <c r="F565" s="441" t="s">
        <v>295</v>
      </c>
      <c r="G565" s="96"/>
    </row>
    <row r="566" spans="1:7" ht="21" x14ac:dyDescent="0.4">
      <c r="A566" s="439"/>
      <c r="B566" s="254" t="s">
        <v>32</v>
      </c>
      <c r="C566" s="254" t="s">
        <v>31</v>
      </c>
      <c r="D566" s="440"/>
      <c r="E566" s="441"/>
      <c r="F566" s="44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9" t="s">
        <v>10</v>
      </c>
      <c r="B568" s="430"/>
      <c r="C568" s="430"/>
      <c r="D568" s="430"/>
      <c r="E568" s="430"/>
      <c r="F568" s="431"/>
      <c r="G568" s="96"/>
    </row>
    <row r="569" spans="1:7" ht="63" x14ac:dyDescent="0.4">
      <c r="A569" s="103" t="s">
        <v>86</v>
      </c>
      <c r="B569" s="104">
        <v>1</v>
      </c>
      <c r="C569" s="104"/>
      <c r="D569" s="105" t="s">
        <v>546</v>
      </c>
      <c r="E569" s="365" t="s">
        <v>545</v>
      </c>
      <c r="F569" s="105"/>
      <c r="G569" s="96"/>
    </row>
    <row r="570" spans="1:7" ht="21" x14ac:dyDescent="0.4">
      <c r="A570" s="103" t="s">
        <v>45</v>
      </c>
      <c r="B570" s="364">
        <v>2</v>
      </c>
      <c r="C570" s="104"/>
      <c r="D570" s="105"/>
      <c r="E570" s="365"/>
      <c r="F570" s="105"/>
      <c r="G570" s="96"/>
    </row>
    <row r="571" spans="1:7" ht="21" x14ac:dyDescent="0.4">
      <c r="A571" s="103" t="s">
        <v>78</v>
      </c>
      <c r="B571" s="36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36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36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36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36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36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364">
        <v>2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32"/>
      <c r="D578" s="327">
        <f>SUM(B569:C577)</f>
        <v>17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3" t="s">
        <v>23</v>
      </c>
      <c r="B581" s="434"/>
      <c r="C581" s="434"/>
      <c r="D581" s="434"/>
      <c r="E581" s="434"/>
      <c r="F581" s="435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36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36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36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36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36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6" t="s">
        <v>370</v>
      </c>
      <c r="B588" s="437"/>
      <c r="C588" s="437"/>
      <c r="D588" s="437"/>
      <c r="E588" s="437"/>
      <c r="F588" s="437"/>
      <c r="G588" s="437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36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36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36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36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36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420" t="s">
        <v>34</v>
      </c>
      <c r="B596" s="420"/>
      <c r="C596" s="432"/>
      <c r="D596" s="327">
        <f>SUM(B589:C595,B582:C587)</f>
        <v>26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43</v>
      </c>
      <c r="E599" s="239"/>
      <c r="F599" s="239"/>
      <c r="G599" s="96"/>
    </row>
    <row r="600" spans="1:7" ht="22.5" x14ac:dyDescent="0.45">
      <c r="A600" s="426" t="s">
        <v>168</v>
      </c>
      <c r="B600" s="427"/>
      <c r="C600" s="428"/>
      <c r="D600" s="127">
        <f>D599/(COUNT(B569:C577,B589:C595,B582:C587)*2)</f>
        <v>0.97727272727272729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19" t="s">
        <v>8</v>
      </c>
      <c r="B602" s="419"/>
      <c r="C602" s="419"/>
      <c r="D602" s="419"/>
      <c r="E602" s="419"/>
      <c r="F602" s="419"/>
      <c r="G602" s="96"/>
    </row>
    <row r="603" spans="1:7" ht="22.5" x14ac:dyDescent="0.4">
      <c r="A603" s="129">
        <f>B11</f>
        <v>43712</v>
      </c>
      <c r="B603" s="96"/>
      <c r="C603" s="96"/>
      <c r="D603" s="114"/>
      <c r="E603" s="114"/>
      <c r="F603" s="114"/>
      <c r="G603" s="96"/>
    </row>
    <row r="604" spans="1:7" ht="21" x14ac:dyDescent="0.4">
      <c r="A604" s="405" t="s">
        <v>28</v>
      </c>
      <c r="B604" s="407" t="s">
        <v>29</v>
      </c>
      <c r="C604" s="407"/>
      <c r="D604" s="407" t="s">
        <v>42</v>
      </c>
      <c r="E604" s="408" t="s">
        <v>264</v>
      </c>
      <c r="F604" s="408" t="s">
        <v>295</v>
      </c>
      <c r="G604" s="96"/>
    </row>
    <row r="605" spans="1:7" ht="18.75" customHeight="1" x14ac:dyDescent="0.4">
      <c r="A605" s="405"/>
      <c r="B605" s="100" t="s">
        <v>32</v>
      </c>
      <c r="C605" s="100" t="s">
        <v>31</v>
      </c>
      <c r="D605" s="407"/>
      <c r="E605" s="408"/>
      <c r="F605" s="40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10"/>
      <c r="D607" s="410"/>
      <c r="E607" s="410"/>
      <c r="F607" s="41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364">
        <v>2</v>
      </c>
      <c r="C610" s="104"/>
      <c r="D610" s="105"/>
      <c r="E610" s="365"/>
      <c r="F610" s="105"/>
      <c r="G610" s="96"/>
    </row>
    <row r="611" spans="1:7" ht="21" x14ac:dyDescent="0.4">
      <c r="A611" s="130" t="s">
        <v>11</v>
      </c>
      <c r="B611" s="36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364">
        <v>2</v>
      </c>
      <c r="C612" s="118" t="str">
        <f>IF(B612=0, -10, "0")</f>
        <v>0</v>
      </c>
      <c r="D612" s="105"/>
      <c r="E612" s="365"/>
      <c r="F612" s="105"/>
      <c r="G612" s="96"/>
    </row>
    <row r="613" spans="1:7" ht="21" x14ac:dyDescent="0.4">
      <c r="A613" s="130" t="s">
        <v>112</v>
      </c>
      <c r="B613" s="36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36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27">
        <f>SUM(B608:C615)</f>
        <v>16</v>
      </c>
      <c r="E616" s="421"/>
      <c r="F616" s="422"/>
      <c r="G616" s="96"/>
    </row>
    <row r="617" spans="1:7" ht="21" x14ac:dyDescent="0.4">
      <c r="A617" s="420" t="s">
        <v>33</v>
      </c>
      <c r="B617" s="420"/>
      <c r="C617" s="420"/>
      <c r="D617" s="298">
        <f>D616/(COUNT(B608:C615)*2)</f>
        <v>1</v>
      </c>
      <c r="E617" s="423"/>
      <c r="F617" s="424"/>
      <c r="G617" s="96"/>
    </row>
    <row r="618" spans="1:7" ht="21" x14ac:dyDescent="0.4">
      <c r="A618" s="128"/>
      <c r="B618" s="96"/>
      <c r="C618" s="425"/>
      <c r="D618" s="425"/>
      <c r="E618" s="425"/>
      <c r="F618" s="42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5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56"/>
      <c r="E622" s="15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12" t="s">
        <v>34</v>
      </c>
      <c r="B629" s="413"/>
      <c r="C629" s="414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10"/>
      <c r="D632" s="410"/>
      <c r="E632" s="410"/>
      <c r="F632" s="41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412" t="s">
        <v>34</v>
      </c>
      <c r="B639" s="413"/>
      <c r="C639" s="41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15"/>
      <c r="B641" s="415"/>
      <c r="C641" s="415"/>
      <c r="D641" s="415"/>
      <c r="E641" s="415"/>
      <c r="F641" s="415"/>
      <c r="G641" s="415"/>
    </row>
    <row r="642" spans="1:7" ht="24.75" x14ac:dyDescent="0.4">
      <c r="A642" s="284" t="s">
        <v>26</v>
      </c>
      <c r="B642" s="410"/>
      <c r="C642" s="410"/>
      <c r="D642" s="410"/>
      <c r="E642" s="410"/>
      <c r="F642" s="411"/>
      <c r="G642" s="90"/>
    </row>
    <row r="643" spans="1:7" ht="21" x14ac:dyDescent="0.4">
      <c r="A643" s="133" t="s">
        <v>221</v>
      </c>
      <c r="B643" s="104">
        <v>2</v>
      </c>
      <c r="C643" s="104"/>
      <c r="D643" s="366"/>
      <c r="E643" s="36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16" t="s">
        <v>304</v>
      </c>
      <c r="B650" s="417"/>
      <c r="C650" s="417"/>
      <c r="D650" s="417"/>
      <c r="E650" s="417"/>
      <c r="F650" s="418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386" t="s">
        <v>549</v>
      </c>
      <c r="E654" s="386" t="s">
        <v>550</v>
      </c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50.2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">
        <v>30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19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0.6785714285714286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65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0.8783783783783784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19" t="s">
        <v>346</v>
      </c>
      <c r="B665" s="419"/>
      <c r="C665" s="419"/>
      <c r="D665" s="419"/>
      <c r="E665" s="419"/>
      <c r="F665" s="419"/>
      <c r="G665" s="96"/>
    </row>
    <row r="666" spans="1:7" ht="21" x14ac:dyDescent="0.4">
      <c r="A666" s="198">
        <f>B11</f>
        <v>43712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405" t="s">
        <v>28</v>
      </c>
      <c r="B667" s="407" t="s">
        <v>29</v>
      </c>
      <c r="C667" s="407"/>
      <c r="D667" s="407" t="s">
        <v>42</v>
      </c>
      <c r="E667" s="408" t="s">
        <v>264</v>
      </c>
      <c r="F667" s="408" t="s">
        <v>295</v>
      </c>
      <c r="G667" s="96"/>
    </row>
    <row r="668" spans="1:7" ht="21" x14ac:dyDescent="0.4">
      <c r="A668" s="405"/>
      <c r="B668" s="100" t="s">
        <v>32</v>
      </c>
      <c r="C668" s="100" t="s">
        <v>31</v>
      </c>
      <c r="D668" s="407"/>
      <c r="E668" s="408"/>
      <c r="F668" s="40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84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553</v>
      </c>
      <c r="E672" s="365" t="s">
        <v>554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364">
        <v>0</v>
      </c>
      <c r="C682" s="216"/>
      <c r="D682" s="380" t="s">
        <v>552</v>
      </c>
      <c r="E682" s="380" t="s">
        <v>551</v>
      </c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126" x14ac:dyDescent="0.4">
      <c r="A684" s="233" t="s">
        <v>461</v>
      </c>
      <c r="B684" s="104">
        <v>0</v>
      </c>
      <c r="C684" s="140">
        <f>IF(B684=0, -5, "0")</f>
        <v>-5</v>
      </c>
      <c r="D684" s="209" t="s">
        <v>547</v>
      </c>
      <c r="E684" s="209" t="s">
        <v>548</v>
      </c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364">
        <v>2</v>
      </c>
      <c r="C686" s="118"/>
      <c r="D686" s="377"/>
      <c r="E686" s="365"/>
      <c r="F686" s="105"/>
      <c r="G686" s="96"/>
    </row>
    <row r="687" spans="1:7" ht="42" x14ac:dyDescent="0.4">
      <c r="A687" s="208" t="s">
        <v>438</v>
      </c>
      <c r="B687" s="364">
        <v>2</v>
      </c>
      <c r="C687" s="118"/>
      <c r="D687" s="377"/>
      <c r="E687" s="106"/>
      <c r="F687" s="105"/>
      <c r="G687" s="96"/>
    </row>
    <row r="688" spans="1:7" ht="21" x14ac:dyDescent="0.4">
      <c r="A688" s="208" t="s">
        <v>462</v>
      </c>
      <c r="B688" s="364">
        <v>2</v>
      </c>
      <c r="C688" s="118"/>
      <c r="D688" s="378"/>
      <c r="E688" s="365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26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0.68421052631578949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09" t="s">
        <v>439</v>
      </c>
      <c r="B693" s="409"/>
      <c r="C693" s="409"/>
      <c r="D693" s="409"/>
      <c r="E693" s="409"/>
      <c r="F693" s="409"/>
      <c r="G693" s="215"/>
    </row>
    <row r="694" spans="1:7" ht="21" customHeight="1" x14ac:dyDescent="0.4">
      <c r="A694" s="198">
        <f>B11</f>
        <v>43712</v>
      </c>
      <c r="B694" s="96"/>
      <c r="C694" s="96"/>
      <c r="D694" s="214"/>
      <c r="E694" s="214"/>
      <c r="F694" s="214"/>
      <c r="G694" s="215"/>
    </row>
    <row r="695" spans="1:7" ht="21" x14ac:dyDescent="0.4">
      <c r="A695" s="404" t="s">
        <v>28</v>
      </c>
      <c r="B695" s="406" t="s">
        <v>29</v>
      </c>
      <c r="C695" s="406"/>
      <c r="D695" s="407" t="s">
        <v>42</v>
      </c>
      <c r="E695" s="408" t="s">
        <v>264</v>
      </c>
      <c r="F695" s="408" t="s">
        <v>295</v>
      </c>
      <c r="G695" s="215"/>
    </row>
    <row r="696" spans="1:7" ht="21" x14ac:dyDescent="0.4">
      <c r="A696" s="405"/>
      <c r="B696" s="100" t="s">
        <v>32</v>
      </c>
      <c r="C696" s="100" t="s">
        <v>31</v>
      </c>
      <c r="D696" s="407"/>
      <c r="E696" s="408"/>
      <c r="F696" s="40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01" t="s">
        <v>299</v>
      </c>
      <c r="B698" s="402"/>
      <c r="C698" s="402"/>
      <c r="D698" s="402"/>
      <c r="E698" s="402"/>
      <c r="F698" s="403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99"/>
      <c r="C704" s="400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99"/>
      <c r="C705" s="400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01" t="s">
        <v>300</v>
      </c>
      <c r="B707" s="402"/>
      <c r="C707" s="402"/>
      <c r="D707" s="402"/>
      <c r="E707" s="402"/>
      <c r="F707" s="403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0.70909090909090911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563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0.77977839335180055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36:B545 B21:B25 B163:B171 B105:B108 B343:B351 B320:B338 B85:B100 B39:B42 B444:B458 B485:B494 B643:B645 B120:B126 B145:B160 B531 B265:B285 B308:B315 B460:B466 B509:B515 B374:B384 B227:B231 B708:B710 B651:B657 B354:B361 B66:B82 B30:B37 B288:B295 B620 B500:B506 B635:B638 B260 B191:B198 B699:B703 B63 B569:B577 B439 B518:B519 B548:B555 B526:B529 B633 B113:B117 B143 B479:B483 B412:B419 B582:B587 B622:B628 B56:B61 B103 B111 B589:B595 B670:B689 B608:B615 B253:B258 B203:B222 B233:B240 B647:B649 B432:B437 B389:B409 B496:B498 B174:B181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530 B634 B259 B499 B438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200" zoomScale="80" zoomScaleNormal="90" zoomScaleSheetLayoutView="80" workbookViewId="0">
      <selection activeCell="E213" sqref="E21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511"/>
      <c r="E1" s="511"/>
      <c r="F1" s="511"/>
      <c r="G1" s="511"/>
    </row>
    <row r="2" spans="1:7" s="2" customFormat="1" ht="24.75" x14ac:dyDescent="0.5">
      <c r="A2" s="1"/>
      <c r="B2" s="8">
        <v>1</v>
      </c>
      <c r="D2" s="331"/>
      <c r="E2" s="331"/>
      <c r="F2" s="331"/>
      <c r="G2" s="79"/>
    </row>
    <row r="3" spans="1:7" s="2" customFormat="1" ht="24.75" x14ac:dyDescent="0.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5">
      <c r="A5" s="1"/>
      <c r="D5" s="331"/>
      <c r="E5" s="331"/>
      <c r="F5" s="331"/>
      <c r="G5" s="79"/>
    </row>
    <row r="6" spans="1:7" s="2" customFormat="1" ht="37.5" customHeight="1" x14ac:dyDescent="0.5">
      <c r="A6" s="512" t="s">
        <v>46</v>
      </c>
      <c r="B6" s="512"/>
      <c r="C6" s="512"/>
      <c r="D6" s="512"/>
      <c r="E6" s="512"/>
      <c r="F6" s="512"/>
      <c r="G6" s="79"/>
    </row>
    <row r="7" spans="1:7" s="2" customFormat="1" ht="21.75" customHeight="1" x14ac:dyDescent="0.5">
      <c r="A7" s="513" t="str">
        <f>'Page de garde'!D18</f>
        <v>El Merezgua</v>
      </c>
      <c r="B7" s="513"/>
      <c r="C7" s="513"/>
      <c r="D7" s="513"/>
      <c r="E7" s="513"/>
      <c r="F7" s="513"/>
      <c r="G7" s="79"/>
    </row>
    <row r="8" spans="1:7" s="2" customFormat="1" ht="24.75" x14ac:dyDescent="0.5">
      <c r="A8" s="4" t="s">
        <v>39</v>
      </c>
      <c r="B8" s="514" t="str">
        <f>'A3 Exploitation'!B9:F9</f>
        <v>Dr Hend KAMOUN</v>
      </c>
      <c r="C8" s="514"/>
      <c r="D8" s="514"/>
      <c r="E8" s="514"/>
      <c r="F8" s="514"/>
      <c r="G8" s="79"/>
    </row>
    <row r="9" spans="1:7" s="2" customFormat="1" ht="24.75" x14ac:dyDescent="0.5">
      <c r="A9" s="5" t="s">
        <v>41</v>
      </c>
      <c r="B9" s="515" t="str">
        <f>'A3 Exploitation'!B10:F10</f>
        <v>Directeur du magasin et chefs rayons</v>
      </c>
      <c r="C9" s="515"/>
      <c r="D9" s="515"/>
      <c r="E9" s="515"/>
      <c r="F9" s="515"/>
      <c r="G9" s="79"/>
    </row>
    <row r="10" spans="1:7" s="2" customFormat="1" ht="24.75" x14ac:dyDescent="0.5">
      <c r="A10" s="4" t="s">
        <v>40</v>
      </c>
      <c r="B10" s="510">
        <f>'A3 Exploitation'!B11:F11</f>
        <v>43712</v>
      </c>
      <c r="C10" s="510"/>
      <c r="D10" s="510"/>
      <c r="E10" s="510"/>
      <c r="F10" s="510"/>
      <c r="G10" s="79"/>
    </row>
    <row r="11" spans="1:7" s="2" customFormat="1" ht="24.75" x14ac:dyDescent="0.5">
      <c r="A11" s="4" t="s">
        <v>248</v>
      </c>
      <c r="B11" s="500">
        <f>D215</f>
        <v>0.84615384615384615</v>
      </c>
      <c r="C11" s="500"/>
      <c r="D11" s="500"/>
      <c r="E11" s="500"/>
      <c r="F11" s="500"/>
      <c r="G11" s="79"/>
    </row>
    <row r="12" spans="1:7" s="2" customFormat="1" ht="22.5" x14ac:dyDescent="0.45">
      <c r="A12" s="1"/>
      <c r="D12" s="479"/>
      <c r="E12" s="479"/>
      <c r="F12" s="479"/>
      <c r="G12" s="479"/>
    </row>
    <row r="13" spans="1:7" s="2" customFormat="1" ht="11.25" customHeight="1" x14ac:dyDescent="0.3">
      <c r="A13" s="501" t="s">
        <v>28</v>
      </c>
      <c r="B13" s="502" t="s">
        <v>29</v>
      </c>
      <c r="C13" s="502"/>
      <c r="D13" s="502" t="s">
        <v>42</v>
      </c>
      <c r="E13" s="502" t="s">
        <v>158</v>
      </c>
      <c r="F13" s="502" t="s">
        <v>159</v>
      </c>
    </row>
    <row r="14" spans="1:7" s="2" customFormat="1" ht="12.75" customHeight="1" x14ac:dyDescent="0.3">
      <c r="A14" s="501"/>
      <c r="B14" s="18" t="s">
        <v>32</v>
      </c>
      <c r="C14" s="18" t="s">
        <v>31</v>
      </c>
      <c r="D14" s="502"/>
      <c r="E14" s="502"/>
      <c r="F14" s="502"/>
      <c r="G14" s="78"/>
    </row>
    <row r="15" spans="1:7" x14ac:dyDescent="0.3">
      <c r="A15" s="503"/>
      <c r="B15" s="504"/>
      <c r="C15" s="504"/>
      <c r="D15" s="504"/>
      <c r="E15" s="504"/>
      <c r="F15" s="504"/>
    </row>
    <row r="16" spans="1:7" ht="19.5" x14ac:dyDescent="0.4">
      <c r="A16" s="505" t="s">
        <v>0</v>
      </c>
      <c r="B16" s="506"/>
      <c r="C16" s="506"/>
      <c r="D16" s="506"/>
      <c r="E16" s="506"/>
      <c r="F16" s="50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354">
        <v>2</v>
      </c>
      <c r="C19" s="55"/>
      <c r="D19" s="355"/>
      <c r="E19" s="508"/>
      <c r="F19" s="55"/>
    </row>
    <row r="20" spans="1:7" x14ac:dyDescent="0.3">
      <c r="A20" s="6" t="s">
        <v>128</v>
      </c>
      <c r="B20" s="354">
        <v>2</v>
      </c>
      <c r="C20" s="55"/>
      <c r="D20" s="355"/>
      <c r="E20" s="509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507" t="s">
        <v>34</v>
      </c>
      <c r="B22" s="491"/>
      <c r="C22" s="492"/>
      <c r="D22" s="330">
        <f>SUM(B17:C21)</f>
        <v>8</v>
      </c>
    </row>
    <row r="23" spans="1:7" x14ac:dyDescent="0.3">
      <c r="A23" s="486" t="s">
        <v>249</v>
      </c>
      <c r="B23" s="487"/>
      <c r="C23" s="488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89" t="s">
        <v>4</v>
      </c>
      <c r="B25" s="490"/>
      <c r="C25" s="490"/>
      <c r="D25" s="490"/>
      <c r="E25" s="490"/>
      <c r="F25" s="49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86" t="s">
        <v>34</v>
      </c>
      <c r="B33" s="487"/>
      <c r="C33" s="488"/>
      <c r="D33" s="329">
        <f>SUM(B26:C32)</f>
        <v>14</v>
      </c>
    </row>
    <row r="34" spans="1:6" x14ac:dyDescent="0.3">
      <c r="A34" s="486" t="s">
        <v>249</v>
      </c>
      <c r="B34" s="487"/>
      <c r="C34" s="48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89" t="s">
        <v>178</v>
      </c>
      <c r="B36" s="490"/>
      <c r="C36" s="490"/>
      <c r="D36" s="490"/>
      <c r="E36" s="490"/>
      <c r="F36" s="49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4">
        <v>2</v>
      </c>
      <c r="C38" s="55"/>
      <c r="D38" s="56"/>
      <c r="E38" s="55"/>
      <c r="F38" s="55"/>
    </row>
    <row r="39" spans="1:6" x14ac:dyDescent="0.3">
      <c r="A39" s="6" t="s">
        <v>235</v>
      </c>
      <c r="B39" s="354">
        <v>2</v>
      </c>
      <c r="C39" s="55"/>
      <c r="D39" s="56"/>
      <c r="E39" s="55"/>
      <c r="F39" s="55"/>
    </row>
    <row r="40" spans="1:6" x14ac:dyDescent="0.3">
      <c r="A40" s="6" t="s">
        <v>69</v>
      </c>
      <c r="B40" s="354">
        <v>2</v>
      </c>
      <c r="C40" s="55"/>
      <c r="D40" s="59"/>
      <c r="E40" s="55"/>
      <c r="F40" s="55"/>
    </row>
    <row r="41" spans="1:6" x14ac:dyDescent="0.3">
      <c r="A41" s="6" t="s">
        <v>247</v>
      </c>
      <c r="B41" s="354">
        <v>2</v>
      </c>
      <c r="C41" s="55"/>
      <c r="D41" s="59"/>
      <c r="E41" s="55"/>
      <c r="F41" s="55"/>
    </row>
    <row r="42" spans="1:6" x14ac:dyDescent="0.3">
      <c r="A42" s="486" t="s">
        <v>34</v>
      </c>
      <c r="B42" s="487"/>
      <c r="C42" s="488"/>
      <c r="D42" s="329">
        <f>SUM(B37:C41)</f>
        <v>10</v>
      </c>
    </row>
    <row r="43" spans="1:6" x14ac:dyDescent="0.3">
      <c r="A43" s="486" t="s">
        <v>249</v>
      </c>
      <c r="B43" s="487"/>
      <c r="C43" s="488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95" t="s">
        <v>405</v>
      </c>
      <c r="B45" s="496"/>
      <c r="C45" s="496"/>
      <c r="D45" s="496"/>
      <c r="E45" s="496"/>
      <c r="F45" s="497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6" t="s">
        <v>34</v>
      </c>
      <c r="B58" s="487"/>
      <c r="C58" s="488"/>
      <c r="D58" s="341">
        <f>SUM(B46:C57)</f>
        <v>0</v>
      </c>
    </row>
    <row r="59" spans="1:6" x14ac:dyDescent="0.3">
      <c r="A59" s="486" t="s">
        <v>249</v>
      </c>
      <c r="B59" s="487"/>
      <c r="C59" s="48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8" t="s">
        <v>19</v>
      </c>
      <c r="B61" s="499"/>
      <c r="C61" s="499"/>
      <c r="D61" s="499"/>
      <c r="E61" s="499"/>
      <c r="F61" s="499"/>
    </row>
    <row r="62" spans="1:6" x14ac:dyDescent="0.3">
      <c r="A62" s="6" t="s">
        <v>224</v>
      </c>
      <c r="B62" s="55">
        <v>2</v>
      </c>
      <c r="C62" s="55"/>
      <c r="F62" s="55"/>
    </row>
    <row r="63" spans="1:6" x14ac:dyDescent="0.3">
      <c r="A63" s="6" t="s">
        <v>70</v>
      </c>
      <c r="B63" s="354">
        <v>2</v>
      </c>
      <c r="C63" s="55"/>
      <c r="D63" s="355"/>
      <c r="E63" s="354"/>
      <c r="F63" s="55"/>
    </row>
    <row r="64" spans="1:6" x14ac:dyDescent="0.3">
      <c r="A64" s="6" t="s">
        <v>190</v>
      </c>
      <c r="B64" s="354">
        <v>2</v>
      </c>
      <c r="C64" s="55"/>
      <c r="D64" s="355"/>
      <c r="E64" s="355"/>
      <c r="F64" s="55"/>
    </row>
    <row r="65" spans="1:6" x14ac:dyDescent="0.3">
      <c r="A65" s="6" t="s">
        <v>22</v>
      </c>
      <c r="B65" s="354">
        <v>2</v>
      </c>
      <c r="C65" s="55"/>
      <c r="F65" s="55"/>
    </row>
    <row r="66" spans="1:6" x14ac:dyDescent="0.3">
      <c r="A66" s="6" t="s">
        <v>71</v>
      </c>
      <c r="B66" s="354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354">
        <v>2</v>
      </c>
      <c r="C67" s="6" t="str">
        <f>IF(B67=0, -5, "0")</f>
        <v>0</v>
      </c>
      <c r="D67" s="7"/>
      <c r="E67" s="355"/>
      <c r="F67" s="55"/>
    </row>
    <row r="68" spans="1:6" x14ac:dyDescent="0.3">
      <c r="A68" s="486" t="s">
        <v>34</v>
      </c>
      <c r="B68" s="487"/>
      <c r="C68" s="488"/>
      <c r="D68" s="329">
        <f>SUM(B62:C67)</f>
        <v>12</v>
      </c>
    </row>
    <row r="69" spans="1:6" x14ac:dyDescent="0.3">
      <c r="A69" s="486" t="s">
        <v>249</v>
      </c>
      <c r="B69" s="487"/>
      <c r="C69" s="488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89" t="s">
        <v>8</v>
      </c>
      <c r="B71" s="490"/>
      <c r="C71" s="490"/>
      <c r="D71" s="490"/>
      <c r="E71" s="490"/>
      <c r="F71" s="490"/>
    </row>
    <row r="72" spans="1:6" ht="84.75" customHeight="1" x14ac:dyDescent="0.35">
      <c r="A72" s="25" t="s">
        <v>146</v>
      </c>
      <c r="B72" s="55">
        <v>2</v>
      </c>
      <c r="C72" s="6" t="str">
        <f>IF(B72=0, -5, "0")</f>
        <v>0</v>
      </c>
      <c r="D72" s="362"/>
      <c r="E72" s="362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82.5" x14ac:dyDescent="0.3">
      <c r="A74" s="7" t="s">
        <v>203</v>
      </c>
      <c r="B74" s="55">
        <v>0</v>
      </c>
      <c r="C74" s="55"/>
      <c r="D74" s="355" t="s">
        <v>555</v>
      </c>
      <c r="E74" s="355" t="s">
        <v>556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0</v>
      </c>
      <c r="C76" s="6">
        <f>IF(B76=0, -5, "0")</f>
        <v>-5</v>
      </c>
      <c r="D76" s="56" t="s">
        <v>557</v>
      </c>
      <c r="E76" s="355" t="s">
        <v>493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86" t="s">
        <v>34</v>
      </c>
      <c r="B79" s="487"/>
      <c r="C79" s="488"/>
      <c r="D79" s="329">
        <f>SUM(B72:C78)</f>
        <v>5</v>
      </c>
    </row>
    <row r="80" spans="1:6" x14ac:dyDescent="0.3">
      <c r="A80" s="486" t="s">
        <v>249</v>
      </c>
      <c r="B80" s="487"/>
      <c r="C80" s="488"/>
      <c r="D80" s="17">
        <f>D79/(COUNT(B72:C78)*2)</f>
        <v>0.3125</v>
      </c>
    </row>
    <row r="81" spans="1:6" x14ac:dyDescent="0.3">
      <c r="A81" s="10"/>
      <c r="B81" s="11"/>
      <c r="C81" s="11"/>
      <c r="D81" s="12"/>
    </row>
    <row r="82" spans="1:6" ht="19.5" x14ac:dyDescent="0.4">
      <c r="A82" s="489" t="s">
        <v>463</v>
      </c>
      <c r="B82" s="490"/>
      <c r="C82" s="490"/>
      <c r="D82" s="490"/>
      <c r="E82" s="490"/>
      <c r="F82" s="490"/>
    </row>
    <row r="83" spans="1:6" ht="19.5" x14ac:dyDescent="0.4">
      <c r="A83" s="6" t="s">
        <v>225</v>
      </c>
      <c r="B83" s="61">
        <v>2</v>
      </c>
      <c r="C83" s="62"/>
      <c r="D83" s="355"/>
      <c r="E83" s="355"/>
      <c r="F83" s="55"/>
    </row>
    <row r="84" spans="1:6" ht="19.5" x14ac:dyDescent="0.4">
      <c r="A84" s="6" t="s">
        <v>226</v>
      </c>
      <c r="B84" s="61">
        <v>2</v>
      </c>
      <c r="C84" s="62"/>
      <c r="D84" s="355"/>
      <c r="E84" s="357"/>
      <c r="F84" s="55"/>
    </row>
    <row r="85" spans="1:6" ht="19.5" x14ac:dyDescent="0.4">
      <c r="A85" s="6" t="s">
        <v>247</v>
      </c>
      <c r="B85" s="61">
        <v>2</v>
      </c>
      <c r="C85" s="62"/>
      <c r="D85" s="358"/>
      <c r="E85" s="358"/>
      <c r="F85" s="55"/>
    </row>
    <row r="86" spans="1:6" ht="19.5" x14ac:dyDescent="0.4">
      <c r="A86" s="6" t="s">
        <v>204</v>
      </c>
      <c r="B86" s="61">
        <v>2</v>
      </c>
      <c r="C86" s="62"/>
      <c r="D86" s="358"/>
      <c r="E86" s="358"/>
      <c r="F86" s="55"/>
    </row>
    <row r="87" spans="1:6" ht="19.5" x14ac:dyDescent="0.4">
      <c r="A87" s="6" t="s">
        <v>71</v>
      </c>
      <c r="B87" s="61" t="s">
        <v>30</v>
      </c>
      <c r="C87" s="62"/>
      <c r="D87" s="358"/>
      <c r="E87" s="358"/>
      <c r="F87" s="55"/>
    </row>
    <row r="88" spans="1:6" ht="19.5" x14ac:dyDescent="0.4">
      <c r="A88" s="6" t="s">
        <v>243</v>
      </c>
      <c r="B88" s="61">
        <v>2</v>
      </c>
      <c r="C88" s="62"/>
      <c r="D88" s="356"/>
      <c r="E88" s="356"/>
      <c r="F88" s="55"/>
    </row>
    <row r="89" spans="1:6" ht="19.5" x14ac:dyDescent="0.4">
      <c r="A89" s="6" t="s">
        <v>81</v>
      </c>
      <c r="B89" s="61">
        <v>2</v>
      </c>
      <c r="C89" s="62"/>
      <c r="D89" s="354"/>
      <c r="E89" s="354"/>
      <c r="F89" s="55"/>
    </row>
    <row r="90" spans="1:6" x14ac:dyDescent="0.3">
      <c r="A90" s="6" t="s">
        <v>252</v>
      </c>
      <c r="B90" s="61" t="s">
        <v>30</v>
      </c>
      <c r="C90" s="55"/>
      <c r="D90" s="359"/>
      <c r="E90" s="359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5"/>
      <c r="E91" s="360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360"/>
      <c r="E92" s="360"/>
      <c r="F92" s="55"/>
    </row>
    <row r="93" spans="1:6" ht="50.25" x14ac:dyDescent="0.35">
      <c r="A93" s="28" t="s">
        <v>239</v>
      </c>
      <c r="B93" s="61">
        <v>1</v>
      </c>
      <c r="C93" s="6" t="str">
        <f>IF(B93=0, -5, "0")</f>
        <v>0</v>
      </c>
      <c r="D93" s="355" t="s">
        <v>480</v>
      </c>
      <c r="E93" s="355" t="s">
        <v>481</v>
      </c>
      <c r="F93" s="55"/>
    </row>
    <row r="94" spans="1:6" ht="33" x14ac:dyDescent="0.3">
      <c r="A94" s="7" t="s">
        <v>191</v>
      </c>
      <c r="B94" s="61">
        <v>0</v>
      </c>
      <c r="C94" s="55"/>
      <c r="D94" s="355" t="s">
        <v>482</v>
      </c>
      <c r="E94" s="355" t="s">
        <v>483</v>
      </c>
      <c r="F94" s="55"/>
    </row>
    <row r="95" spans="1:6" x14ac:dyDescent="0.3">
      <c r="A95" s="6" t="s">
        <v>147</v>
      </c>
      <c r="B95" s="61">
        <v>2</v>
      </c>
      <c r="C95" s="55"/>
      <c r="D95" s="361"/>
      <c r="E95" s="360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5" t="s">
        <v>479</v>
      </c>
      <c r="E96" s="360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86" t="s">
        <v>34</v>
      </c>
      <c r="B100" s="487"/>
      <c r="C100" s="488"/>
      <c r="D100" s="329">
        <f>SUM(B83:C99)</f>
        <v>25</v>
      </c>
    </row>
    <row r="101" spans="1:6" x14ac:dyDescent="0.3">
      <c r="A101" s="486" t="s">
        <v>249</v>
      </c>
      <c r="B101" s="487"/>
      <c r="C101" s="488"/>
      <c r="D101" s="17">
        <f>D100/(COUNT(B83:C99)*2)</f>
        <v>0.8928571428571429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9" t="s">
        <v>170</v>
      </c>
      <c r="B103" s="490"/>
      <c r="C103" s="490"/>
      <c r="D103" s="490"/>
      <c r="E103" s="490"/>
      <c r="F103" s="490"/>
    </row>
    <row r="104" spans="1:6" ht="52.5" customHeight="1" x14ac:dyDescent="0.4">
      <c r="A104" s="32" t="s">
        <v>227</v>
      </c>
      <c r="B104" s="69">
        <v>2</v>
      </c>
      <c r="C104" s="62"/>
      <c r="D104" s="362"/>
      <c r="E104" s="355"/>
      <c r="F104" s="55"/>
    </row>
    <row r="105" spans="1:6" ht="34.5" x14ac:dyDescent="0.4">
      <c r="A105" s="6" t="s">
        <v>226</v>
      </c>
      <c r="B105" s="69">
        <v>0</v>
      </c>
      <c r="C105" s="62"/>
      <c r="D105" s="355" t="s">
        <v>494</v>
      </c>
      <c r="E105" s="354" t="s">
        <v>495</v>
      </c>
      <c r="F105" s="55"/>
    </row>
    <row r="106" spans="1:6" ht="19.5" x14ac:dyDescent="0.4">
      <c r="A106" s="6" t="s">
        <v>254</v>
      </c>
      <c r="B106" s="69">
        <v>2</v>
      </c>
      <c r="C106" s="62"/>
      <c r="D106" s="361"/>
      <c r="E106" s="354"/>
      <c r="F106" s="55"/>
    </row>
    <row r="107" spans="1:6" ht="34.5" x14ac:dyDescent="0.4">
      <c r="A107" s="7" t="s">
        <v>255</v>
      </c>
      <c r="B107" s="69">
        <v>2</v>
      </c>
      <c r="C107" s="62"/>
      <c r="D107" s="361"/>
      <c r="E107" s="354"/>
      <c r="F107" s="55"/>
    </row>
    <row r="108" spans="1:6" ht="19.5" x14ac:dyDescent="0.4">
      <c r="A108" s="6" t="s">
        <v>205</v>
      </c>
      <c r="B108" s="69">
        <v>2</v>
      </c>
      <c r="C108" s="62"/>
      <c r="D108" s="361"/>
      <c r="E108" s="354"/>
      <c r="F108" s="55"/>
    </row>
    <row r="109" spans="1:6" ht="50.25" x14ac:dyDescent="0.35">
      <c r="A109" s="28" t="s">
        <v>189</v>
      </c>
      <c r="B109" s="69">
        <v>1</v>
      </c>
      <c r="C109" s="6" t="str">
        <f>IF(B109=0, -5, "0")</f>
        <v>0</v>
      </c>
      <c r="D109" s="78" t="s">
        <v>499</v>
      </c>
      <c r="E109" s="355" t="s">
        <v>496</v>
      </c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355"/>
      <c r="E110" s="354"/>
      <c r="F110" s="55"/>
    </row>
    <row r="111" spans="1:6" ht="49.5" x14ac:dyDescent="0.3">
      <c r="A111" s="6" t="s">
        <v>136</v>
      </c>
      <c r="B111" s="69">
        <v>0</v>
      </c>
      <c r="C111" s="55"/>
      <c r="D111" s="355" t="s">
        <v>497</v>
      </c>
      <c r="E111" s="355" t="s">
        <v>498</v>
      </c>
      <c r="F111" s="55"/>
    </row>
    <row r="112" spans="1:6" x14ac:dyDescent="0.3">
      <c r="A112" s="9" t="s">
        <v>236</v>
      </c>
      <c r="B112" s="69">
        <v>2</v>
      </c>
      <c r="C112" s="55"/>
      <c r="D112" s="355"/>
      <c r="E112" s="354"/>
      <c r="F112" s="55"/>
    </row>
    <row r="113" spans="1:6" x14ac:dyDescent="0.3">
      <c r="A113" s="9" t="s">
        <v>237</v>
      </c>
      <c r="B113" s="69">
        <v>2</v>
      </c>
      <c r="C113" s="55"/>
      <c r="D113" s="355"/>
      <c r="E113" s="354"/>
      <c r="F113" s="55"/>
    </row>
    <row r="114" spans="1:6" x14ac:dyDescent="0.3">
      <c r="A114" s="6" t="s">
        <v>114</v>
      </c>
      <c r="B114" s="69">
        <v>2</v>
      </c>
      <c r="C114" s="55"/>
      <c r="D114" s="355"/>
      <c r="E114" s="354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372"/>
      <c r="E115" s="373"/>
      <c r="F115" s="55"/>
    </row>
    <row r="116" spans="1:6" ht="49.5" x14ac:dyDescent="0.35">
      <c r="A116" s="27" t="s">
        <v>251</v>
      </c>
      <c r="B116" s="69">
        <v>0</v>
      </c>
      <c r="C116" s="6">
        <f>IF(B116=0, -5, "0")</f>
        <v>-5</v>
      </c>
      <c r="D116" s="355" t="s">
        <v>492</v>
      </c>
      <c r="E116" s="379" t="s">
        <v>493</v>
      </c>
      <c r="F116" s="55"/>
    </row>
    <row r="117" spans="1:6" x14ac:dyDescent="0.3">
      <c r="A117" s="32" t="s">
        <v>191</v>
      </c>
      <c r="B117" s="69">
        <v>2</v>
      </c>
      <c r="C117" s="55"/>
      <c r="D117" s="355"/>
      <c r="E117" s="354"/>
      <c r="F117" s="55"/>
    </row>
    <row r="118" spans="1:6" x14ac:dyDescent="0.3">
      <c r="A118" s="486" t="s">
        <v>34</v>
      </c>
      <c r="B118" s="487"/>
      <c r="C118" s="488"/>
      <c r="D118" s="329">
        <f>SUM(B104:C117)</f>
        <v>16</v>
      </c>
    </row>
    <row r="119" spans="1:6" x14ac:dyDescent="0.3">
      <c r="A119" s="486" t="s">
        <v>249</v>
      </c>
      <c r="B119" s="487"/>
      <c r="C119" s="488"/>
      <c r="D119" s="17">
        <f>D118/(COUNT(B104:C117)*2)</f>
        <v>0.53333333333333333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9" t="s">
        <v>171</v>
      </c>
      <c r="B122" s="490"/>
      <c r="C122" s="490"/>
      <c r="D122" s="490"/>
      <c r="E122" s="490"/>
      <c r="F122" s="49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363"/>
      <c r="E128" s="363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63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86" t="s">
        <v>34</v>
      </c>
      <c r="B134" s="487"/>
      <c r="C134" s="488"/>
      <c r="D134" s="329">
        <f>SUM(B123:C133)</f>
        <v>22</v>
      </c>
    </row>
    <row r="135" spans="1:6" x14ac:dyDescent="0.3">
      <c r="A135" s="486" t="s">
        <v>249</v>
      </c>
      <c r="B135" s="487"/>
      <c r="C135" s="488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9" t="s">
        <v>154</v>
      </c>
      <c r="B137" s="490"/>
      <c r="C137" s="490"/>
      <c r="D137" s="490"/>
      <c r="E137" s="490"/>
      <c r="F137" s="490"/>
    </row>
    <row r="138" spans="1:6" ht="33" x14ac:dyDescent="0.3">
      <c r="A138" s="26" t="s">
        <v>229</v>
      </c>
      <c r="B138" s="70">
        <v>2</v>
      </c>
      <c r="C138" s="55"/>
      <c r="D138" s="362" t="s">
        <v>518</v>
      </c>
      <c r="E138" s="362" t="s">
        <v>519</v>
      </c>
      <c r="F138" s="55"/>
    </row>
    <row r="139" spans="1:6" ht="33" x14ac:dyDescent="0.3">
      <c r="A139" s="26" t="s">
        <v>226</v>
      </c>
      <c r="B139" s="70">
        <v>2</v>
      </c>
      <c r="C139" s="55"/>
      <c r="D139" s="355" t="s">
        <v>520</v>
      </c>
      <c r="E139" s="355" t="s">
        <v>521</v>
      </c>
      <c r="F139" s="55"/>
    </row>
    <row r="140" spans="1:6" ht="19.5" x14ac:dyDescent="0.4">
      <c r="A140" s="6" t="s">
        <v>247</v>
      </c>
      <c r="B140" s="70">
        <v>2</v>
      </c>
      <c r="C140" s="62"/>
      <c r="D140" s="355"/>
      <c r="E140" s="355"/>
      <c r="F140" s="55"/>
    </row>
    <row r="141" spans="1:6" ht="19.5" x14ac:dyDescent="0.4">
      <c r="A141" s="6" t="s">
        <v>204</v>
      </c>
      <c r="B141" s="70">
        <v>2</v>
      </c>
      <c r="C141" s="62"/>
      <c r="D141" s="355"/>
      <c r="E141" s="355"/>
      <c r="F141" s="55"/>
    </row>
    <row r="142" spans="1:6" ht="19.5" x14ac:dyDescent="0.4">
      <c r="A142" s="6" t="s">
        <v>246</v>
      </c>
      <c r="B142" s="70">
        <v>1</v>
      </c>
      <c r="C142" s="62"/>
      <c r="D142" s="361" t="s">
        <v>525</v>
      </c>
      <c r="E142" s="357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61"/>
      <c r="E143" s="357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355"/>
      <c r="E144" s="355"/>
      <c r="F144" s="55"/>
    </row>
    <row r="145" spans="1:6" x14ac:dyDescent="0.3">
      <c r="A145" s="6" t="s">
        <v>137</v>
      </c>
      <c r="B145" s="70">
        <v>2</v>
      </c>
      <c r="C145" s="77"/>
      <c r="D145" s="355"/>
      <c r="E145" s="355"/>
      <c r="F145" s="55"/>
    </row>
    <row r="146" spans="1:6" ht="66.75" x14ac:dyDescent="0.35">
      <c r="A146" s="25" t="s">
        <v>162</v>
      </c>
      <c r="B146" s="70">
        <v>2</v>
      </c>
      <c r="C146" s="6" t="str">
        <f>IF(B146=0, -5, "0")</f>
        <v>0</v>
      </c>
      <c r="D146" s="355" t="s">
        <v>522</v>
      </c>
      <c r="E146" s="355" t="s">
        <v>523</v>
      </c>
      <c r="F146" s="55"/>
    </row>
    <row r="147" spans="1:6" x14ac:dyDescent="0.3">
      <c r="A147" s="7" t="s">
        <v>230</v>
      </c>
      <c r="B147" s="70">
        <v>2</v>
      </c>
      <c r="C147" s="77"/>
      <c r="D147" s="355"/>
      <c r="E147" s="355"/>
      <c r="F147" s="55"/>
    </row>
    <row r="148" spans="1:6" ht="33.75" x14ac:dyDescent="0.35">
      <c r="A148" s="27" t="s">
        <v>270</v>
      </c>
      <c r="B148" s="70">
        <v>2</v>
      </c>
      <c r="C148" s="6" t="str">
        <f>IF(B148=0, -5, "0")</f>
        <v>0</v>
      </c>
      <c r="D148" s="355" t="s">
        <v>524</v>
      </c>
      <c r="E148" s="355"/>
      <c r="F148" s="55"/>
    </row>
    <row r="149" spans="1:6" x14ac:dyDescent="0.3">
      <c r="A149" s="486" t="s">
        <v>34</v>
      </c>
      <c r="B149" s="487"/>
      <c r="C149" s="488"/>
      <c r="D149" s="329">
        <f>SUM(B138:C148)</f>
        <v>21</v>
      </c>
    </row>
    <row r="150" spans="1:6" x14ac:dyDescent="0.3">
      <c r="A150" s="486" t="s">
        <v>249</v>
      </c>
      <c r="B150" s="487"/>
      <c r="C150" s="488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9" t="s">
        <v>61</v>
      </c>
      <c r="B152" s="490"/>
      <c r="C152" s="490"/>
      <c r="D152" s="490"/>
      <c r="E152" s="490"/>
      <c r="F152" s="49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355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86" t="s">
        <v>34</v>
      </c>
      <c r="B165" s="487"/>
      <c r="C165" s="488"/>
      <c r="D165" s="329">
        <f>SUM(B153:C164)</f>
        <v>24</v>
      </c>
    </row>
    <row r="166" spans="1:6" x14ac:dyDescent="0.3">
      <c r="A166" s="486" t="s">
        <v>249</v>
      </c>
      <c r="B166" s="487"/>
      <c r="C166" s="488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9" t="s">
        <v>176</v>
      </c>
      <c r="B168" s="490"/>
      <c r="C168" s="490"/>
      <c r="D168" s="490"/>
      <c r="E168" s="490"/>
      <c r="F168" s="49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66.75" x14ac:dyDescent="0.35">
      <c r="A173" s="24" t="s">
        <v>262</v>
      </c>
      <c r="B173" s="354">
        <v>1</v>
      </c>
      <c r="C173" s="6" t="str">
        <f>IF(B173=0, -5, "0")</f>
        <v>0</v>
      </c>
      <c r="D173" s="56" t="s">
        <v>559</v>
      </c>
      <c r="E173" s="355" t="s">
        <v>558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86" t="s">
        <v>34</v>
      </c>
      <c r="B177" s="491"/>
      <c r="C177" s="492"/>
      <c r="D177" s="330">
        <f>SUM(B169:C176)</f>
        <v>15</v>
      </c>
    </row>
    <row r="178" spans="1:6" x14ac:dyDescent="0.3">
      <c r="A178" s="486" t="s">
        <v>249</v>
      </c>
      <c r="B178" s="487"/>
      <c r="C178" s="488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9" t="s">
        <v>64</v>
      </c>
      <c r="B180" s="490"/>
      <c r="C180" s="490"/>
      <c r="D180" s="490"/>
      <c r="E180" s="490"/>
      <c r="F180" s="490"/>
    </row>
    <row r="181" spans="1:6" ht="18" x14ac:dyDescent="0.35">
      <c r="A181" s="24" t="s">
        <v>240</v>
      </c>
      <c r="B181" s="55">
        <v>1</v>
      </c>
      <c r="C181" s="6" t="str">
        <f>IF(B181=0, -5, "0")</f>
        <v>0</v>
      </c>
      <c r="D181" s="355" t="s">
        <v>500</v>
      </c>
      <c r="E181" s="55"/>
      <c r="F181" s="55"/>
    </row>
    <row r="182" spans="1:6" x14ac:dyDescent="0.3">
      <c r="A182" s="6" t="s">
        <v>241</v>
      </c>
      <c r="B182" s="354">
        <v>2</v>
      </c>
      <c r="C182" s="55"/>
      <c r="D182" s="355"/>
      <c r="E182" s="355"/>
      <c r="F182" s="55"/>
    </row>
    <row r="183" spans="1:6" x14ac:dyDescent="0.3">
      <c r="A183" s="26" t="s">
        <v>174</v>
      </c>
      <c r="B183" s="354">
        <v>2</v>
      </c>
      <c r="C183" s="55"/>
      <c r="D183" s="355"/>
      <c r="E183" s="3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86" t="s">
        <v>34</v>
      </c>
      <c r="B185" s="487"/>
      <c r="C185" s="488"/>
      <c r="D185" s="329">
        <f>SUM(B181:C184)</f>
        <v>7</v>
      </c>
    </row>
    <row r="186" spans="1:6" x14ac:dyDescent="0.3">
      <c r="A186" s="486" t="s">
        <v>249</v>
      </c>
      <c r="B186" s="487"/>
      <c r="C186" s="488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3" t="s">
        <v>15</v>
      </c>
      <c r="B188" s="494"/>
      <c r="C188" s="494"/>
      <c r="D188" s="494"/>
      <c r="E188" s="494"/>
      <c r="F188" s="494"/>
    </row>
    <row r="189" spans="1:6" ht="33" x14ac:dyDescent="0.3">
      <c r="A189" s="6" t="s">
        <v>150</v>
      </c>
      <c r="B189" s="55">
        <v>1</v>
      </c>
      <c r="C189" s="55"/>
      <c r="D189" s="389" t="s">
        <v>564</v>
      </c>
      <c r="E189" s="390" t="s">
        <v>565</v>
      </c>
      <c r="F189" s="55"/>
    </row>
    <row r="190" spans="1:6" x14ac:dyDescent="0.3">
      <c r="A190" s="6" t="s">
        <v>74</v>
      </c>
      <c r="B190" s="55">
        <v>2</v>
      </c>
      <c r="C190" s="55"/>
      <c r="D190" s="387"/>
      <c r="E190" s="388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86" t="s">
        <v>34</v>
      </c>
      <c r="B193" s="487"/>
      <c r="C193" s="488"/>
      <c r="D193" s="329">
        <f>SUM(B189:C192)</f>
        <v>7</v>
      </c>
    </row>
    <row r="194" spans="1:7" x14ac:dyDescent="0.3">
      <c r="A194" s="486" t="s">
        <v>249</v>
      </c>
      <c r="B194" s="487"/>
      <c r="C194" s="488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9" t="s">
        <v>65</v>
      </c>
      <c r="B196" s="490"/>
      <c r="C196" s="490"/>
      <c r="D196" s="490"/>
      <c r="E196" s="490"/>
      <c r="F196" s="490"/>
    </row>
    <row r="197" spans="1:7" ht="33" x14ac:dyDescent="0.3">
      <c r="A197" s="26" t="s">
        <v>268</v>
      </c>
      <c r="B197" s="55">
        <v>1</v>
      </c>
      <c r="C197" s="55"/>
      <c r="D197" s="372" t="s">
        <v>560</v>
      </c>
      <c r="E197" s="373" t="s">
        <v>561</v>
      </c>
      <c r="F197" s="55"/>
    </row>
    <row r="198" spans="1:7" ht="49.5" x14ac:dyDescent="0.3">
      <c r="A198" s="26" t="s">
        <v>179</v>
      </c>
      <c r="B198" s="55">
        <v>1</v>
      </c>
      <c r="C198" s="55"/>
      <c r="D198" s="387" t="s">
        <v>562</v>
      </c>
      <c r="E198" s="388" t="s">
        <v>563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355"/>
      <c r="E199" s="3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86" t="s">
        <v>34</v>
      </c>
      <c r="B202" s="487"/>
      <c r="C202" s="488"/>
      <c r="D202" s="329">
        <f>SUM(B197:C201)</f>
        <v>8</v>
      </c>
    </row>
    <row r="203" spans="1:7" x14ac:dyDescent="0.3">
      <c r="A203" s="486" t="s">
        <v>249</v>
      </c>
      <c r="B203" s="487"/>
      <c r="C203" s="488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9" t="s">
        <v>175</v>
      </c>
      <c r="B205" s="490"/>
      <c r="C205" s="490"/>
      <c r="D205" s="490"/>
      <c r="E205" s="490"/>
      <c r="F205" s="490"/>
    </row>
    <row r="206" spans="1:7" x14ac:dyDescent="0.3">
      <c r="A206" s="26" t="s">
        <v>302</v>
      </c>
      <c r="B206" s="55">
        <v>2</v>
      </c>
      <c r="C206" s="55"/>
      <c r="D206" s="355"/>
      <c r="E206" s="3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354"/>
      <c r="E207" s="354"/>
      <c r="F207" s="55"/>
    </row>
    <row r="208" spans="1:7" ht="49.5" x14ac:dyDescent="0.3">
      <c r="A208" s="6" t="s">
        <v>265</v>
      </c>
      <c r="B208" s="55">
        <v>1</v>
      </c>
      <c r="C208" s="55"/>
      <c r="D208" s="355" t="s">
        <v>568</v>
      </c>
      <c r="E208" s="355" t="s">
        <v>569</v>
      </c>
      <c r="F208" s="55"/>
    </row>
    <row r="209" spans="1:6" ht="82.5" x14ac:dyDescent="0.3">
      <c r="A209" s="33" t="s">
        <v>157</v>
      </c>
      <c r="B209" s="55">
        <v>1</v>
      </c>
      <c r="C209" s="55"/>
      <c r="D209" s="355" t="s">
        <v>566</v>
      </c>
      <c r="E209" s="355" t="s">
        <v>567</v>
      </c>
      <c r="F209" s="55"/>
    </row>
    <row r="210" spans="1:6" x14ac:dyDescent="0.3">
      <c r="A210" s="486" t="s">
        <v>34</v>
      </c>
      <c r="B210" s="487"/>
      <c r="C210" s="488"/>
      <c r="D210" s="34">
        <f>SUM(B206:C209)</f>
        <v>4</v>
      </c>
    </row>
    <row r="211" spans="1:6" x14ac:dyDescent="0.3">
      <c r="A211" s="486" t="s">
        <v>249</v>
      </c>
      <c r="B211" s="487"/>
      <c r="C211" s="488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7">
        <v>0.3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0.84615384615384615</v>
      </c>
    </row>
  </sheetData>
  <sheetProtection formatCells="0" formatColumns="0" formatRows="0"/>
  <mergeCells count="63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E19:E20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81:B184 B17:B21 B26:B32 B37:B41 B104:B117 B197:B201 B83:B99 B153:B164 B123:B133 B72:B78 B138:B148 B46:B57 B169:B176 B189:B192 B206:B209 B62:B6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79"/>
      <c r="E1" s="479"/>
      <c r="F1" s="479"/>
      <c r="G1" s="479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80" t="s">
        <v>149</v>
      </c>
      <c r="B7" s="480"/>
      <c r="C7" s="480"/>
      <c r="D7" s="480"/>
      <c r="E7" s="480"/>
      <c r="F7" s="480"/>
      <c r="G7" s="93"/>
    </row>
    <row r="8" spans="1:7" ht="22.5" x14ac:dyDescent="0.45">
      <c r="A8" s="481" t="str">
        <f>'Page de garde'!D18</f>
        <v>El Merezgua</v>
      </c>
      <c r="B8" s="481"/>
      <c r="C8" s="481"/>
      <c r="D8" s="481"/>
      <c r="E8" s="481"/>
      <c r="F8" s="481"/>
      <c r="G8" s="93"/>
    </row>
    <row r="9" spans="1:7" ht="22.5" x14ac:dyDescent="0.45">
      <c r="A9" s="94" t="s">
        <v>39</v>
      </c>
      <c r="B9" s="482"/>
      <c r="C9" s="482"/>
      <c r="D9" s="482"/>
      <c r="E9" s="482"/>
      <c r="F9" s="482"/>
      <c r="G9" s="93"/>
    </row>
    <row r="10" spans="1:7" ht="22.5" x14ac:dyDescent="0.45">
      <c r="A10" s="95" t="s">
        <v>41</v>
      </c>
      <c r="B10" s="483"/>
      <c r="C10" s="483"/>
      <c r="D10" s="483"/>
      <c r="E10" s="483"/>
      <c r="F10" s="483"/>
      <c r="G10" s="93"/>
    </row>
    <row r="11" spans="1:7" ht="22.5" x14ac:dyDescent="0.45">
      <c r="A11" s="94" t="s">
        <v>40</v>
      </c>
      <c r="B11" s="484"/>
      <c r="C11" s="484"/>
      <c r="D11" s="484"/>
      <c r="E11" s="484"/>
      <c r="F11" s="484"/>
      <c r="G11" s="93"/>
    </row>
    <row r="12" spans="1:7" ht="22.5" x14ac:dyDescent="0.45">
      <c r="A12" s="94" t="s">
        <v>198</v>
      </c>
      <c r="B12" s="485" t="e">
        <f>D719</f>
        <v>#DIV/0!</v>
      </c>
      <c r="C12" s="485"/>
      <c r="D12" s="485"/>
      <c r="E12" s="485"/>
      <c r="F12" s="485"/>
      <c r="G12" s="93"/>
    </row>
    <row r="13" spans="1:7" ht="22.5" x14ac:dyDescent="0.45">
      <c r="A13" s="92"/>
      <c r="B13" s="90"/>
      <c r="C13" s="90"/>
      <c r="D13" s="479"/>
      <c r="E13" s="479"/>
      <c r="F13" s="479"/>
      <c r="G13" s="47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405" t="s">
        <v>28</v>
      </c>
      <c r="B17" s="407" t="s">
        <v>29</v>
      </c>
      <c r="C17" s="407"/>
      <c r="D17" s="407" t="s">
        <v>42</v>
      </c>
      <c r="E17" s="408" t="s">
        <v>264</v>
      </c>
      <c r="F17" s="408" t="s">
        <v>294</v>
      </c>
      <c r="G17" s="96"/>
    </row>
    <row r="18" spans="1:8" ht="16.5" customHeight="1" x14ac:dyDescent="0.4">
      <c r="A18" s="405"/>
      <c r="B18" s="100" t="s">
        <v>32</v>
      </c>
      <c r="C18" s="100" t="s">
        <v>31</v>
      </c>
      <c r="D18" s="407"/>
      <c r="E18" s="408"/>
      <c r="F18" s="40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405" t="s">
        <v>28</v>
      </c>
      <c r="B52" s="407" t="s">
        <v>29</v>
      </c>
      <c r="C52" s="407"/>
      <c r="D52" s="407" t="s">
        <v>42</v>
      </c>
      <c r="E52" s="408" t="s">
        <v>264</v>
      </c>
      <c r="F52" s="408" t="s">
        <v>295</v>
      </c>
      <c r="G52" s="96"/>
    </row>
    <row r="53" spans="1:7" ht="21" x14ac:dyDescent="0.4">
      <c r="A53" s="405"/>
      <c r="B53" s="100" t="s">
        <v>32</v>
      </c>
      <c r="C53" s="100" t="s">
        <v>31</v>
      </c>
      <c r="D53" s="407"/>
      <c r="E53" s="408"/>
      <c r="F53" s="40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76"/>
      <c r="B64" s="477"/>
      <c r="C64" s="477"/>
      <c r="D64" s="477"/>
      <c r="E64" s="477"/>
      <c r="F64" s="477"/>
      <c r="G64" s="477"/>
    </row>
    <row r="65" spans="1:7" ht="43.5" customHeight="1" x14ac:dyDescent="0.4">
      <c r="A65" s="472" t="s">
        <v>341</v>
      </c>
      <c r="B65" s="472"/>
      <c r="C65" s="472"/>
      <c r="D65" s="472"/>
      <c r="E65" s="472"/>
      <c r="F65" s="472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56"/>
      <c r="B83" s="456"/>
      <c r="C83" s="456"/>
      <c r="D83" s="456"/>
      <c r="E83" s="456"/>
      <c r="F83" s="456"/>
      <c r="G83" s="456"/>
    </row>
    <row r="84" spans="1:7" ht="45" customHeight="1" x14ac:dyDescent="0.45">
      <c r="A84" s="478" t="s">
        <v>342</v>
      </c>
      <c r="B84" s="478"/>
      <c r="C84" s="478"/>
      <c r="D84" s="478"/>
      <c r="E84" s="478"/>
      <c r="F84" s="478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64"/>
      <c r="B101" s="465"/>
      <c r="C101" s="465"/>
      <c r="D101" s="465"/>
      <c r="E101" s="465"/>
      <c r="F101" s="471"/>
      <c r="G101" s="96"/>
    </row>
    <row r="102" spans="1:7" ht="46.5" customHeight="1" x14ac:dyDescent="0.4">
      <c r="A102" s="472" t="s">
        <v>343</v>
      </c>
      <c r="B102" s="472"/>
      <c r="C102" s="472"/>
      <c r="D102" s="472"/>
      <c r="E102" s="472"/>
      <c r="F102" s="472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64"/>
      <c r="B109" s="465"/>
      <c r="C109" s="465"/>
      <c r="D109" s="465"/>
      <c r="E109" s="465"/>
      <c r="F109" s="471"/>
      <c r="G109" s="96"/>
    </row>
    <row r="110" spans="1:7" ht="39.75" customHeight="1" x14ac:dyDescent="0.4">
      <c r="A110" s="472" t="s">
        <v>375</v>
      </c>
      <c r="B110" s="472"/>
      <c r="C110" s="472"/>
      <c r="D110" s="472"/>
      <c r="E110" s="472"/>
      <c r="F110" s="472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65"/>
      <c r="B118" s="465"/>
      <c r="C118" s="465"/>
      <c r="D118" s="465"/>
      <c r="E118" s="465"/>
      <c r="F118" s="465"/>
      <c r="G118" s="96"/>
    </row>
    <row r="119" spans="1:7" ht="22.5" x14ac:dyDescent="0.4">
      <c r="A119" s="472" t="s">
        <v>304</v>
      </c>
      <c r="B119" s="472"/>
      <c r="C119" s="472"/>
      <c r="D119" s="472"/>
      <c r="E119" s="472"/>
      <c r="F119" s="472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73"/>
      <c r="B130" s="473"/>
      <c r="C130" s="473"/>
      <c r="D130" s="473"/>
      <c r="E130" s="473"/>
      <c r="F130" s="473"/>
      <c r="G130" s="96"/>
    </row>
    <row r="131" spans="1:16384" ht="22.5" customHeight="1" x14ac:dyDescent="0.4">
      <c r="A131" s="474" t="s">
        <v>404</v>
      </c>
      <c r="B131" s="474"/>
      <c r="C131" s="474"/>
      <c r="D131" s="474"/>
      <c r="E131" s="474"/>
      <c r="F131" s="474"/>
      <c r="G131" s="96"/>
    </row>
    <row r="132" spans="1:16384" ht="22.5" customHeight="1" x14ac:dyDescent="0.4">
      <c r="A132" s="475"/>
      <c r="B132" s="475"/>
      <c r="C132" s="475"/>
      <c r="D132" s="475"/>
      <c r="E132" s="475"/>
      <c r="F132" s="475"/>
      <c r="G132" s="96"/>
    </row>
    <row r="133" spans="1:16384" s="258" customFormat="1" ht="22.5" customHeight="1" x14ac:dyDescent="0.25">
      <c r="A133" s="405" t="s">
        <v>28</v>
      </c>
      <c r="B133" s="407" t="s">
        <v>29</v>
      </c>
      <c r="C133" s="407"/>
      <c r="D133" s="407" t="s">
        <v>42</v>
      </c>
      <c r="E133" s="408" t="s">
        <v>264</v>
      </c>
      <c r="F133" s="408" t="s">
        <v>295</v>
      </c>
    </row>
    <row r="134" spans="1:16384" s="258" customFormat="1" ht="22.5" customHeight="1" x14ac:dyDescent="0.25">
      <c r="A134" s="405"/>
      <c r="B134" s="100" t="s">
        <v>32</v>
      </c>
      <c r="C134" s="100" t="s">
        <v>31</v>
      </c>
      <c r="D134" s="407"/>
      <c r="E134" s="408"/>
      <c r="F134" s="40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66" t="s">
        <v>441</v>
      </c>
      <c r="B137" s="466"/>
      <c r="C137" s="466"/>
      <c r="D137" s="466"/>
      <c r="E137" s="466"/>
      <c r="F137" s="466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63" t="s">
        <v>340</v>
      </c>
      <c r="B144" s="463"/>
      <c r="C144" s="463"/>
      <c r="D144" s="463"/>
      <c r="E144" s="463"/>
      <c r="F144" s="463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64"/>
      <c r="B161" s="465"/>
      <c r="C161" s="465"/>
      <c r="D161" s="465"/>
      <c r="E161" s="465"/>
      <c r="F161" s="465"/>
      <c r="G161" s="96"/>
    </row>
    <row r="162" spans="1:7" ht="32.25" customHeight="1" x14ac:dyDescent="0.4">
      <c r="A162" s="466" t="s">
        <v>442</v>
      </c>
      <c r="B162" s="466"/>
      <c r="C162" s="466"/>
      <c r="D162" s="466"/>
      <c r="E162" s="466"/>
      <c r="F162" s="466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67"/>
      <c r="B172" s="468"/>
      <c r="C172" s="468"/>
      <c r="D172" s="468"/>
      <c r="E172" s="468"/>
      <c r="F172" s="468"/>
      <c r="G172" s="96"/>
    </row>
    <row r="173" spans="1:7" ht="32.25" customHeight="1" x14ac:dyDescent="0.4">
      <c r="A173" s="466" t="s">
        <v>304</v>
      </c>
      <c r="B173" s="466"/>
      <c r="C173" s="466"/>
      <c r="D173" s="466"/>
      <c r="E173" s="466"/>
      <c r="F173" s="466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69"/>
      <c r="C182" s="470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62"/>
      <c r="B184" s="462"/>
      <c r="C184" s="462"/>
      <c r="D184" s="462"/>
      <c r="E184" s="462"/>
      <c r="F184" s="46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405" t="s">
        <v>28</v>
      </c>
      <c r="B187" s="407" t="s">
        <v>29</v>
      </c>
      <c r="C187" s="407"/>
      <c r="D187" s="407" t="s">
        <v>42</v>
      </c>
      <c r="E187" s="408" t="s">
        <v>264</v>
      </c>
      <c r="F187" s="408" t="s">
        <v>295</v>
      </c>
      <c r="G187" s="96"/>
    </row>
    <row r="188" spans="1:7" ht="21" x14ac:dyDescent="0.4">
      <c r="A188" s="405"/>
      <c r="B188" s="100" t="s">
        <v>32</v>
      </c>
      <c r="C188" s="100" t="s">
        <v>31</v>
      </c>
      <c r="D188" s="407"/>
      <c r="E188" s="408"/>
      <c r="F188" s="40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412" t="s">
        <v>34</v>
      </c>
      <c r="B199" s="413"/>
      <c r="C199" s="41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38"/>
      <c r="B201" s="438"/>
      <c r="C201" s="438"/>
      <c r="D201" s="438"/>
      <c r="E201" s="438"/>
      <c r="F201" s="43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412" t="s">
        <v>34</v>
      </c>
      <c r="B223" s="413"/>
      <c r="C223" s="41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38"/>
      <c r="B225" s="438"/>
      <c r="C225" s="438"/>
      <c r="D225" s="438"/>
      <c r="E225" s="438"/>
      <c r="F225" s="43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59" t="s">
        <v>304</v>
      </c>
      <c r="B232" s="460"/>
      <c r="C232" s="460"/>
      <c r="D232" s="461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412" t="s">
        <v>34</v>
      </c>
      <c r="B241" s="413"/>
      <c r="C241" s="41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38"/>
      <c r="B246" s="438"/>
      <c r="C246" s="438"/>
      <c r="D246" s="438"/>
      <c r="E246" s="438"/>
      <c r="F246" s="43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405" t="s">
        <v>28</v>
      </c>
      <c r="B249" s="407" t="s">
        <v>29</v>
      </c>
      <c r="C249" s="407"/>
      <c r="D249" s="407" t="s">
        <v>42</v>
      </c>
      <c r="E249" s="408" t="s">
        <v>264</v>
      </c>
      <c r="F249" s="408" t="s">
        <v>295</v>
      </c>
      <c r="G249" s="96"/>
    </row>
    <row r="250" spans="1:7" ht="21" x14ac:dyDescent="0.4">
      <c r="A250" s="405"/>
      <c r="B250" s="100" t="s">
        <v>32</v>
      </c>
      <c r="C250" s="100" t="s">
        <v>31</v>
      </c>
      <c r="D250" s="407"/>
      <c r="E250" s="408"/>
      <c r="F250" s="40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412" t="s">
        <v>34</v>
      </c>
      <c r="B261" s="413"/>
      <c r="C261" s="41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22"/>
      <c r="B286" s="422"/>
      <c r="C286" s="422"/>
      <c r="D286" s="422"/>
      <c r="E286" s="422"/>
      <c r="F286" s="422"/>
      <c r="G286" s="96"/>
    </row>
    <row r="287" spans="1:7" ht="31.5" customHeight="1" x14ac:dyDescent="0.4">
      <c r="A287" s="458" t="s">
        <v>304</v>
      </c>
      <c r="B287" s="458"/>
      <c r="C287" s="458"/>
      <c r="D287" s="458"/>
      <c r="E287" s="458"/>
      <c r="F287" s="45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405" t="s">
        <v>28</v>
      </c>
      <c r="B304" s="407" t="s">
        <v>29</v>
      </c>
      <c r="C304" s="407"/>
      <c r="D304" s="407" t="s">
        <v>42</v>
      </c>
      <c r="E304" s="408" t="s">
        <v>264</v>
      </c>
      <c r="F304" s="408" t="s">
        <v>295</v>
      </c>
      <c r="G304" s="96"/>
    </row>
    <row r="305" spans="1:7" ht="21" x14ac:dyDescent="0.4">
      <c r="A305" s="405"/>
      <c r="B305" s="100" t="s">
        <v>32</v>
      </c>
      <c r="C305" s="100" t="s">
        <v>31</v>
      </c>
      <c r="D305" s="407"/>
      <c r="E305" s="408"/>
      <c r="F305" s="40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43"/>
      <c r="B352" s="443"/>
      <c r="C352" s="443"/>
      <c r="D352" s="443"/>
      <c r="E352" s="443"/>
      <c r="F352" s="443"/>
      <c r="G352" s="443"/>
    </row>
    <row r="353" spans="1:7" ht="32.25" customHeight="1" x14ac:dyDescent="0.4">
      <c r="A353" s="457" t="s">
        <v>304</v>
      </c>
      <c r="B353" s="457"/>
      <c r="C353" s="457"/>
      <c r="D353" s="457"/>
      <c r="E353" s="457"/>
      <c r="F353" s="457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405" t="s">
        <v>28</v>
      </c>
      <c r="B370" s="407" t="s">
        <v>29</v>
      </c>
      <c r="C370" s="407"/>
      <c r="D370" s="407" t="s">
        <v>42</v>
      </c>
      <c r="E370" s="408" t="s">
        <v>264</v>
      </c>
      <c r="F370" s="408" t="s">
        <v>295</v>
      </c>
      <c r="G370" s="96"/>
    </row>
    <row r="371" spans="1:7" ht="21" x14ac:dyDescent="0.4">
      <c r="A371" s="405"/>
      <c r="B371" s="100" t="s">
        <v>32</v>
      </c>
      <c r="C371" s="100" t="s">
        <v>31</v>
      </c>
      <c r="D371" s="407"/>
      <c r="E371" s="408"/>
      <c r="F371" s="40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55"/>
      <c r="B410" s="456"/>
      <c r="C410" s="456"/>
      <c r="D410" s="456"/>
      <c r="E410" s="456"/>
      <c r="F410" s="456"/>
      <c r="G410" s="456"/>
    </row>
    <row r="411" spans="1:7" ht="24.75" x14ac:dyDescent="0.4">
      <c r="A411" s="453" t="s">
        <v>313</v>
      </c>
      <c r="B411" s="453"/>
      <c r="C411" s="453"/>
      <c r="D411" s="453"/>
      <c r="E411" s="453"/>
      <c r="F411" s="453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405" t="s">
        <v>28</v>
      </c>
      <c r="B428" s="407" t="s">
        <v>29</v>
      </c>
      <c r="C428" s="407"/>
      <c r="D428" s="407" t="s">
        <v>42</v>
      </c>
      <c r="E428" s="408" t="s">
        <v>264</v>
      </c>
      <c r="F428" s="408" t="s">
        <v>295</v>
      </c>
      <c r="G428" s="96"/>
    </row>
    <row r="429" spans="1:7" ht="21" x14ac:dyDescent="0.4">
      <c r="A429" s="405"/>
      <c r="B429" s="100" t="s">
        <v>32</v>
      </c>
      <c r="C429" s="100" t="s">
        <v>31</v>
      </c>
      <c r="D429" s="407"/>
      <c r="E429" s="408"/>
      <c r="F429" s="40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53" t="s">
        <v>304</v>
      </c>
      <c r="B459" s="453"/>
      <c r="C459" s="453"/>
      <c r="D459" s="453"/>
      <c r="E459" s="453"/>
      <c r="F459" s="453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54" t="s">
        <v>405</v>
      </c>
      <c r="B473" s="454"/>
      <c r="C473" s="454"/>
      <c r="D473" s="454"/>
      <c r="E473" s="454"/>
      <c r="F473" s="454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39" t="s">
        <v>28</v>
      </c>
      <c r="B475" s="440" t="s">
        <v>29</v>
      </c>
      <c r="C475" s="440"/>
      <c r="D475" s="440" t="s">
        <v>42</v>
      </c>
      <c r="E475" s="441" t="s">
        <v>264</v>
      </c>
      <c r="F475" s="441" t="s">
        <v>295</v>
      </c>
      <c r="G475" s="96"/>
    </row>
    <row r="476" spans="1:7" ht="21" x14ac:dyDescent="0.4">
      <c r="A476" s="439"/>
      <c r="B476" s="254" t="s">
        <v>32</v>
      </c>
      <c r="C476" s="254" t="s">
        <v>31</v>
      </c>
      <c r="D476" s="440"/>
      <c r="E476" s="441"/>
      <c r="F476" s="44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516" t="s">
        <v>52</v>
      </c>
      <c r="B478" s="516"/>
      <c r="C478" s="516"/>
      <c r="D478" s="516"/>
      <c r="E478" s="516"/>
      <c r="F478" s="51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517" t="s">
        <v>443</v>
      </c>
      <c r="B484" s="518"/>
      <c r="C484" s="518"/>
      <c r="D484" s="518"/>
      <c r="E484" s="518"/>
      <c r="F484" s="51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519" t="s">
        <v>23</v>
      </c>
      <c r="B495" s="520"/>
      <c r="C495" s="520"/>
      <c r="D495" s="520"/>
      <c r="E495" s="520"/>
      <c r="F495" s="52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24"/>
      <c r="B507" s="424"/>
      <c r="C507" s="424"/>
      <c r="D507" s="424"/>
      <c r="E507" s="424"/>
      <c r="F507" s="424"/>
      <c r="G507" s="424"/>
    </row>
    <row r="508" spans="1:7" ht="26.25" customHeight="1" x14ac:dyDescent="0.5">
      <c r="A508" s="288" t="s">
        <v>304</v>
      </c>
      <c r="B508" s="451"/>
      <c r="C508" s="451"/>
      <c r="D508" s="451"/>
      <c r="E508" s="451"/>
      <c r="F508" s="45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52" t="s">
        <v>97</v>
      </c>
      <c r="B520" s="452"/>
      <c r="C520" s="452"/>
      <c r="D520" s="452"/>
      <c r="E520" s="452"/>
      <c r="F520" s="452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46" t="s">
        <v>28</v>
      </c>
      <c r="B522" s="406" t="s">
        <v>29</v>
      </c>
      <c r="C522" s="448"/>
      <c r="D522" s="407" t="s">
        <v>42</v>
      </c>
      <c r="E522" s="408" t="s">
        <v>264</v>
      </c>
      <c r="F522" s="408" t="s">
        <v>295</v>
      </c>
      <c r="G522" s="96"/>
    </row>
    <row r="523" spans="1:7" ht="21" x14ac:dyDescent="0.4">
      <c r="A523" s="447"/>
      <c r="B523" s="249" t="s">
        <v>32</v>
      </c>
      <c r="C523" s="250" t="s">
        <v>31</v>
      </c>
      <c r="D523" s="407"/>
      <c r="E523" s="408"/>
      <c r="F523" s="40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49"/>
      <c r="D525" s="449"/>
      <c r="E525" s="449"/>
      <c r="F525" s="45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412" t="s">
        <v>34</v>
      </c>
      <c r="B532" s="413"/>
      <c r="C532" s="41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412" t="s">
        <v>33</v>
      </c>
      <c r="B533" s="413"/>
      <c r="C533" s="41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38"/>
      <c r="B534" s="438"/>
      <c r="C534" s="438"/>
      <c r="D534" s="438"/>
      <c r="E534" s="438"/>
      <c r="F534" s="43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42"/>
      <c r="B546" s="443"/>
      <c r="C546" s="443"/>
      <c r="D546" s="443"/>
      <c r="E546" s="443"/>
      <c r="F546" s="443"/>
      <c r="G546" s="443"/>
    </row>
    <row r="547" spans="1:7" ht="35.25" customHeight="1" x14ac:dyDescent="0.4">
      <c r="A547" s="290" t="s">
        <v>304</v>
      </c>
      <c r="B547" s="265"/>
      <c r="C547" s="444"/>
      <c r="D547" s="444"/>
      <c r="E547" s="444"/>
      <c r="F547" s="445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20" t="s">
        <v>34</v>
      </c>
      <c r="B556" s="420"/>
      <c r="C556" s="432"/>
      <c r="D556" s="345">
        <f>SUM(B548:C555,B536:C545)</f>
        <v>0</v>
      </c>
      <c r="E556" s="90"/>
      <c r="F556" s="96"/>
      <c r="G556" s="96"/>
    </row>
    <row r="557" spans="1:7" ht="21" x14ac:dyDescent="0.4">
      <c r="A557" s="420" t="s">
        <v>33</v>
      </c>
      <c r="B557" s="420"/>
      <c r="C557" s="420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38"/>
      <c r="B562" s="438"/>
      <c r="C562" s="438"/>
      <c r="D562" s="438"/>
      <c r="E562" s="438"/>
      <c r="F562" s="438"/>
      <c r="G562" s="96"/>
    </row>
    <row r="563" spans="1:7" ht="22.5" x14ac:dyDescent="0.45">
      <c r="A563" s="419" t="s">
        <v>19</v>
      </c>
      <c r="B563" s="419"/>
      <c r="C563" s="419"/>
      <c r="D563" s="419"/>
      <c r="E563" s="419"/>
      <c r="F563" s="41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39" t="s">
        <v>28</v>
      </c>
      <c r="B565" s="440" t="s">
        <v>29</v>
      </c>
      <c r="C565" s="440"/>
      <c r="D565" s="440" t="s">
        <v>42</v>
      </c>
      <c r="E565" s="441" t="s">
        <v>264</v>
      </c>
      <c r="F565" s="441" t="s">
        <v>295</v>
      </c>
      <c r="G565" s="96"/>
    </row>
    <row r="566" spans="1:7" ht="21" x14ac:dyDescent="0.4">
      <c r="A566" s="439"/>
      <c r="B566" s="254" t="s">
        <v>32</v>
      </c>
      <c r="C566" s="254" t="s">
        <v>31</v>
      </c>
      <c r="D566" s="440"/>
      <c r="E566" s="441"/>
      <c r="F566" s="44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9" t="s">
        <v>10</v>
      </c>
      <c r="B568" s="430"/>
      <c r="C568" s="430"/>
      <c r="D568" s="430"/>
      <c r="E568" s="430"/>
      <c r="F568" s="431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20" t="s">
        <v>34</v>
      </c>
      <c r="B578" s="420"/>
      <c r="C578" s="432"/>
      <c r="D578" s="345">
        <f>SUM(B569:C577)</f>
        <v>0</v>
      </c>
      <c r="E578" s="90"/>
      <c r="F578" s="96"/>
      <c r="G578" s="96"/>
    </row>
    <row r="579" spans="1:7" ht="21" x14ac:dyDescent="0.4">
      <c r="A579" s="420" t="s">
        <v>33</v>
      </c>
      <c r="B579" s="420"/>
      <c r="C579" s="420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33" t="s">
        <v>23</v>
      </c>
      <c r="B581" s="434"/>
      <c r="C581" s="434"/>
      <c r="D581" s="434"/>
      <c r="E581" s="434"/>
      <c r="F581" s="435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6" t="s">
        <v>370</v>
      </c>
      <c r="B588" s="437"/>
      <c r="C588" s="437"/>
      <c r="D588" s="437"/>
      <c r="E588" s="437"/>
      <c r="F588" s="437"/>
      <c r="G588" s="437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20" t="s">
        <v>34</v>
      </c>
      <c r="B596" s="420"/>
      <c r="C596" s="432"/>
      <c r="D596" s="345">
        <f>SUM(B589:C595,B582:C587)</f>
        <v>0</v>
      </c>
      <c r="E596" s="90"/>
      <c r="F596" s="96"/>
      <c r="G596" s="96"/>
    </row>
    <row r="597" spans="1:7" ht="21" x14ac:dyDescent="0.4">
      <c r="A597" s="420" t="s">
        <v>33</v>
      </c>
      <c r="B597" s="420"/>
      <c r="C597" s="420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26" t="s">
        <v>168</v>
      </c>
      <c r="B600" s="427"/>
      <c r="C600" s="428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19" t="s">
        <v>8</v>
      </c>
      <c r="B602" s="419"/>
      <c r="C602" s="419"/>
      <c r="D602" s="419"/>
      <c r="E602" s="419"/>
      <c r="F602" s="41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405" t="s">
        <v>28</v>
      </c>
      <c r="B604" s="407" t="s">
        <v>29</v>
      </c>
      <c r="C604" s="407"/>
      <c r="D604" s="407" t="s">
        <v>42</v>
      </c>
      <c r="E604" s="408" t="s">
        <v>264</v>
      </c>
      <c r="F604" s="408" t="s">
        <v>295</v>
      </c>
      <c r="G604" s="96"/>
    </row>
    <row r="605" spans="1:7" ht="18.75" customHeight="1" x14ac:dyDescent="0.4">
      <c r="A605" s="405"/>
      <c r="B605" s="100" t="s">
        <v>32</v>
      </c>
      <c r="C605" s="100" t="s">
        <v>31</v>
      </c>
      <c r="D605" s="407"/>
      <c r="E605" s="408"/>
      <c r="F605" s="40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10"/>
      <c r="D607" s="410"/>
      <c r="E607" s="410"/>
      <c r="F607" s="41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20" t="s">
        <v>34</v>
      </c>
      <c r="B616" s="420"/>
      <c r="C616" s="420"/>
      <c r="D616" s="345">
        <f>SUM(B608:C615)</f>
        <v>0</v>
      </c>
      <c r="E616" s="421"/>
      <c r="F616" s="422"/>
      <c r="G616" s="96"/>
    </row>
    <row r="617" spans="1:7" ht="21" x14ac:dyDescent="0.4">
      <c r="A617" s="420" t="s">
        <v>33</v>
      </c>
      <c r="B617" s="420"/>
      <c r="C617" s="420"/>
      <c r="D617" s="298" t="e">
        <f>D616/(COUNT(B608:C615)*2)</f>
        <v>#DIV/0!</v>
      </c>
      <c r="E617" s="423"/>
      <c r="F617" s="424"/>
      <c r="G617" s="96"/>
    </row>
    <row r="618" spans="1:7" ht="21" x14ac:dyDescent="0.4">
      <c r="A618" s="128"/>
      <c r="B618" s="96"/>
      <c r="C618" s="425"/>
      <c r="D618" s="425"/>
      <c r="E618" s="425"/>
      <c r="F618" s="42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412" t="s">
        <v>34</v>
      </c>
      <c r="B629" s="413"/>
      <c r="C629" s="41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10"/>
      <c r="D632" s="410"/>
      <c r="E632" s="410"/>
      <c r="F632" s="41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412" t="s">
        <v>34</v>
      </c>
      <c r="B639" s="413"/>
      <c r="C639" s="41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15"/>
      <c r="B641" s="415"/>
      <c r="C641" s="415"/>
      <c r="D641" s="415"/>
      <c r="E641" s="415"/>
      <c r="F641" s="415"/>
      <c r="G641" s="415"/>
    </row>
    <row r="642" spans="1:7" ht="24.75" x14ac:dyDescent="0.4">
      <c r="A642" s="284" t="s">
        <v>26</v>
      </c>
      <c r="B642" s="410"/>
      <c r="C642" s="410"/>
      <c r="D642" s="410"/>
      <c r="E642" s="410"/>
      <c r="F642" s="41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16" t="s">
        <v>304</v>
      </c>
      <c r="B650" s="417"/>
      <c r="C650" s="417"/>
      <c r="D650" s="417"/>
      <c r="E650" s="417"/>
      <c r="F650" s="418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19" t="s">
        <v>346</v>
      </c>
      <c r="B665" s="419"/>
      <c r="C665" s="419"/>
      <c r="D665" s="419"/>
      <c r="E665" s="419"/>
      <c r="F665" s="41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405" t="s">
        <v>28</v>
      </c>
      <c r="B667" s="407" t="s">
        <v>29</v>
      </c>
      <c r="C667" s="407"/>
      <c r="D667" s="407" t="s">
        <v>42</v>
      </c>
      <c r="E667" s="408" t="s">
        <v>264</v>
      </c>
      <c r="F667" s="408" t="s">
        <v>295</v>
      </c>
      <c r="G667" s="96"/>
    </row>
    <row r="668" spans="1:7" ht="21" x14ac:dyDescent="0.4">
      <c r="A668" s="405"/>
      <c r="B668" s="100" t="s">
        <v>32</v>
      </c>
      <c r="C668" s="100" t="s">
        <v>31</v>
      </c>
      <c r="D668" s="407"/>
      <c r="E668" s="408"/>
      <c r="F668" s="40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09" t="s">
        <v>439</v>
      </c>
      <c r="B693" s="409"/>
      <c r="C693" s="409"/>
      <c r="D693" s="409"/>
      <c r="E693" s="409"/>
      <c r="F693" s="40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04" t="s">
        <v>28</v>
      </c>
      <c r="B695" s="406" t="s">
        <v>29</v>
      </c>
      <c r="C695" s="406"/>
      <c r="D695" s="407" t="s">
        <v>42</v>
      </c>
      <c r="E695" s="408" t="s">
        <v>264</v>
      </c>
      <c r="F695" s="408" t="s">
        <v>295</v>
      </c>
      <c r="G695" s="215"/>
    </row>
    <row r="696" spans="1:7" ht="21" x14ac:dyDescent="0.4">
      <c r="A696" s="405"/>
      <c r="B696" s="100" t="s">
        <v>32</v>
      </c>
      <c r="C696" s="100" t="s">
        <v>31</v>
      </c>
      <c r="D696" s="407"/>
      <c r="E696" s="408"/>
      <c r="F696" s="40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01" t="s">
        <v>299</v>
      </c>
      <c r="B698" s="402"/>
      <c r="C698" s="402"/>
      <c r="D698" s="402"/>
      <c r="E698" s="402"/>
      <c r="F698" s="403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99"/>
      <c r="C704" s="400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99"/>
      <c r="C705" s="400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01" t="s">
        <v>300</v>
      </c>
      <c r="B707" s="402"/>
      <c r="C707" s="402"/>
      <c r="D707" s="402"/>
      <c r="E707" s="402"/>
      <c r="F707" s="403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511"/>
      <c r="E1" s="511"/>
      <c r="F1" s="511"/>
      <c r="G1" s="511"/>
    </row>
    <row r="2" spans="1:7" s="2" customFormat="1" ht="24.75" x14ac:dyDescent="0.5">
      <c r="A2" s="1"/>
      <c r="B2" s="8">
        <v>1</v>
      </c>
      <c r="D2" s="331"/>
      <c r="E2" s="331"/>
      <c r="F2" s="331"/>
      <c r="G2" s="79"/>
    </row>
    <row r="3" spans="1:7" s="2" customFormat="1" ht="24.75" x14ac:dyDescent="0.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5">
      <c r="A5" s="1"/>
      <c r="D5" s="331"/>
      <c r="E5" s="331"/>
      <c r="F5" s="331"/>
      <c r="G5" s="79"/>
    </row>
    <row r="6" spans="1:7" s="2" customFormat="1" ht="37.5" customHeight="1" x14ac:dyDescent="0.5">
      <c r="A6" s="512" t="s">
        <v>46</v>
      </c>
      <c r="B6" s="512"/>
      <c r="C6" s="512"/>
      <c r="D6" s="512"/>
      <c r="E6" s="512"/>
      <c r="F6" s="512"/>
      <c r="G6" s="79"/>
    </row>
    <row r="7" spans="1:7" s="2" customFormat="1" ht="21.75" customHeight="1" x14ac:dyDescent="0.5">
      <c r="A7" s="513" t="str">
        <f>'Page de garde'!D18</f>
        <v>El Merezgua</v>
      </c>
      <c r="B7" s="513"/>
      <c r="C7" s="513"/>
      <c r="D7" s="513"/>
      <c r="E7" s="513"/>
      <c r="F7" s="513"/>
      <c r="G7" s="79"/>
    </row>
    <row r="8" spans="1:7" s="2" customFormat="1" ht="24.75" x14ac:dyDescent="0.5">
      <c r="A8" s="4" t="s">
        <v>39</v>
      </c>
      <c r="B8" s="514">
        <f>'A4 Exploitation'!B9:F9</f>
        <v>0</v>
      </c>
      <c r="C8" s="514"/>
      <c r="D8" s="514"/>
      <c r="E8" s="514"/>
      <c r="F8" s="514"/>
      <c r="G8" s="79"/>
    </row>
    <row r="9" spans="1:7" s="2" customFormat="1" ht="24.75" x14ac:dyDescent="0.5">
      <c r="A9" s="5" t="s">
        <v>41</v>
      </c>
      <c r="B9" s="515">
        <f>'A4 Exploitation'!B10:F10</f>
        <v>0</v>
      </c>
      <c r="C9" s="515"/>
      <c r="D9" s="515"/>
      <c r="E9" s="515"/>
      <c r="F9" s="515"/>
      <c r="G9" s="79"/>
    </row>
    <row r="10" spans="1:7" s="2" customFormat="1" ht="24.75" x14ac:dyDescent="0.5">
      <c r="A10" s="4" t="s">
        <v>40</v>
      </c>
      <c r="B10" s="510">
        <f>'A4 Exploitation'!B11:F11</f>
        <v>0</v>
      </c>
      <c r="C10" s="510"/>
      <c r="D10" s="510"/>
      <c r="E10" s="510"/>
      <c r="F10" s="510"/>
      <c r="G10" s="79"/>
    </row>
    <row r="11" spans="1:7" s="2" customFormat="1" ht="24.75" x14ac:dyDescent="0.5">
      <c r="A11" s="4" t="s">
        <v>248</v>
      </c>
      <c r="B11" s="500" t="e">
        <f>D215</f>
        <v>#DIV/0!</v>
      </c>
      <c r="C11" s="500"/>
      <c r="D11" s="500"/>
      <c r="E11" s="500"/>
      <c r="F11" s="500"/>
      <c r="G11" s="79"/>
    </row>
    <row r="12" spans="1:7" s="2" customFormat="1" ht="22.5" x14ac:dyDescent="0.45">
      <c r="A12" s="1"/>
      <c r="D12" s="479"/>
      <c r="E12" s="479"/>
      <c r="F12" s="479"/>
      <c r="G12" s="479"/>
    </row>
    <row r="13" spans="1:7" s="2" customFormat="1" ht="11.25" customHeight="1" x14ac:dyDescent="0.3">
      <c r="A13" s="501" t="s">
        <v>28</v>
      </c>
      <c r="B13" s="502" t="s">
        <v>29</v>
      </c>
      <c r="C13" s="502"/>
      <c r="D13" s="502" t="s">
        <v>42</v>
      </c>
      <c r="E13" s="502" t="s">
        <v>158</v>
      </c>
      <c r="F13" s="502" t="s">
        <v>159</v>
      </c>
    </row>
    <row r="14" spans="1:7" s="2" customFormat="1" ht="12.75" customHeight="1" x14ac:dyDescent="0.3">
      <c r="A14" s="501"/>
      <c r="B14" s="18" t="s">
        <v>32</v>
      </c>
      <c r="C14" s="18" t="s">
        <v>31</v>
      </c>
      <c r="D14" s="502"/>
      <c r="E14" s="502"/>
      <c r="F14" s="502"/>
      <c r="G14" s="78"/>
    </row>
    <row r="15" spans="1:7" x14ac:dyDescent="0.3">
      <c r="A15" s="503"/>
      <c r="B15" s="504"/>
      <c r="C15" s="504"/>
      <c r="D15" s="504"/>
      <c r="E15" s="504"/>
      <c r="F15" s="504"/>
    </row>
    <row r="16" spans="1:7" ht="19.5" x14ac:dyDescent="0.4">
      <c r="A16" s="505" t="s">
        <v>0</v>
      </c>
      <c r="B16" s="506"/>
      <c r="C16" s="506"/>
      <c r="D16" s="506"/>
      <c r="E16" s="506"/>
      <c r="F16" s="50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507" t="s">
        <v>34</v>
      </c>
      <c r="B22" s="491"/>
      <c r="C22" s="492"/>
      <c r="D22" s="330">
        <f>SUM(B17:C21)</f>
        <v>0</v>
      </c>
    </row>
    <row r="23" spans="1:7" x14ac:dyDescent="0.3">
      <c r="A23" s="486" t="s">
        <v>249</v>
      </c>
      <c r="B23" s="487"/>
      <c r="C23" s="488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89" t="s">
        <v>4</v>
      </c>
      <c r="B25" s="490"/>
      <c r="C25" s="490"/>
      <c r="D25" s="490"/>
      <c r="E25" s="490"/>
      <c r="F25" s="490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86" t="s">
        <v>34</v>
      </c>
      <c r="B33" s="487"/>
      <c r="C33" s="488"/>
      <c r="D33" s="329">
        <f>SUM(B26:C32)</f>
        <v>0</v>
      </c>
    </row>
    <row r="34" spans="1:6" x14ac:dyDescent="0.3">
      <c r="A34" s="486" t="s">
        <v>249</v>
      </c>
      <c r="B34" s="487"/>
      <c r="C34" s="488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89" t="s">
        <v>178</v>
      </c>
      <c r="B36" s="490"/>
      <c r="C36" s="490"/>
      <c r="D36" s="490"/>
      <c r="E36" s="490"/>
      <c r="F36" s="490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86" t="s">
        <v>34</v>
      </c>
      <c r="B42" s="487"/>
      <c r="C42" s="488"/>
      <c r="D42" s="329">
        <f>SUM(B37:C41)</f>
        <v>0</v>
      </c>
    </row>
    <row r="43" spans="1:6" x14ac:dyDescent="0.3">
      <c r="A43" s="486" t="s">
        <v>249</v>
      </c>
      <c r="B43" s="487"/>
      <c r="C43" s="488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95" t="s">
        <v>405</v>
      </c>
      <c r="B45" s="496"/>
      <c r="C45" s="496"/>
      <c r="D45" s="496"/>
      <c r="E45" s="496"/>
      <c r="F45" s="49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86" t="s">
        <v>34</v>
      </c>
      <c r="B58" s="487"/>
      <c r="C58" s="488"/>
      <c r="D58" s="341">
        <f>SUM(B46:C57)</f>
        <v>0</v>
      </c>
    </row>
    <row r="59" spans="1:6" x14ac:dyDescent="0.3">
      <c r="A59" s="486" t="s">
        <v>249</v>
      </c>
      <c r="B59" s="487"/>
      <c r="C59" s="48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98" t="s">
        <v>19</v>
      </c>
      <c r="B61" s="499"/>
      <c r="C61" s="499"/>
      <c r="D61" s="499"/>
      <c r="E61" s="499"/>
      <c r="F61" s="499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86" t="s">
        <v>34</v>
      </c>
      <c r="B68" s="487"/>
      <c r="C68" s="488"/>
      <c r="D68" s="329">
        <f>SUM(B62:C67)</f>
        <v>0</v>
      </c>
    </row>
    <row r="69" spans="1:6" x14ac:dyDescent="0.3">
      <c r="A69" s="486" t="s">
        <v>249</v>
      </c>
      <c r="B69" s="487"/>
      <c r="C69" s="488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89" t="s">
        <v>8</v>
      </c>
      <c r="B71" s="490"/>
      <c r="C71" s="490"/>
      <c r="D71" s="490"/>
      <c r="E71" s="490"/>
      <c r="F71" s="490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86" t="s">
        <v>34</v>
      </c>
      <c r="B79" s="487"/>
      <c r="C79" s="488"/>
      <c r="D79" s="329">
        <f>SUM(B72:C78)</f>
        <v>0</v>
      </c>
    </row>
    <row r="80" spans="1:6" x14ac:dyDescent="0.3">
      <c r="A80" s="486" t="s">
        <v>249</v>
      </c>
      <c r="B80" s="487"/>
      <c r="C80" s="488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89" t="s">
        <v>463</v>
      </c>
      <c r="B82" s="490"/>
      <c r="C82" s="490"/>
      <c r="D82" s="490"/>
      <c r="E82" s="490"/>
      <c r="F82" s="490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86" t="s">
        <v>34</v>
      </c>
      <c r="B100" s="487"/>
      <c r="C100" s="488"/>
      <c r="D100" s="329">
        <f>SUM(B83:C99)</f>
        <v>0</v>
      </c>
    </row>
    <row r="101" spans="1:6" x14ac:dyDescent="0.3">
      <c r="A101" s="486" t="s">
        <v>249</v>
      </c>
      <c r="B101" s="487"/>
      <c r="C101" s="488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89" t="s">
        <v>170</v>
      </c>
      <c r="B103" s="490"/>
      <c r="C103" s="490"/>
      <c r="D103" s="490"/>
      <c r="E103" s="490"/>
      <c r="F103" s="49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86" t="s">
        <v>34</v>
      </c>
      <c r="B118" s="487"/>
      <c r="C118" s="488"/>
      <c r="D118" s="329">
        <f>SUM(B104:C117)</f>
        <v>0</v>
      </c>
    </row>
    <row r="119" spans="1:6" x14ac:dyDescent="0.3">
      <c r="A119" s="486" t="s">
        <v>249</v>
      </c>
      <c r="B119" s="487"/>
      <c r="C119" s="48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89" t="s">
        <v>171</v>
      </c>
      <c r="B122" s="490"/>
      <c r="C122" s="490"/>
      <c r="D122" s="490"/>
      <c r="E122" s="490"/>
      <c r="F122" s="490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86" t="s">
        <v>34</v>
      </c>
      <c r="B134" s="487"/>
      <c r="C134" s="488"/>
      <c r="D134" s="329">
        <f>SUM(B123:C133)</f>
        <v>0</v>
      </c>
    </row>
    <row r="135" spans="1:6" x14ac:dyDescent="0.3">
      <c r="A135" s="486" t="s">
        <v>249</v>
      </c>
      <c r="B135" s="487"/>
      <c r="C135" s="488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89" t="s">
        <v>154</v>
      </c>
      <c r="B137" s="490"/>
      <c r="C137" s="490"/>
      <c r="D137" s="490"/>
      <c r="E137" s="490"/>
      <c r="F137" s="49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86" t="s">
        <v>34</v>
      </c>
      <c r="B149" s="487"/>
      <c r="C149" s="488"/>
      <c r="D149" s="329">
        <f>SUM(B138:C148)</f>
        <v>0</v>
      </c>
    </row>
    <row r="150" spans="1:6" x14ac:dyDescent="0.3">
      <c r="A150" s="486" t="s">
        <v>249</v>
      </c>
      <c r="B150" s="487"/>
      <c r="C150" s="48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89" t="s">
        <v>61</v>
      </c>
      <c r="B152" s="490"/>
      <c r="C152" s="490"/>
      <c r="D152" s="490"/>
      <c r="E152" s="490"/>
      <c r="F152" s="49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86" t="s">
        <v>34</v>
      </c>
      <c r="B165" s="487"/>
      <c r="C165" s="488"/>
      <c r="D165" s="329">
        <f>SUM(B153:C164)</f>
        <v>0</v>
      </c>
    </row>
    <row r="166" spans="1:6" x14ac:dyDescent="0.3">
      <c r="A166" s="486" t="s">
        <v>249</v>
      </c>
      <c r="B166" s="487"/>
      <c r="C166" s="48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89" t="s">
        <v>176</v>
      </c>
      <c r="B168" s="490"/>
      <c r="C168" s="490"/>
      <c r="D168" s="490"/>
      <c r="E168" s="490"/>
      <c r="F168" s="490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86" t="s">
        <v>34</v>
      </c>
      <c r="B177" s="491"/>
      <c r="C177" s="492"/>
      <c r="D177" s="330">
        <f>SUM(B169:C176)</f>
        <v>0</v>
      </c>
    </row>
    <row r="178" spans="1:6" x14ac:dyDescent="0.3">
      <c r="A178" s="486" t="s">
        <v>249</v>
      </c>
      <c r="B178" s="487"/>
      <c r="C178" s="488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89" t="s">
        <v>64</v>
      </c>
      <c r="B180" s="490"/>
      <c r="C180" s="490"/>
      <c r="D180" s="490"/>
      <c r="E180" s="490"/>
      <c r="F180" s="490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86" t="s">
        <v>34</v>
      </c>
      <c r="B185" s="487"/>
      <c r="C185" s="488"/>
      <c r="D185" s="329">
        <f>SUM(B181:C184)</f>
        <v>0</v>
      </c>
    </row>
    <row r="186" spans="1:6" x14ac:dyDescent="0.3">
      <c r="A186" s="486" t="s">
        <v>249</v>
      </c>
      <c r="B186" s="487"/>
      <c r="C186" s="488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93" t="s">
        <v>15</v>
      </c>
      <c r="B188" s="494"/>
      <c r="C188" s="494"/>
      <c r="D188" s="494"/>
      <c r="E188" s="494"/>
      <c r="F188" s="494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86" t="s">
        <v>34</v>
      </c>
      <c r="B193" s="487"/>
      <c r="C193" s="488"/>
      <c r="D193" s="329">
        <f>SUM(B189:C192)</f>
        <v>0</v>
      </c>
    </row>
    <row r="194" spans="1:7" x14ac:dyDescent="0.3">
      <c r="A194" s="486" t="s">
        <v>249</v>
      </c>
      <c r="B194" s="487"/>
      <c r="C194" s="488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89" t="s">
        <v>65</v>
      </c>
      <c r="B196" s="490"/>
      <c r="C196" s="490"/>
      <c r="D196" s="490"/>
      <c r="E196" s="490"/>
      <c r="F196" s="490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86" t="s">
        <v>34</v>
      </c>
      <c r="B202" s="487"/>
      <c r="C202" s="488"/>
      <c r="D202" s="329">
        <f>SUM(B197:C201)</f>
        <v>0</v>
      </c>
    </row>
    <row r="203" spans="1:7" x14ac:dyDescent="0.3">
      <c r="A203" s="486" t="s">
        <v>249</v>
      </c>
      <c r="B203" s="487"/>
      <c r="C203" s="488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89" t="s">
        <v>175</v>
      </c>
      <c r="B205" s="490"/>
      <c r="C205" s="490"/>
      <c r="D205" s="490"/>
      <c r="E205" s="490"/>
      <c r="F205" s="490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86" t="s">
        <v>34</v>
      </c>
      <c r="B210" s="487"/>
      <c r="C210" s="488"/>
      <c r="D210" s="34">
        <f>SUM(B206:C209)</f>
        <v>0</v>
      </c>
    </row>
    <row r="211" spans="1:6" x14ac:dyDescent="0.3">
      <c r="A211" s="486" t="s">
        <v>249</v>
      </c>
      <c r="B211" s="487"/>
      <c r="C211" s="488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2019-09-18T07:46:43Z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