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xr:revisionPtr revIDLastSave="0" documentId="13_ncr:1_{739675D8-84C1-4A8E-A0D6-B80C049A2737}" xr6:coauthVersionLast="34" xr6:coauthVersionMax="34" xr10:uidLastSave="{00000000-0000-0000-0000-000000000000}"/>
  <bookViews>
    <workbookView xWindow="0" yWindow="0" windowWidth="20730" windowHeight="9285" tabRatio="916" activeTab="3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1" l="1"/>
  <c r="D444" i="33"/>
  <c r="D197" i="39" l="1"/>
  <c r="D197" i="32"/>
  <c r="D197" i="25"/>
  <c r="B543" i="40"/>
  <c r="B532" i="40"/>
  <c r="B512" i="40"/>
  <c r="B498" i="40"/>
  <c r="B476" i="40"/>
  <c r="B439" i="40"/>
  <c r="B386" i="40"/>
  <c r="B353" i="40"/>
  <c r="B313" i="40"/>
  <c r="B261" i="40"/>
  <c r="B200" i="40"/>
  <c r="B153" i="40"/>
  <c r="B99" i="40"/>
  <c r="B41" i="40"/>
  <c r="B543" i="38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D476" i="43" l="1"/>
  <c r="D476" i="33"/>
  <c r="D476" i="31"/>
  <c r="D476" i="38"/>
  <c r="F532" i="43"/>
  <c r="E532" i="43"/>
  <c r="F543" i="38"/>
  <c r="F543" i="31"/>
  <c r="F543" i="43"/>
  <c r="D197" i="35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477" i="43"/>
  <c r="D476" i="40"/>
  <c r="D222" i="40"/>
  <c r="D223" i="40" s="1"/>
  <c r="D25" i="40"/>
  <c r="D26" i="40" s="1"/>
  <c r="D477" i="38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D544" i="40" s="1"/>
  <c r="F532" i="40"/>
  <c r="E532" i="40"/>
  <c r="F512" i="40"/>
  <c r="E512" i="40"/>
  <c r="D512" i="40" s="1"/>
  <c r="F498" i="40"/>
  <c r="E498" i="40"/>
  <c r="D498" i="40" s="1"/>
  <c r="D499" i="40" s="1"/>
  <c r="F476" i="40"/>
  <c r="E476" i="40"/>
  <c r="F439" i="40"/>
  <c r="E439" i="40"/>
  <c r="F386" i="40"/>
  <c r="E386" i="40"/>
  <c r="D386" i="40" s="1"/>
  <c r="D387" i="40" s="1"/>
  <c r="F353" i="40"/>
  <c r="E353" i="40"/>
  <c r="D353" i="40" s="1"/>
  <c r="D354" i="40" s="1"/>
  <c r="F313" i="40"/>
  <c r="E313" i="40"/>
  <c r="D313" i="40" s="1"/>
  <c r="D314" i="40" s="1"/>
  <c r="F261" i="40"/>
  <c r="E261" i="40"/>
  <c r="F200" i="40"/>
  <c r="E200" i="40"/>
  <c r="D200" i="40" s="1"/>
  <c r="F153" i="40"/>
  <c r="E153" i="40"/>
  <c r="D153" i="40" s="1"/>
  <c r="D154" i="40" s="1"/>
  <c r="F99" i="40"/>
  <c r="E99" i="40"/>
  <c r="D99" i="40" s="1"/>
  <c r="D100" i="40" s="1"/>
  <c r="D101" i="40" s="1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E543" i="38"/>
  <c r="D543" i="38" s="1"/>
  <c r="D544" i="38" s="1"/>
  <c r="F532" i="38"/>
  <c r="E532" i="38"/>
  <c r="D532" i="38" s="1"/>
  <c r="D533" i="38" s="1"/>
  <c r="D534" i="38" s="1"/>
  <c r="F512" i="38"/>
  <c r="E512" i="38"/>
  <c r="D512" i="38" s="1"/>
  <c r="F498" i="38"/>
  <c r="E498" i="38"/>
  <c r="D498" i="38" s="1"/>
  <c r="D499" i="38" s="1"/>
  <c r="F476" i="38"/>
  <c r="E476" i="38"/>
  <c r="F439" i="38"/>
  <c r="E439" i="38"/>
  <c r="D439" i="38" s="1"/>
  <c r="F386" i="38"/>
  <c r="E386" i="38"/>
  <c r="D386" i="38" s="1"/>
  <c r="D387" i="38" s="1"/>
  <c r="F353" i="38"/>
  <c r="E353" i="38"/>
  <c r="D353" i="38" s="1"/>
  <c r="D354" i="38" s="1"/>
  <c r="F313" i="38"/>
  <c r="E313" i="38"/>
  <c r="F261" i="38"/>
  <c r="E261" i="38"/>
  <c r="D261" i="38" s="1"/>
  <c r="F200" i="38"/>
  <c r="E200" i="38"/>
  <c r="D200" i="38" s="1"/>
  <c r="F153" i="38"/>
  <c r="E153" i="38"/>
  <c r="D153" i="38" s="1"/>
  <c r="D154" i="38" s="1"/>
  <c r="F99" i="38"/>
  <c r="E99" i="38"/>
  <c r="D99" i="38" s="1"/>
  <c r="F41" i="38"/>
  <c r="E41" i="38"/>
  <c r="D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D544" i="33" s="1"/>
  <c r="F532" i="33"/>
  <c r="E532" i="33"/>
  <c r="D532" i="33" s="1"/>
  <c r="D533" i="33" s="1"/>
  <c r="D534" i="33" s="1"/>
  <c r="F512" i="33"/>
  <c r="E512" i="33"/>
  <c r="D512" i="33" s="1"/>
  <c r="D513" i="33" s="1"/>
  <c r="D514" i="33" s="1"/>
  <c r="F498" i="33"/>
  <c r="E498" i="33"/>
  <c r="D498" i="33" s="1"/>
  <c r="D499" i="33" s="1"/>
  <c r="F476" i="33"/>
  <c r="E476" i="33"/>
  <c r="F439" i="33"/>
  <c r="E439" i="33"/>
  <c r="D439" i="33" s="1"/>
  <c r="D440" i="33" s="1"/>
  <c r="F386" i="33"/>
  <c r="E386" i="33"/>
  <c r="D386" i="33" s="1"/>
  <c r="D387" i="33" s="1"/>
  <c r="F353" i="33"/>
  <c r="E353" i="33"/>
  <c r="D353" i="33" s="1"/>
  <c r="D354" i="33" s="1"/>
  <c r="F313" i="33"/>
  <c r="E313" i="33"/>
  <c r="D313" i="33" s="1"/>
  <c r="F261" i="33"/>
  <c r="E261" i="33"/>
  <c r="D261" i="33" s="1"/>
  <c r="D262" i="33" s="1"/>
  <c r="F200" i="33"/>
  <c r="E200" i="33"/>
  <c r="D200" i="33" s="1"/>
  <c r="D201" i="33" s="1"/>
  <c r="F153" i="33"/>
  <c r="E153" i="33"/>
  <c r="D153" i="33" s="1"/>
  <c r="F99" i="33"/>
  <c r="E99" i="33"/>
  <c r="D99" i="33" s="1"/>
  <c r="F41" i="33"/>
  <c r="E41" i="33"/>
  <c r="D41" i="33" s="1"/>
  <c r="D42" i="33" s="1"/>
  <c r="F200" i="43"/>
  <c r="F153" i="43"/>
  <c r="F99" i="43"/>
  <c r="F41" i="43"/>
  <c r="E543" i="43"/>
  <c r="D544" i="43" s="1"/>
  <c r="F512" i="43"/>
  <c r="E512" i="43"/>
  <c r="D513" i="43" s="1"/>
  <c r="D514" i="43" s="1"/>
  <c r="B152" i="29" s="1"/>
  <c r="F498" i="43"/>
  <c r="E498" i="43"/>
  <c r="D499" i="43" s="1"/>
  <c r="F476" i="43"/>
  <c r="E476" i="43"/>
  <c r="F439" i="43"/>
  <c r="E439" i="43"/>
  <c r="D440" i="43" s="1"/>
  <c r="F386" i="43"/>
  <c r="E386" i="43"/>
  <c r="D387" i="43" s="1"/>
  <c r="F353" i="43"/>
  <c r="E353" i="43"/>
  <c r="F313" i="43"/>
  <c r="E313" i="43"/>
  <c r="D314" i="43" s="1"/>
  <c r="F261" i="43"/>
  <c r="E261" i="43"/>
  <c r="D261" i="43" s="1"/>
  <c r="D262" i="43" s="1"/>
  <c r="E200" i="43"/>
  <c r="D201" i="43" s="1"/>
  <c r="E153" i="43"/>
  <c r="D154" i="43" s="1"/>
  <c r="E99" i="43"/>
  <c r="D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313" i="38" l="1"/>
  <c r="D314" i="38" s="1"/>
  <c r="D261" i="40"/>
  <c r="D439" i="40"/>
  <c r="D532" i="40"/>
  <c r="D533" i="40" s="1"/>
  <c r="D534" i="40" s="1"/>
  <c r="D513" i="38"/>
  <c r="D514" i="38" s="1"/>
  <c r="D42" i="40"/>
  <c r="D45" i="40" s="1"/>
  <c r="D46" i="40" s="1"/>
  <c r="D100" i="33"/>
  <c r="D440" i="38"/>
  <c r="D513" i="40"/>
  <c r="D514" i="40" s="1"/>
  <c r="D547" i="38"/>
  <c r="D100" i="38"/>
  <c r="D101" i="38" s="1"/>
  <c r="D547" i="43"/>
  <c r="D533" i="43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265" i="38" s="1"/>
  <c r="D266" i="38" s="1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155" i="38"/>
  <c r="D157" i="38"/>
  <c r="D158" i="38" s="1"/>
  <c r="D480" i="38"/>
  <c r="D481" i="38" s="1"/>
  <c r="D478" i="38"/>
  <c r="D317" i="38"/>
  <c r="D318" i="38" s="1"/>
  <c r="D315" i="38"/>
  <c r="D43" i="38"/>
  <c r="D355" i="38"/>
  <c r="D500" i="38"/>
  <c r="D85" i="38"/>
  <c r="D173" i="38"/>
  <c r="D85" i="31"/>
  <c r="D173" i="31"/>
  <c r="D263" i="33"/>
  <c r="D265" i="33"/>
  <c r="D266" i="33" s="1"/>
  <c r="D388" i="33"/>
  <c r="D390" i="33"/>
  <c r="D391" i="33" s="1"/>
  <c r="D317" i="33"/>
  <c r="D318" i="33" s="1"/>
  <c r="D204" i="33"/>
  <c r="D205" i="33" s="1"/>
  <c r="D202" i="33"/>
  <c r="D441" i="33"/>
  <c r="D443" i="33"/>
  <c r="B126" i="29" s="1"/>
  <c r="D545" i="33"/>
  <c r="D43" i="33"/>
  <c r="D355" i="33"/>
  <c r="D500" i="33"/>
  <c r="D500" i="36"/>
  <c r="D354" i="43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43" i="38" l="1"/>
  <c r="D444" i="38" s="1"/>
  <c r="D441" i="38"/>
  <c r="D101" i="33"/>
  <c r="D102" i="33"/>
  <c r="D103" i="33" s="1"/>
  <c r="D547" i="40"/>
  <c r="D102" i="38"/>
  <c r="D103" i="38" s="1"/>
  <c r="D478" i="33"/>
  <c r="D480" i="31"/>
  <c r="D481" i="31" s="1"/>
  <c r="D42" i="43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548" i="33" l="1"/>
  <c r="D549" i="33" s="1"/>
  <c r="D63" i="39"/>
  <c r="D64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45" i="43"/>
  <c r="D46" i="43" s="1"/>
  <c r="B53" i="29" s="1"/>
  <c r="D43" i="43"/>
  <c r="D118" i="39"/>
  <c r="D119" i="3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B184" i="29" s="1"/>
  <c r="D548" i="43"/>
  <c r="D549" i="43" s="1"/>
  <c r="B12" i="43" s="1"/>
  <c r="B11" i="41"/>
  <c r="B11" i="39"/>
  <c r="B183" i="29"/>
  <c r="B128" i="29"/>
  <c r="B101" i="29"/>
  <c r="B35" i="29" l="1"/>
  <c r="B12" i="40"/>
  <c r="B39" i="29"/>
  <c r="B29" i="29"/>
  <c r="B12" i="38"/>
  <c r="B38" i="29"/>
  <c r="B28" i="29"/>
  <c r="E543" i="31"/>
  <c r="F532" i="31"/>
  <c r="E532" i="31"/>
  <c r="D532" i="31" s="1"/>
  <c r="D533" i="31" s="1"/>
  <c r="D534" i="31" s="1"/>
  <c r="F512" i="31"/>
  <c r="E512" i="31"/>
  <c r="D512" i="31" s="1"/>
  <c r="D513" i="31" s="1"/>
  <c r="D514" i="31" s="1"/>
  <c r="F498" i="31"/>
  <c r="E498" i="31"/>
  <c r="D498" i="31" s="1"/>
  <c r="D499" i="31" s="1"/>
  <c r="F476" i="31"/>
  <c r="E476" i="31"/>
  <c r="F439" i="31"/>
  <c r="E439" i="31"/>
  <c r="D439" i="31" s="1"/>
  <c r="D440" i="31" s="1"/>
  <c r="F386" i="31"/>
  <c r="E386" i="31"/>
  <c r="D386" i="31" s="1"/>
  <c r="D387" i="31" s="1"/>
  <c r="F353" i="31"/>
  <c r="E353" i="31"/>
  <c r="D353" i="31" s="1"/>
  <c r="D354" i="31" s="1"/>
  <c r="F313" i="31"/>
  <c r="E313" i="31"/>
  <c r="D313" i="31" s="1"/>
  <c r="D314" i="31" s="1"/>
  <c r="F261" i="31"/>
  <c r="E261" i="31"/>
  <c r="D261" i="31" s="1"/>
  <c r="D262" i="31" s="1"/>
  <c r="F200" i="31"/>
  <c r="E200" i="31"/>
  <c r="D200" i="31" s="1"/>
  <c r="D201" i="31" s="1"/>
  <c r="F153" i="31"/>
  <c r="E153" i="31"/>
  <c r="D153" i="31" s="1"/>
  <c r="D154" i="31" s="1"/>
  <c r="F99" i="31"/>
  <c r="E99" i="31"/>
  <c r="D99" i="31" s="1"/>
  <c r="D100" i="31" s="1"/>
  <c r="F41" i="31"/>
  <c r="E41" i="31"/>
  <c r="D41" i="31" s="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49" i="35" l="1"/>
  <c r="D150" i="35" s="1"/>
  <c r="D118" i="35"/>
  <c r="D119" i="35" s="1"/>
  <c r="D102" i="35"/>
  <c r="D103" i="35" s="1"/>
  <c r="D265" i="31"/>
  <c r="D266" i="31" s="1"/>
  <c r="D263" i="31"/>
  <c r="D63" i="35"/>
  <c r="D64" i="35" s="1"/>
  <c r="D101" i="31"/>
  <c r="D102" i="31"/>
  <c r="D103" i="31" s="1"/>
  <c r="D202" i="31"/>
  <c r="D204" i="31"/>
  <c r="D205" i="31" s="1"/>
  <c r="D317" i="31"/>
  <c r="D318" i="31" s="1"/>
  <c r="D315" i="31"/>
  <c r="D390" i="31"/>
  <c r="D391" i="31" s="1"/>
  <c r="D388" i="31"/>
  <c r="D161" i="35"/>
  <c r="D162" i="35" s="1"/>
  <c r="D133" i="35"/>
  <c r="D134" i="35" s="1"/>
  <c r="D42" i="31"/>
  <c r="D157" i="31"/>
  <c r="D158" i="31" s="1"/>
  <c r="D155" i="31"/>
  <c r="D357" i="31"/>
  <c r="D358" i="31" s="1"/>
  <c r="D355" i="31"/>
  <c r="D441" i="31"/>
  <c r="D443" i="31"/>
  <c r="D502" i="31"/>
  <c r="D503" i="31" s="1"/>
  <c r="D500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79" i="29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1" i="37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D118" i="32" s="1"/>
  <c r="D119" i="32" s="1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84" i="32" l="1"/>
  <c r="D85" i="32" s="1"/>
  <c r="D63" i="32"/>
  <c r="D64" i="32" s="1"/>
  <c r="D102" i="32"/>
  <c r="D103" i="32" s="1"/>
  <c r="D133" i="32"/>
  <c r="D134" i="32" s="1"/>
  <c r="D149" i="32"/>
  <c r="D150" i="32" s="1"/>
  <c r="D544" i="31"/>
  <c r="D547" i="31"/>
  <c r="B34" i="29"/>
  <c r="B109" i="29"/>
  <c r="B73" i="29"/>
  <c r="B64" i="29"/>
  <c r="D198" i="32"/>
  <c r="D199" i="32" s="1"/>
  <c r="D195" i="32"/>
  <c r="B145" i="29"/>
  <c r="B55" i="29"/>
  <c r="B118" i="29"/>
  <c r="B91" i="29"/>
  <c r="B82" i="29"/>
  <c r="B127" i="29"/>
  <c r="B136" i="29"/>
  <c r="D545" i="31" l="1"/>
  <c r="B173" i="29" s="1"/>
  <c r="D548" i="31"/>
  <c r="D549" i="31" s="1"/>
  <c r="B11" i="32"/>
  <c r="B182" i="29"/>
  <c r="B100" i="29"/>
  <c r="C191" i="25"/>
  <c r="D194" i="25" s="1"/>
  <c r="C165" i="25"/>
  <c r="D169" i="25" s="1"/>
  <c r="D170" i="25" s="1"/>
  <c r="C157" i="25"/>
  <c r="C156" i="25"/>
  <c r="C155" i="25"/>
  <c r="C145" i="25"/>
  <c r="C144" i="25"/>
  <c r="D149" i="25" s="1"/>
  <c r="D150" i="25" s="1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C60" i="25"/>
  <c r="C56" i="25"/>
  <c r="C51" i="25"/>
  <c r="C37" i="25"/>
  <c r="D42" i="25" s="1"/>
  <c r="D43" i="25" s="1"/>
  <c r="D186" i="25"/>
  <c r="D187" i="25" s="1"/>
  <c r="D177" i="25"/>
  <c r="D178" i="25" s="1"/>
  <c r="D52" i="25"/>
  <c r="D53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3" i="25" l="1"/>
  <c r="D134" i="25" s="1"/>
  <c r="D63" i="25"/>
  <c r="D64" i="25" s="1"/>
  <c r="D102" i="25"/>
  <c r="D103" i="25" s="1"/>
  <c r="D161" i="25"/>
  <c r="D162" i="25" s="1"/>
  <c r="D195" i="25"/>
  <c r="B27" i="29"/>
  <c r="B37" i="29"/>
  <c r="B12" i="31"/>
  <c r="D198" i="25" l="1"/>
  <c r="D199" i="25" s="1"/>
  <c r="B11" i="25"/>
  <c r="B181" i="29"/>
  <c r="B26" i="29"/>
  <c r="B46" i="29"/>
</calcChain>
</file>

<file path=xl/sharedStrings.xml><?xml version="1.0" encoding="utf-8"?>
<sst xmlns="http://schemas.openxmlformats.org/spreadsheetml/2006/main" count="5251" uniqueCount="462">
  <si>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</si>
  <si>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</si>
  <si>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</si>
  <si>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</si>
  <si>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</si>
  <si>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</si>
  <si>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</si>
  <si>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</si>
  <si>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</si>
  <si>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</si>
  <si>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</si>
  <si>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</si>
  <si>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</si>
  <si>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</si>
  <si>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</si>
  <si>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</si>
  <si>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</si>
  <si>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</si>
  <si>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</si>
  <si>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</si>
  <si>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</si>
  <si>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</si>
  <si>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</si>
  <si>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</si>
  <si>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</si>
  <si>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</si>
  <si>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</si>
  <si>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</si>
  <si>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</si>
  <si>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</si>
  <si>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</si>
  <si>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</si>
  <si>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</si>
  <si>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</si>
  <si>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</si>
  <si>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</si>
  <si>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</si>
  <si>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</si>
  <si>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</si>
  <si>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</si>
  <si>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</si>
  <si>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</si>
  <si>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</si>
  <si>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</si>
  <si>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</si>
  <si>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</si>
  <si>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</si>
  <si>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</si>
  <si>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</si>
  <si>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</si>
  <si>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</si>
  <si>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</si>
  <si>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</si>
  <si>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</si>
  <si>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</si>
  <si>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</si>
  <si>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</si>
  <si>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</si>
  <si>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</si>
  <si>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</si>
  <si>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</si>
  <si>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</si>
  <si>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</si>
  <si>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</si>
  <si>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</si>
  <si>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</si>
  <si>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</si>
  <si>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</si>
  <si>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</si>
  <si>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</si>
  <si>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</si>
  <si>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</si>
  <si>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</si>
  <si>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</si>
  <si>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</si>
  <si>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</si>
  <si>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</si>
  <si>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</si>
  <si>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</si>
  <si>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</si>
  <si>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</si>
  <si>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</si>
  <si>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</si>
  <si>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</si>
  <si>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</si>
  <si>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</si>
  <si>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</si>
  <si>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</si>
  <si>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</si>
  <si>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</si>
  <si>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</si>
  <si>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</si>
  <si>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</si>
  <si>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</si>
  <si>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</si>
  <si>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</si>
  <si>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</si>
  <si>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</si>
  <si>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</si>
  <si>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</si>
  <si>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</si>
  <si>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</si>
  <si>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</si>
  <si>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</si>
  <si>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</si>
  <si>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</si>
  <si>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</si>
  <si>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</si>
  <si>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</si>
  <si>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</si>
  <si>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</si>
  <si>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</si>
  <si>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</si>
  <si>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</si>
  <si>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</si>
  <si>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</si>
  <si>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</si>
  <si>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</si>
  <si>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</si>
  <si>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</si>
  <si>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</si>
  <si>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</si>
  <si>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</si>
  <si>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</si>
  <si>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</si>
  <si>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</si>
  <si>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</si>
  <si>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</si>
  <si>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</si>
  <si>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</si>
  <si>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</si>
  <si>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</si>
  <si>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</si>
  <si>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</si>
  <si>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</si>
  <si>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</si>
  <si>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</si>
  <si>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</si>
  <si>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</si>
  <si>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</si>
  <si>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</si>
  <si>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</si>
  <si>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</si>
  <si>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</si>
  <si>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</si>
  <si>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</si>
  <si>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</si>
  <si>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</si>
  <si>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</si>
  <si>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</si>
  <si>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</si>
  <si>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</si>
  <si>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</si>
  <si>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</si>
  <si>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</si>
  <si>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</si>
  <si>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</si>
  <si>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</si>
  <si>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</si>
  <si>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</si>
  <si>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</si>
  <si>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</si>
  <si>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</si>
  <si>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</si>
  <si>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</si>
  <si>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</si>
  <si>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</si>
  <si>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</si>
  <si>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</si>
  <si>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</si>
  <si>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</si>
  <si>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</si>
  <si>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</si>
  <si>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</si>
  <si>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</si>
  <si>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</si>
  <si>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</si>
  <si>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</si>
  <si>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</si>
  <si>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</si>
  <si>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</si>
  <si>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</si>
  <si>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</si>
  <si>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</si>
  <si>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</si>
  <si>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</si>
  <si>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</si>
  <si>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</si>
  <si>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</si>
  <si>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</si>
  <si>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</si>
  <si>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</si>
  <si>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</si>
  <si>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</si>
  <si>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</si>
  <si>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</si>
  <si>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</si>
  <si>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</si>
  <si>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</si>
  <si>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</si>
  <si>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</si>
  <si>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</si>
  <si>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</si>
  <si>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</si>
  <si>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</si>
  <si>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</si>
  <si>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</si>
  <si>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</si>
  <si>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</si>
  <si>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</si>
  <si>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</si>
  <si>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</si>
  <si>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</si>
  <si>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</si>
  <si>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</si>
  <si>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</si>
  <si>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</si>
  <si>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</si>
  <si>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</si>
  <si>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</si>
  <si>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</si>
  <si>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</si>
  <si>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</si>
  <si>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</si>
  <si>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</si>
  <si>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</si>
  <si>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</si>
  <si>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</si>
  <si>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</si>
  <si>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</si>
  <si>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</si>
  <si>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</si>
  <si>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</si>
  <si>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</si>
  <si>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</si>
  <si>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</si>
  <si>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</si>
  <si>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</si>
  <si>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</si>
  <si>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</si>
  <si>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</si>
  <si>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</si>
  <si>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</si>
  <si>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</si>
  <si>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</si>
  <si>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</si>
  <si>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</si>
  <si>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</si>
  <si>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</si>
  <si>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</si>
  <si>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</si>
  <si>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</si>
  <si>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</si>
  <si>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</si>
  <si>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</si>
  <si>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</si>
  <si>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</si>
  <si>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</si>
  <si>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</si>
  <si>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</si>
  <si>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</si>
  <si>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</si>
  <si>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</si>
  <si>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</si>
  <si>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</si>
  <si>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</si>
  <si>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</si>
  <si>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</si>
  <si>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</si>
  <si>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</si>
  <si>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</si>
  <si>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</si>
  <si>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</si>
  <si>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</si>
  <si>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</si>
  <si>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</si>
  <si>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</si>
  <si>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</si>
  <si>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</si>
  <si>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</si>
  <si>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</si>
  <si>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</si>
  <si>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</si>
  <si>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</si>
  <si>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</si>
  <si>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</si>
  <si>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</si>
  <si>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</si>
  <si>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</si>
  <si>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</si>
  <si>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</si>
  <si>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</si>
  <si>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</si>
  <si>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</si>
  <si>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</si>
  <si>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</si>
  <si>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</si>
  <si>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</si>
  <si>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</si>
  <si>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</si>
  <si>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</si>
  <si>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</si>
  <si>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</si>
  <si>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</si>
  <si>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</si>
  <si>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</si>
  <si>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</si>
  <si>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</si>
  <si>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</si>
  <si>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</si>
  <si>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</si>
  <si>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</si>
  <si>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</si>
  <si>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</si>
  <si>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</si>
  <si>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</si>
  <si>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</si>
  <si>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</si>
  <si>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</si>
  <si>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</si>
  <si>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</si>
  <si>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</si>
  <si>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</si>
  <si>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</si>
  <si>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</si>
  <si>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</si>
  <si>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</si>
  <si>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</si>
  <si>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</si>
  <si>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</si>
  <si>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</si>
  <si>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</si>
  <si>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</si>
  <si>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</si>
  <si>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</si>
  <si>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</si>
  <si>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</si>
  <si>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</si>
  <si>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</si>
  <si>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</si>
  <si>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</si>
  <si>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</si>
  <si>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</si>
  <si>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</si>
  <si>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</si>
  <si>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</si>
  <si>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</si>
  <si>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</si>
  <si>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</si>
  <si>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</si>
  <si>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</si>
  <si>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</si>
  <si>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</si>
  <si>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</si>
  <si>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</si>
  <si>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</si>
  <si>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</si>
  <si>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</si>
  <si>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</si>
  <si>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</si>
  <si>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</si>
  <si>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</si>
  <si>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</si>
  <si>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</si>
  <si>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</si>
  <si>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</si>
  <si>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</si>
  <si>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</si>
  <si>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</si>
  <si>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</si>
  <si>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</si>
  <si>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</si>
  <si>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</si>
  <si>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</si>
  <si>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</si>
  <si>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</si>
  <si>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</si>
  <si>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</si>
  <si>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</si>
  <si>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</si>
  <si>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</si>
  <si>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</si>
  <si>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</si>
  <si>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</si>
  <si>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</si>
  <si>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</si>
  <si>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</si>
  <si>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</si>
  <si>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</si>
  <si>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</si>
  <si>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</si>
  <si>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</si>
  <si>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</si>
  <si>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</si>
  <si>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</si>
  <si>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</si>
  <si>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</si>
  <si>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</si>
  <si>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</si>
  <si>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</si>
  <si>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</si>
  <si>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</si>
  <si>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</si>
  <si>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</si>
  <si>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</si>
  <si>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</si>
  <si>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</si>
  <si>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</si>
  <si>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Mme Samah SLAIMI</t>
  </si>
  <si>
    <t>Les produits sont exposés à température du magasin</t>
  </si>
  <si>
    <t>Poubelle commune avec rayon FLEG</t>
  </si>
  <si>
    <t>Correct</t>
  </si>
  <si>
    <t>Directrice du magasin et Chefs des rayons</t>
  </si>
  <si>
    <t>Absence de stockage le jour de l'audit</t>
  </si>
  <si>
    <t>La pelle présentait des traces de rouilles. Le risque de contamination chimique est accru à ce niveau</t>
  </si>
  <si>
    <t>Changer la pelle</t>
  </si>
  <si>
    <t>HR 51%, correct</t>
  </si>
  <si>
    <t>T°(affichée)=3°C, T°(mesurée)=4,1°C</t>
  </si>
  <si>
    <t>T°(affichée)=5°C, T°(mesurée)=5,1°C</t>
  </si>
  <si>
    <t>T°(affichée)=+3°C, T° (mesurée)=+4,2°C</t>
  </si>
  <si>
    <t>L'étiquettage des produits préemballés "Tomate séchée" présente une DLC érronée (l'année). Renforcer le contrôle de l'étiquetage à la réception et aviser le fournisseur sur cet écart.</t>
  </si>
  <si>
    <t>Renforcer le nettoyage et la désinfection du meuble d'exposition</t>
  </si>
  <si>
    <t>La propreté du meuble d'exposition n'était pas satisfaisante. Présence de traces de moisissures</t>
  </si>
  <si>
    <t xml:space="preserve">Le produit de nettoyage utilisé au niveau du poste de lavage n'était pas identifié. Eviter cette pratique </t>
  </si>
  <si>
    <t>Le revêtement de la chambre froide est ébréché, la jointure est brisée à plusieurs niveaux</t>
  </si>
  <si>
    <t>La trancheuse n'était pas propre</t>
  </si>
  <si>
    <t>La lame de la trancheuse et son support sont écaillés. Le risque de contamination entre les débris de la lame et les produits de charcuterie est accru à ce niveau</t>
  </si>
  <si>
    <t>Mois : janvier et février 2018 : les températures à cœur n'étaient enregistrés</t>
  </si>
  <si>
    <t>Le cadencier de cuisson des poulets du 26/02/2018 manquait les informations de cuisson de 8 poulets</t>
  </si>
  <si>
    <t>Les systèmes à pédale des poubelles (charcuterie et salle de repos) n'étaient pas fonctionnelles</t>
  </si>
  <si>
    <t>réparer ou remplacer les poubelles</t>
  </si>
  <si>
    <t xml:space="preserve">Les surfaces sur les casiers est utilisé pour stocker les produits du rayon bazar </t>
  </si>
  <si>
    <t>Sanitaires H et F : Les distributeurs de papier n'étaient pas correctement fixés</t>
  </si>
  <si>
    <t>Le micro-onde était rouillé et manquait de plateau</t>
  </si>
  <si>
    <t>Le rayonnage était rouillé</t>
  </si>
  <si>
    <t>Réparer les éléments défaillants</t>
  </si>
  <si>
    <t>Le lave mains de la poissonnerie était bouché.
Le lave mains de la vestiaire est à ouverture manuelle, le respect de l'hygiène des mains est difficile à ce niveau</t>
  </si>
  <si>
    <t xml:space="preserve">Une seule personne était chargée du rayon poissoonerie et FLEG </t>
  </si>
  <si>
    <t>Le magasin n'a pas reçu les résultats des prélèvements du 20 novembre 2017</t>
  </si>
  <si>
    <t xml:space="preserve">Les poulets en cours de cuisson n'étaient pas correctement plumés. </t>
  </si>
  <si>
    <t>Aviser le fournisseur pour cet écart</t>
  </si>
  <si>
    <t>Repeindre le rayonnage de la réserve</t>
  </si>
  <si>
    <t>MOUROUJ IV</t>
  </si>
  <si>
    <t>Dr Hend KAMOUN</t>
  </si>
  <si>
    <t>Directeur du magasin et chefs rayons</t>
  </si>
  <si>
    <t>Présence de produits non retirés : Foret noir x2 et tarte confiture X2 dont la DLC est 26/05/18</t>
  </si>
  <si>
    <t xml:space="preserve">*certains produits portent des étiquettes carrefour express
*manque de l’indication du poids sur l'étiquette de pains pour le pain seigle son et le multigrains
* impression incomplète et illisible des étiquettes balance
</t>
  </si>
  <si>
    <t>assurer le nettoyage de la friteuse a chaque changement de l'huile de friture</t>
  </si>
  <si>
    <t>Présence de produits non retirés : 
• 1 boule sardaigne nature et 1 boule sardaigne au persil non entamée dont La DLC 26/05/18
• ½ boule scicilien et ½ boule sardaigne persil dont la DLC 25/05/18</t>
  </si>
  <si>
    <t>Manque de tracabilité pour les produits : 
• Gruyère meriah emballée le 15/05/18
• Meule gouda emballée le 20/05/18
• Chedar bloc emballé le 22/05/18</t>
  </si>
  <si>
    <t xml:space="preserve">stagnation d'eau au niveau de la chambre froide </t>
  </si>
  <si>
    <t>présence d'un boudin de jambon de poulet entamé depuis le 12/04/18</t>
  </si>
  <si>
    <t>thermomètre afficheur du rayon fromage non fonctionnel,
température vérifiée est 0,7°C</t>
  </si>
  <si>
    <t>tous les produits surgelés portent des étiquettes carrefour express</t>
  </si>
  <si>
    <t xml:space="preserve">Présence d’une unité de piments sec sole mio périmée dont la DLC est 28/03/18  </t>
  </si>
  <si>
    <t>Présence de produits périmés :
-2 boites de céréales Choco smile dont la DLC 05/05/2018
-3 boites de céréales Choco goal dont la DLC 09/10/2017</t>
  </si>
  <si>
    <t>Manque distributeur papier aux vestiaires hommes</t>
  </si>
  <si>
    <t>micro ondes manque de plateau et il est rouillé</t>
  </si>
  <si>
    <t>Les DEIV non fonctionnels au niveau poissonnerie et fromages</t>
  </si>
  <si>
    <t>Les systèmes à pédale de poubelle BOUL/PAT n'était pas fonctionnelle</t>
  </si>
  <si>
    <t>OK</t>
  </si>
  <si>
    <t>La cornière est cassée au niveau de la porte de la chambre froide positive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</si>
</sst>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4"/>
      <color theme="1"/>
      <name val="Symbol"/>
      <family val="1"/>
      <charset val="2"/>
    </font>
    <font>
      <sz val="12"/>
      <color theme="1"/>
      <name val="Comic Sans MS"/>
      <family val="4"/>
    </font>
    <font>
      <sz val="12"/>
      <name val="Calibri Light"/>
      <family val="2"/>
      <scheme val="major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7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9" fillId="0" borderId="1" xfId="0" applyFont="1" applyFill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165" fontId="8" fillId="14" borderId="1" xfId="0" applyNumberFormat="1" applyFont="1" applyFill="1" applyBorder="1" applyProtection="1">
      <protection locked="0"/>
    </xf>
    <xf numFmtId="0" fontId="43" fillId="0" borderId="0" xfId="0" applyFont="1" applyAlignment="1">
      <alignment horizontal="left" vertical="center" indent="5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5" fillId="0" borderId="1" xfId="0" applyFont="1" applyFill="1" applyBorder="1" applyAlignment="1" applyProtection="1">
      <alignment horizontal="left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0" fontId="46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6182656"/>
        <c:axId val="76184192"/>
      </c:barChart>
      <c:catAx>
        <c:axId val="7618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184192"/>
        <c:crosses val="autoZero"/>
        <c:auto val="1"/>
        <c:lblAlgn val="ctr"/>
        <c:lblOffset val="100"/>
        <c:noMultiLvlLbl val="0"/>
      </c:catAx>
      <c:valAx>
        <c:axId val="7618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618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827904"/>
        <c:axId val="122829440"/>
      </c:barChart>
      <c:catAx>
        <c:axId val="12282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829440"/>
        <c:crosses val="autoZero"/>
        <c:auto val="1"/>
        <c:lblAlgn val="ctr"/>
        <c:lblOffset val="100"/>
        <c:noMultiLvlLbl val="0"/>
      </c:catAx>
      <c:valAx>
        <c:axId val="12282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82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950400"/>
        <c:axId val="122951936"/>
      </c:barChart>
      <c:catAx>
        <c:axId val="12295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951936"/>
        <c:crosses val="autoZero"/>
        <c:auto val="1"/>
        <c:lblAlgn val="ctr"/>
        <c:lblOffset val="100"/>
        <c:noMultiLvlLbl val="0"/>
      </c:catAx>
      <c:valAx>
        <c:axId val="12295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95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999168"/>
        <c:axId val="123000704"/>
      </c:barChart>
      <c:catAx>
        <c:axId val="12299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000704"/>
        <c:crosses val="autoZero"/>
        <c:auto val="1"/>
        <c:lblAlgn val="ctr"/>
        <c:lblOffset val="100"/>
        <c:noMultiLvlLbl val="0"/>
      </c:catAx>
      <c:valAx>
        <c:axId val="12300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99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3039744"/>
        <c:axId val="123041280"/>
      </c:barChart>
      <c:catAx>
        <c:axId val="12303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041280"/>
        <c:crosses val="autoZero"/>
        <c:auto val="1"/>
        <c:lblAlgn val="ctr"/>
        <c:lblOffset val="100"/>
        <c:noMultiLvlLbl val="0"/>
      </c:catAx>
      <c:valAx>
        <c:axId val="12304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303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3071872"/>
        <c:axId val="123147392"/>
      </c:barChart>
      <c:catAx>
        <c:axId val="12307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147392"/>
        <c:crosses val="autoZero"/>
        <c:auto val="1"/>
        <c:lblAlgn val="ctr"/>
        <c:lblOffset val="100"/>
        <c:noMultiLvlLbl val="0"/>
      </c:catAx>
      <c:valAx>
        <c:axId val="12314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307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0.96116504854368934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3194368"/>
        <c:axId val="123196160"/>
      </c:barChart>
      <c:catAx>
        <c:axId val="1231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196160"/>
        <c:crosses val="autoZero"/>
        <c:auto val="1"/>
        <c:lblAlgn val="ctr"/>
        <c:lblOffset val="100"/>
        <c:noMultiLvlLbl val="0"/>
      </c:catAx>
      <c:valAx>
        <c:axId val="123196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319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0.97701149425287359</c:v>
                </c:pt>
                <c:pt idx="1">
                  <c:v>0.92992424242424243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3243136"/>
        <c:axId val="123257216"/>
      </c:barChart>
      <c:catAx>
        <c:axId val="12324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257216"/>
        <c:crosses val="autoZero"/>
        <c:auto val="1"/>
        <c:lblAlgn val="ctr"/>
        <c:lblOffset val="100"/>
        <c:noMultiLvlLbl val="0"/>
      </c:catAx>
      <c:valAx>
        <c:axId val="12325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324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0.96469622331691296</c:v>
                </c:pt>
                <c:pt idx="1">
                  <c:v>0.94554464548396588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3357056"/>
        <c:axId val="123358592"/>
        <c:extLst/>
      </c:barChart>
      <c:catAx>
        <c:axId val="1233570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358592"/>
        <c:crosses val="autoZero"/>
        <c:auto val="1"/>
        <c:lblAlgn val="ctr"/>
        <c:lblOffset val="100"/>
        <c:noMultiLvlLbl val="0"/>
      </c:catAx>
      <c:valAx>
        <c:axId val="1233585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35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0.82499999999999996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3392000"/>
        <c:axId val="123393536"/>
        <c:extLst/>
      </c:barChart>
      <c:catAx>
        <c:axId val="12339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393536"/>
        <c:crosses val="autoZero"/>
        <c:auto val="1"/>
        <c:lblAlgn val="ctr"/>
        <c:lblOffset val="100"/>
        <c:noMultiLvlLbl val="0"/>
      </c:catAx>
      <c:valAx>
        <c:axId val="12339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39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0.96969696969696972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6288768"/>
        <c:axId val="76290304"/>
      </c:barChart>
      <c:catAx>
        <c:axId val="7628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290304"/>
        <c:crosses val="autoZero"/>
        <c:auto val="1"/>
        <c:lblAlgn val="ctr"/>
        <c:lblOffset val="100"/>
        <c:noMultiLvlLbl val="0"/>
      </c:catAx>
      <c:valAx>
        <c:axId val="7629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628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0.98571428571428577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6329344"/>
        <c:axId val="76330880"/>
      </c:barChart>
      <c:catAx>
        <c:axId val="7632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330880"/>
        <c:crosses val="autoZero"/>
        <c:auto val="1"/>
        <c:lblAlgn val="ctr"/>
        <c:lblOffset val="100"/>
        <c:noMultiLvlLbl val="0"/>
      </c:catAx>
      <c:valAx>
        <c:axId val="7633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632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0.83870967741935487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7348864"/>
        <c:axId val="77350400"/>
      </c:barChart>
      <c:catAx>
        <c:axId val="7734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350400"/>
        <c:crosses val="autoZero"/>
        <c:auto val="1"/>
        <c:lblAlgn val="ctr"/>
        <c:lblOffset val="100"/>
        <c:noMultiLvlLbl val="0"/>
      </c:catAx>
      <c:valAx>
        <c:axId val="7735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734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128640"/>
        <c:axId val="78130176"/>
      </c:barChart>
      <c:catAx>
        <c:axId val="7812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130176"/>
        <c:crosses val="autoZero"/>
        <c:auto val="1"/>
        <c:lblAlgn val="ctr"/>
        <c:lblOffset val="100"/>
        <c:noMultiLvlLbl val="0"/>
      </c:catAx>
      <c:valAx>
        <c:axId val="7813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12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8156928"/>
        <c:axId val="78158464"/>
      </c:barChart>
      <c:catAx>
        <c:axId val="7815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158464"/>
        <c:crosses val="autoZero"/>
        <c:auto val="1"/>
        <c:lblAlgn val="ctr"/>
        <c:lblOffset val="100"/>
        <c:noMultiLvlLbl val="0"/>
      </c:catAx>
      <c:valAx>
        <c:axId val="7815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815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838592"/>
        <c:axId val="99840384"/>
      </c:barChart>
      <c:catAx>
        <c:axId val="998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840384"/>
        <c:crosses val="autoZero"/>
        <c:auto val="1"/>
        <c:lblAlgn val="ctr"/>
        <c:lblOffset val="100"/>
        <c:noMultiLvlLbl val="0"/>
      </c:catAx>
      <c:valAx>
        <c:axId val="9984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83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0.58823529411764708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875072"/>
        <c:axId val="122761216"/>
      </c:barChart>
      <c:catAx>
        <c:axId val="9987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761216"/>
        <c:crosses val="autoZero"/>
        <c:auto val="1"/>
        <c:lblAlgn val="ctr"/>
        <c:lblOffset val="100"/>
        <c:noMultiLvlLbl val="0"/>
      </c:catAx>
      <c:valAx>
        <c:axId val="12276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87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807808"/>
        <c:axId val="122809344"/>
      </c:barChart>
      <c:catAx>
        <c:axId val="12280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809344"/>
        <c:crosses val="autoZero"/>
        <c:auto val="1"/>
        <c:lblAlgn val="ctr"/>
        <c:lblOffset val="100"/>
        <c:noMultiLvlLbl val="0"/>
      </c:catAx>
      <c:valAx>
        <c:axId val="12280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80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zoomScaleSheetLayoutView="100" workbookViewId="0">
      <selection activeCell="K75" sqref="K75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5" t="s">
        <v>324</v>
      </c>
      <c r="B18" s="305"/>
      <c r="C18" s="305"/>
      <c r="D18" s="306" t="s">
        <v>442</v>
      </c>
      <c r="E18" s="306"/>
      <c r="F18" s="306"/>
      <c r="G18" s="306"/>
      <c r="H18" s="306"/>
      <c r="I18" s="306"/>
      <c r="J18" s="306"/>
      <c r="K18" s="306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7" t="s">
        <v>325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8" t="s">
        <v>327</v>
      </c>
      <c r="C23" s="308"/>
      <c r="D23" s="78"/>
      <c r="E23" s="78"/>
      <c r="F23" s="78"/>
      <c r="G23" s="78"/>
      <c r="H23" s="78"/>
      <c r="I23" s="78"/>
      <c r="J23" s="77" t="str">
        <f>D18</f>
        <v>MOUROUJ IV</v>
      </c>
    </row>
    <row r="24" spans="1:11" ht="33" customHeight="1" x14ac:dyDescent="0.25">
      <c r="A24" s="86" t="s">
        <v>328</v>
      </c>
      <c r="B24" s="309">
        <f>AVERAGE('A1 Exploitation'!D549,'A1 Technique'!D199)</f>
        <v>0.96469622331691296</v>
      </c>
      <c r="C24" s="309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9">
        <f>AVERAGE('A2 Exploitation'!D549,'A2 Technique'!D199)</f>
        <v>0.94554464548396588</v>
      </c>
      <c r="C25" s="309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9">
        <f>AVERAGE('A3 Exploitation'!D549,'A3 Technique'!D199)</f>
        <v>0</v>
      </c>
      <c r="C26" s="309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9">
        <f>AVERAGE('A4 Exploitation'!D549,'A4 Technique'!D199)</f>
        <v>0</v>
      </c>
      <c r="C27" s="309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9">
        <f>AVERAGE('A5 Exploitation'!D549,'A5 Technique'!D199)</f>
        <v>0</v>
      </c>
      <c r="C28" s="309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9">
        <f>AVERAGE('A6 Exploitation'!D549,'A6 Technique'!D199)</f>
        <v>0</v>
      </c>
      <c r="C29" s="309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8" t="s">
        <v>334</v>
      </c>
      <c r="C33" s="308"/>
      <c r="D33" s="78"/>
      <c r="E33" s="78"/>
      <c r="F33" s="78"/>
      <c r="G33" s="78"/>
      <c r="H33" s="78"/>
      <c r="I33" s="78"/>
      <c r="J33" s="77" t="str">
        <f>D18</f>
        <v>MOUROUJ IV</v>
      </c>
    </row>
    <row r="34" spans="1:10" ht="33" customHeight="1" x14ac:dyDescent="0.25">
      <c r="A34" s="86" t="s">
        <v>328</v>
      </c>
      <c r="B34" s="309">
        <f>'A1 Exploitation'!D549</f>
        <v>0.97701149425287359</v>
      </c>
      <c r="C34" s="309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9">
        <f>'A2 Exploitation'!D549</f>
        <v>0.92992424242424243</v>
      </c>
      <c r="C35" s="309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9">
        <f>'A3 Exploitation'!D549</f>
        <v>0</v>
      </c>
      <c r="C36" s="309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9">
        <f>'A4 Exploitation'!D549</f>
        <v>0</v>
      </c>
      <c r="C37" s="309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9">
        <f>'A5 Exploitation'!D549</f>
        <v>0</v>
      </c>
      <c r="C38" s="309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9">
        <f>'A6 Exploitation'!D549</f>
        <v>0</v>
      </c>
      <c r="C39" s="309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0" t="s">
        <v>335</v>
      </c>
      <c r="C42" s="310"/>
      <c r="D42" s="78"/>
      <c r="E42" s="78"/>
      <c r="F42" s="78"/>
      <c r="G42" s="78"/>
      <c r="H42" s="78"/>
      <c r="I42" s="78"/>
      <c r="J42" s="77" t="str">
        <f>D18</f>
        <v>MOUROUJ IV</v>
      </c>
    </row>
    <row r="43" spans="1:10" ht="33" customHeight="1" x14ac:dyDescent="0.25">
      <c r="A43" s="86" t="s">
        <v>328</v>
      </c>
      <c r="B43" s="309">
        <f>AVERAGE('A1 Exploitation'!D547, 'A1 Technique'!D197)</f>
        <v>0.82499999999999996</v>
      </c>
      <c r="C43" s="309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9" t="e">
        <f>AVERAGE('A2 Exploitation'!D547, 'A2 Technique'!D197)</f>
        <v>#DIV/0!</v>
      </c>
      <c r="C44" s="309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9" t="e">
        <f>AVERAGE('A3 Exploitation'!D547, 'A3 Technique'!D197)</f>
        <v>#DIV/0!</v>
      </c>
      <c r="C45" s="309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9" t="e">
        <f>AVERAGE('A4 Exploitation'!D547, 'A4 Technique'!D197)</f>
        <v>#DIV/0!</v>
      </c>
      <c r="C46" s="309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9" t="e">
        <f>AVERAGE('A5 Exploitation'!D547, 'A5 Technique'!D197)</f>
        <v>#DIV/0!</v>
      </c>
      <c r="C47" s="309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9" t="e">
        <f>AVERAGE('A6 Exploitation'!D547, 'A6 Technique'!D197)</f>
        <v>#DIV/0!</v>
      </c>
      <c r="C48" s="309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8" t="s">
        <v>336</v>
      </c>
      <c r="C51" s="308"/>
      <c r="D51" s="78"/>
      <c r="E51" s="78"/>
      <c r="F51" s="78"/>
      <c r="G51" s="78"/>
      <c r="H51" s="78"/>
      <c r="I51" s="78"/>
      <c r="J51" s="77" t="str">
        <f>D18</f>
        <v>MOUROUJ IV</v>
      </c>
    </row>
    <row r="52" spans="1:10" ht="33" customHeight="1" x14ac:dyDescent="0.25">
      <c r="A52" s="86" t="s">
        <v>328</v>
      </c>
      <c r="B52" s="311">
        <f>'A1 Exploitation'!D46</f>
        <v>1</v>
      </c>
      <c r="C52" s="311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1">
        <f>'A2 Exploitation'!D46</f>
        <v>1</v>
      </c>
      <c r="C53" s="311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1">
        <f>'A3 Exploitation'!D46</f>
        <v>0</v>
      </c>
      <c r="C54" s="311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1">
        <f>'A4 Exploitation'!D46</f>
        <v>0</v>
      </c>
      <c r="C55" s="311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1">
        <f>'A5 Exploitation'!D46</f>
        <v>0</v>
      </c>
      <c r="C56" s="311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1">
        <f>'A6 Exploitation'!D46</f>
        <v>0</v>
      </c>
      <c r="C57" s="311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8" t="s">
        <v>337</v>
      </c>
      <c r="C60" s="308"/>
      <c r="D60" s="78"/>
      <c r="E60" s="78"/>
      <c r="F60" s="78"/>
      <c r="G60" s="78"/>
      <c r="H60" s="78"/>
      <c r="I60" s="78"/>
      <c r="J60" s="77" t="str">
        <f>D18</f>
        <v>MOUROUJ IV</v>
      </c>
    </row>
    <row r="61" spans="1:10" ht="33" customHeight="1" x14ac:dyDescent="0.25">
      <c r="A61" s="86" t="s">
        <v>328</v>
      </c>
      <c r="B61" s="309">
        <f>'A1 Exploitation'!D103</f>
        <v>1</v>
      </c>
      <c r="C61" s="309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9">
        <f>'A2 Exploitation'!D103</f>
        <v>0.96969696969696972</v>
      </c>
      <c r="C62" s="309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9">
        <f>'A3 Exploitation'!D103</f>
        <v>0</v>
      </c>
      <c r="C63" s="309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9">
        <f>'A4 Exploitation'!D103</f>
        <v>0</v>
      </c>
      <c r="C64" s="309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9">
        <f>'A5 Exploitation'!D103</f>
        <v>0</v>
      </c>
      <c r="C65" s="309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9">
        <f>'A6 Exploitation'!D103</f>
        <v>0</v>
      </c>
      <c r="C66" s="309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8" t="s">
        <v>338</v>
      </c>
      <c r="C69" s="308"/>
      <c r="D69" s="78"/>
      <c r="E69" s="78"/>
      <c r="F69" s="78"/>
      <c r="G69" s="78"/>
      <c r="H69" s="78"/>
      <c r="I69" s="78"/>
      <c r="J69" s="77" t="str">
        <f>D18</f>
        <v>MOUROUJ IV</v>
      </c>
    </row>
    <row r="70" spans="1:10" ht="33" customHeight="1" x14ac:dyDescent="0.25">
      <c r="A70" s="86" t="s">
        <v>328</v>
      </c>
      <c r="B70" s="309">
        <f>'A1 Exploitation'!D158</f>
        <v>0.94285714285714284</v>
      </c>
      <c r="C70" s="309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9">
        <f>'A2 Exploitation'!D158</f>
        <v>0.98571428571428577</v>
      </c>
      <c r="C71" s="309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9">
        <f>'A3 Exploitation'!D158</f>
        <v>0</v>
      </c>
      <c r="C72" s="309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9">
        <f>'A4 Exploitation'!D158</f>
        <v>0</v>
      </c>
      <c r="C73" s="309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9">
        <f>'A5 Exploitation'!D158</f>
        <v>0</v>
      </c>
      <c r="C74" s="309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9">
        <f>'A6 Exploitation'!D158</f>
        <v>0</v>
      </c>
      <c r="C75" s="309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8" t="s">
        <v>339</v>
      </c>
      <c r="C78" s="308"/>
      <c r="D78" s="78"/>
      <c r="E78" s="78"/>
      <c r="F78" s="78"/>
      <c r="G78" s="78"/>
      <c r="H78" s="78"/>
      <c r="I78" s="78"/>
      <c r="J78" s="77" t="str">
        <f>D18</f>
        <v>MOUROUJ IV</v>
      </c>
    </row>
    <row r="79" spans="1:10" ht="33" customHeight="1" x14ac:dyDescent="0.25">
      <c r="A79" s="86" t="s">
        <v>328</v>
      </c>
      <c r="B79" s="309">
        <f>'A1 Exploitation'!D205</f>
        <v>1</v>
      </c>
      <c r="C79" s="309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9">
        <f>'A2 Exploitation'!D205</f>
        <v>0.83870967741935487</v>
      </c>
      <c r="C80" s="309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9">
        <f>'A3 Exploitation'!D205</f>
        <v>0</v>
      </c>
      <c r="C81" s="309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9">
        <f>'A4 Exploitation'!D205</f>
        <v>0</v>
      </c>
      <c r="C82" s="309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9">
        <f>'A5 Exploitation'!D205</f>
        <v>0</v>
      </c>
      <c r="C83" s="309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9">
        <f>'A6 Exploitation'!D205</f>
        <v>0</v>
      </c>
      <c r="C84" s="309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8" t="s">
        <v>340</v>
      </c>
      <c r="C87" s="308"/>
      <c r="D87" s="78"/>
      <c r="E87" s="78"/>
      <c r="F87" s="78"/>
      <c r="G87" s="78"/>
      <c r="H87" s="78"/>
      <c r="I87" s="78"/>
      <c r="J87" s="77" t="str">
        <f>D18</f>
        <v>MOUROUJ IV</v>
      </c>
    </row>
    <row r="88" spans="1:10" ht="33" customHeight="1" x14ac:dyDescent="0.25">
      <c r="A88" s="86" t="s">
        <v>328</v>
      </c>
      <c r="B88" s="309" t="e">
        <f>'A1 Exploitation'!D266</f>
        <v>#DIV/0!</v>
      </c>
      <c r="C88" s="309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9" t="e">
        <f>'A2 Exploitation'!D266</f>
        <v>#DIV/0!</v>
      </c>
      <c r="C89" s="309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9">
        <f>'A3 Exploitation'!D266</f>
        <v>0</v>
      </c>
      <c r="C90" s="309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9">
        <f>'A4 Exploitation'!D266</f>
        <v>0</v>
      </c>
      <c r="C91" s="309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9">
        <f>'A5 Exploitation'!D266</f>
        <v>0</v>
      </c>
      <c r="C92" s="309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9">
        <f>'A6 Exploitation'!D266</f>
        <v>0</v>
      </c>
      <c r="C93" s="309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8" t="s">
        <v>341</v>
      </c>
      <c r="C96" s="308"/>
      <c r="D96" s="78"/>
      <c r="E96" s="78"/>
      <c r="F96" s="78"/>
      <c r="G96" s="78"/>
      <c r="H96" s="78"/>
      <c r="I96" s="78"/>
      <c r="J96" s="77" t="str">
        <f>D18</f>
        <v>MOUROUJ IV</v>
      </c>
    </row>
    <row r="97" spans="1:10" ht="33" customHeight="1" x14ac:dyDescent="0.25">
      <c r="A97" s="86" t="s">
        <v>328</v>
      </c>
      <c r="B97" s="309">
        <f>'A1 Exploitation'!D318</f>
        <v>0.95454545454545459</v>
      </c>
      <c r="C97" s="309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9">
        <f>'A2 Exploitation'!D318</f>
        <v>0.97222222222222221</v>
      </c>
      <c r="C98" s="309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9">
        <f>'A3 Exploitation'!D318</f>
        <v>0</v>
      </c>
      <c r="C99" s="309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9">
        <f>'A4 Exploitation'!D318</f>
        <v>0</v>
      </c>
      <c r="C100" s="309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9">
        <f>'A5 Exploitation'!D318</f>
        <v>0</v>
      </c>
      <c r="C101" s="309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9">
        <f>'A6 Exploitation'!D318</f>
        <v>0</v>
      </c>
      <c r="C102" s="309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8" t="s">
        <v>342</v>
      </c>
      <c r="C105" s="308"/>
      <c r="D105" s="78"/>
      <c r="E105" s="78"/>
      <c r="F105" s="78"/>
      <c r="G105" s="78"/>
      <c r="H105" s="78"/>
      <c r="I105" s="78"/>
      <c r="J105" s="77" t="str">
        <f>D18</f>
        <v>MOUROUJ IV</v>
      </c>
    </row>
    <row r="106" spans="1:10" ht="33" customHeight="1" x14ac:dyDescent="0.25">
      <c r="A106" s="86" t="s">
        <v>328</v>
      </c>
      <c r="B106" s="309">
        <f>'A1 Exploitation'!D358</f>
        <v>0.97916666666666663</v>
      </c>
      <c r="C106" s="309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9">
        <f>'A2 Exploitation'!D358</f>
        <v>0.84</v>
      </c>
      <c r="C107" s="309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9">
        <f>'A3 Exploitation'!D358</f>
        <v>0</v>
      </c>
      <c r="C108" s="309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9">
        <f>'A4 Exploitation'!D358</f>
        <v>0</v>
      </c>
      <c r="C109" s="309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9">
        <f>'A5 Exploitation'!D358</f>
        <v>0</v>
      </c>
      <c r="C110" s="309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9">
        <f>'A6 Exploitation'!D358</f>
        <v>0</v>
      </c>
      <c r="C111" s="309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8" t="s">
        <v>343</v>
      </c>
      <c r="C114" s="308"/>
      <c r="D114" s="78"/>
      <c r="E114" s="78"/>
      <c r="F114" s="78"/>
      <c r="G114" s="78"/>
      <c r="H114" s="78"/>
      <c r="I114" s="78"/>
      <c r="J114" s="77" t="str">
        <f>D18</f>
        <v>MOUROUJ IV</v>
      </c>
    </row>
    <row r="115" spans="1:10" ht="33" customHeight="1" x14ac:dyDescent="0.25">
      <c r="A115" s="86" t="s">
        <v>328</v>
      </c>
      <c r="B115" s="309">
        <f>'A1 Exploitation'!D391</f>
        <v>1</v>
      </c>
      <c r="C115" s="309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9">
        <f>'A2 Exploitation'!D391</f>
        <v>0.58823529411764708</v>
      </c>
      <c r="C116" s="309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9">
        <f>'A3 Exploitation'!D391</f>
        <v>0</v>
      </c>
      <c r="C117" s="309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9">
        <f>'A4 Exploitation'!D391</f>
        <v>0</v>
      </c>
      <c r="C118" s="309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9">
        <f>'A5 Exploitation'!D391</f>
        <v>0</v>
      </c>
      <c r="C119" s="309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9">
        <f>'A6 Exploitation'!D391</f>
        <v>0</v>
      </c>
      <c r="C120" s="309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8" t="s">
        <v>344</v>
      </c>
      <c r="C123" s="308"/>
      <c r="D123" s="78"/>
      <c r="E123" s="78"/>
      <c r="F123" s="78"/>
      <c r="G123" s="78"/>
      <c r="H123" s="78"/>
      <c r="I123" s="78"/>
      <c r="J123" s="77" t="str">
        <f>D18</f>
        <v>MOUROUJ IV</v>
      </c>
    </row>
    <row r="124" spans="1:10" ht="33" customHeight="1" x14ac:dyDescent="0.25">
      <c r="A124" s="86" t="s">
        <v>328</v>
      </c>
      <c r="B124" s="309">
        <f>'A1 Exploitation'!D444</f>
        <v>0.94827586206896552</v>
      </c>
      <c r="C124" s="309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9">
        <f>'A2 Exploitation'!D444</f>
        <v>1</v>
      </c>
      <c r="C125" s="309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9">
        <f>'A3 Exploitation'!D444</f>
        <v>0</v>
      </c>
      <c r="C126" s="309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9">
        <f>'A4 Exploitation'!D444</f>
        <v>0</v>
      </c>
      <c r="C127" s="309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9">
        <f>'A5 Exploitation'!D444</f>
        <v>0</v>
      </c>
      <c r="C128" s="309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9">
        <f>'A6 Exploitation'!D444</f>
        <v>0</v>
      </c>
      <c r="C129" s="309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8" t="s">
        <v>345</v>
      </c>
      <c r="C132" s="308"/>
      <c r="D132" s="78"/>
      <c r="E132" s="78"/>
      <c r="F132" s="78"/>
      <c r="G132" s="78"/>
      <c r="H132" s="78"/>
      <c r="I132" s="78"/>
      <c r="J132" s="77" t="str">
        <f>D18</f>
        <v>MOUROUJ IV</v>
      </c>
    </row>
    <row r="133" spans="1:10" ht="33" customHeight="1" x14ac:dyDescent="0.25">
      <c r="A133" s="86" t="s">
        <v>328</v>
      </c>
      <c r="B133" s="309">
        <f>'A1 Exploitation'!D481</f>
        <v>1</v>
      </c>
      <c r="C133" s="309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9">
        <f>'A2 Exploitation'!D481</f>
        <v>1</v>
      </c>
      <c r="C134" s="309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9">
        <f>'A3 Exploitation'!D481</f>
        <v>0</v>
      </c>
      <c r="C135" s="309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9">
        <f>'A4 Exploitation'!D481</f>
        <v>0</v>
      </c>
      <c r="C136" s="309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9">
        <f>'A5 Exploitation'!D481</f>
        <v>0</v>
      </c>
      <c r="C137" s="309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9">
        <f>'A6 Exploitation'!D481</f>
        <v>0</v>
      </c>
      <c r="C138" s="309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8" t="s">
        <v>346</v>
      </c>
      <c r="C141" s="308"/>
      <c r="D141" s="78"/>
      <c r="E141" s="78"/>
      <c r="F141" s="78"/>
      <c r="G141" s="78"/>
      <c r="H141" s="78"/>
      <c r="I141" s="78"/>
      <c r="J141" s="77" t="str">
        <f>D18</f>
        <v>MOUROUJ IV</v>
      </c>
    </row>
    <row r="142" spans="1:10" ht="33" customHeight="1" x14ac:dyDescent="0.25">
      <c r="A142" s="86" t="s">
        <v>328</v>
      </c>
      <c r="B142" s="309">
        <f>'A1 Exploitation'!D503</f>
        <v>0.9375</v>
      </c>
      <c r="C142" s="309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9">
        <f>'A2 Exploitation'!D503</f>
        <v>1</v>
      </c>
      <c r="C143" s="309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9">
        <f>'A3 Exploitation'!D503</f>
        <v>0</v>
      </c>
      <c r="C144" s="309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9">
        <f>'A4 Exploitation'!D503</f>
        <v>0</v>
      </c>
      <c r="C145" s="309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9">
        <f>'A5 Exploitation'!D503</f>
        <v>0</v>
      </c>
      <c r="C146" s="309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9">
        <f>'A6 Exploitation'!D503</f>
        <v>0</v>
      </c>
      <c r="C147" s="309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8" t="s">
        <v>347</v>
      </c>
      <c r="C150" s="308"/>
      <c r="D150" s="78"/>
      <c r="E150" s="78"/>
      <c r="F150" s="78"/>
      <c r="G150" s="78"/>
      <c r="H150" s="78"/>
      <c r="I150" s="78"/>
      <c r="J150" s="77" t="str">
        <f>D18</f>
        <v>MOUROUJ IV</v>
      </c>
    </row>
    <row r="151" spans="1:10" ht="33" customHeight="1" x14ac:dyDescent="0.25">
      <c r="A151" s="86" t="s">
        <v>328</v>
      </c>
      <c r="B151" s="309">
        <f>'A1 Exploitation'!D514</f>
        <v>1</v>
      </c>
      <c r="C151" s="309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9">
        <f>'A2 Exploitation'!D514</f>
        <v>1</v>
      </c>
      <c r="C152" s="309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9">
        <f>'A3 Exploitation'!D514</f>
        <v>0</v>
      </c>
      <c r="C153" s="309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9">
        <f>'A4 Exploitation'!D514</f>
        <v>0</v>
      </c>
      <c r="C154" s="309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9">
        <f>'A5 Exploitation'!D514</f>
        <v>0</v>
      </c>
      <c r="C155" s="309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9">
        <f>'A6 Exploitation'!D514</f>
        <v>0</v>
      </c>
      <c r="C156" s="309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2"/>
      <c r="C159" s="312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8" t="s">
        <v>348</v>
      </c>
      <c r="C160" s="308"/>
      <c r="D160" s="78"/>
      <c r="E160" s="78"/>
      <c r="F160" s="78"/>
      <c r="G160" s="78"/>
      <c r="H160" s="78"/>
      <c r="I160" s="78"/>
      <c r="J160" s="77" t="str">
        <f>D18</f>
        <v>MOUROUJ IV</v>
      </c>
    </row>
    <row r="161" spans="1:10" ht="33" customHeight="1" x14ac:dyDescent="0.25">
      <c r="A161" s="86" t="s">
        <v>328</v>
      </c>
      <c r="B161" s="309">
        <f>'A1 Exploitation'!D534</f>
        <v>1</v>
      </c>
      <c r="C161" s="309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9">
        <f>'A2 Exploitation'!D534</f>
        <v>1</v>
      </c>
      <c r="C162" s="309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9">
        <f>'A3 Exploitation'!D534</f>
        <v>0</v>
      </c>
      <c r="C163" s="309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9">
        <f>'A4 Exploitation'!D534</f>
        <v>0</v>
      </c>
      <c r="C164" s="309"/>
    </row>
    <row r="165" spans="1:10" ht="33" customHeight="1" x14ac:dyDescent="0.25">
      <c r="A165" s="85" t="s">
        <v>332</v>
      </c>
      <c r="B165" s="309">
        <f>'A5 Exploitation'!D534</f>
        <v>0</v>
      </c>
      <c r="C165" s="309"/>
    </row>
    <row r="166" spans="1:10" ht="18" x14ac:dyDescent="0.25">
      <c r="A166" s="85" t="s">
        <v>333</v>
      </c>
      <c r="B166" s="309">
        <f>'A6 Exploitation'!D534</f>
        <v>0</v>
      </c>
      <c r="C166" s="309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8" t="s">
        <v>349</v>
      </c>
      <c r="C169" s="308"/>
      <c r="J169" s="77" t="str">
        <f>D18</f>
        <v>MOUROUJ IV</v>
      </c>
    </row>
    <row r="170" spans="1:10" ht="33" customHeight="1" x14ac:dyDescent="0.25">
      <c r="A170" s="86" t="s">
        <v>328</v>
      </c>
      <c r="B170" s="309">
        <f>'A1 Exploitation'!D545</f>
        <v>1</v>
      </c>
      <c r="C170" s="309"/>
    </row>
    <row r="171" spans="1:10" ht="33" customHeight="1" x14ac:dyDescent="0.25">
      <c r="A171" s="85" t="s">
        <v>329</v>
      </c>
      <c r="B171" s="309">
        <f>'A2 Exploitation'!D545</f>
        <v>1</v>
      </c>
      <c r="C171" s="309"/>
    </row>
    <row r="172" spans="1:10" ht="33" customHeight="1" x14ac:dyDescent="0.25">
      <c r="A172" s="86" t="s">
        <v>330</v>
      </c>
      <c r="B172" s="309">
        <f>'A3 Exploitation'!D545</f>
        <v>0</v>
      </c>
      <c r="C172" s="309"/>
    </row>
    <row r="173" spans="1:10" ht="33" customHeight="1" x14ac:dyDescent="0.25">
      <c r="A173" s="86" t="s">
        <v>331</v>
      </c>
      <c r="B173" s="309">
        <f>'A4 Exploitation'!D545</f>
        <v>0</v>
      </c>
      <c r="C173" s="309"/>
    </row>
    <row r="174" spans="1:10" ht="33" customHeight="1" x14ac:dyDescent="0.25">
      <c r="A174" s="85" t="s">
        <v>332</v>
      </c>
      <c r="B174" s="309">
        <f>'A5 Exploitation'!D545</f>
        <v>0</v>
      </c>
      <c r="C174" s="309"/>
    </row>
    <row r="175" spans="1:10" ht="18" x14ac:dyDescent="0.25">
      <c r="A175" s="85" t="s">
        <v>333</v>
      </c>
      <c r="B175" s="309">
        <f>'A6 Exploitation'!D545</f>
        <v>0</v>
      </c>
      <c r="C175" s="309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8" t="s">
        <v>350</v>
      </c>
      <c r="C178" s="308"/>
      <c r="J178" s="77" t="str">
        <f>D18</f>
        <v>MOUROUJ IV</v>
      </c>
    </row>
    <row r="179" spans="1:10" ht="33" customHeight="1" x14ac:dyDescent="0.25">
      <c r="A179" s="86" t="s">
        <v>328</v>
      </c>
      <c r="B179" s="309">
        <f>'A1 Technique'!D199</f>
        <v>0.95238095238095233</v>
      </c>
      <c r="C179" s="309"/>
    </row>
    <row r="180" spans="1:10" ht="33" customHeight="1" x14ac:dyDescent="0.25">
      <c r="A180" s="85" t="s">
        <v>329</v>
      </c>
      <c r="B180" s="309">
        <f>'A2 Technique'!D199</f>
        <v>0.96116504854368934</v>
      </c>
      <c r="C180" s="309"/>
    </row>
    <row r="181" spans="1:10" ht="33" customHeight="1" x14ac:dyDescent="0.25">
      <c r="A181" s="86" t="s">
        <v>330</v>
      </c>
      <c r="B181" s="309">
        <f>'A3 Technique'!D199</f>
        <v>0</v>
      </c>
      <c r="C181" s="309"/>
    </row>
    <row r="182" spans="1:10" ht="33" customHeight="1" x14ac:dyDescent="0.25">
      <c r="A182" s="86" t="s">
        <v>331</v>
      </c>
      <c r="B182" s="309">
        <f>'A4 Technique'!D199</f>
        <v>0</v>
      </c>
      <c r="C182" s="309"/>
    </row>
    <row r="183" spans="1:10" ht="33" customHeight="1" x14ac:dyDescent="0.25">
      <c r="A183" s="85" t="s">
        <v>332</v>
      </c>
      <c r="B183" s="309">
        <f>'A5 Technique'!D199</f>
        <v>0</v>
      </c>
      <c r="C183" s="309"/>
    </row>
    <row r="184" spans="1:10" ht="18" x14ac:dyDescent="0.25">
      <c r="A184" s="85" t="s">
        <v>333</v>
      </c>
      <c r="B184" s="309">
        <f>'A6 Technique'!D199</f>
        <v>0</v>
      </c>
      <c r="C184" s="30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5" orientation="portrait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topLeftCell="A475" zoomScale="60" workbookViewId="0">
      <selection activeCell="B46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MOUROUJ IV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/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/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/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MHFVrOH9JMzgIRT8XWAkoOfH7TPaot0oJGTI1DvGZ3IZNZ+qWpbwIgG4Wo7FjsYlpLfVk8cDQ55lMLro4Y9rWg==" saltValue="Ix5NFkab5uRvCS6iODLB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topLeftCell="A169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'A5 Exploitation'!A8:F8</f>
        <v>MOUROUJ IV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>
        <f>'A5 Exploitation'!B9:F9</f>
        <v>0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>
        <f>'A5 Exploitation'!B10:F10</f>
        <v>0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'A5 Exploitation'!B11:F11</f>
        <v>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58">
        <f>SUM(B17:C21)</f>
        <v>0</v>
      </c>
    </row>
    <row r="23" spans="1:7" x14ac:dyDescent="0.3">
      <c r="A23" s="342" t="s">
        <v>295</v>
      </c>
      <c r="B23" s="343"/>
      <c r="C23" s="34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57">
        <f>SUM(B26:C32)</f>
        <v>0</v>
      </c>
    </row>
    <row r="34" spans="1:7" x14ac:dyDescent="0.3">
      <c r="A34" s="342" t="s">
        <v>295</v>
      </c>
      <c r="B34" s="343"/>
      <c r="C34" s="34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57">
        <f>SUM(B37:C41)</f>
        <v>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57">
        <f>SUM(B46:C51)</f>
        <v>0</v>
      </c>
    </row>
    <row r="53" spans="1:7" x14ac:dyDescent="0.3">
      <c r="A53" s="342" t="s">
        <v>295</v>
      </c>
      <c r="B53" s="343"/>
      <c r="C53" s="34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57">
        <f>SUM(B56:C62)</f>
        <v>0</v>
      </c>
    </row>
    <row r="64" spans="1:7" x14ac:dyDescent="0.3">
      <c r="A64" s="342" t="s">
        <v>295</v>
      </c>
      <c r="B64" s="343"/>
      <c r="C64" s="34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57">
        <f>SUM(B67:C83)</f>
        <v>0</v>
      </c>
    </row>
    <row r="85" spans="1:7" x14ac:dyDescent="0.3">
      <c r="A85" s="342" t="s">
        <v>295</v>
      </c>
      <c r="B85" s="343"/>
      <c r="C85" s="34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57">
        <f>SUM(B88:C101)</f>
        <v>0</v>
      </c>
    </row>
    <row r="103" spans="1:7" x14ac:dyDescent="0.3">
      <c r="A103" s="342" t="s">
        <v>295</v>
      </c>
      <c r="B103" s="343"/>
      <c r="C103" s="34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57">
        <f>SUM(B122:C132)</f>
        <v>0</v>
      </c>
    </row>
    <row r="134" spans="1:7" x14ac:dyDescent="0.3">
      <c r="A134" s="342" t="s">
        <v>295</v>
      </c>
      <c r="B134" s="343"/>
      <c r="C134" s="34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57">
        <f>SUM(B137:C148)</f>
        <v>0</v>
      </c>
    </row>
    <row r="150" spans="1:7" x14ac:dyDescent="0.3">
      <c r="A150" s="342" t="s">
        <v>295</v>
      </c>
      <c r="B150" s="343"/>
      <c r="C150" s="34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58">
        <f>SUM(B153:C160)</f>
        <v>0</v>
      </c>
    </row>
    <row r="162" spans="1:7" x14ac:dyDescent="0.3">
      <c r="A162" s="342" t="s">
        <v>295</v>
      </c>
      <c r="B162" s="343"/>
      <c r="C162" s="34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57">
        <f>SUM(B165:C168)</f>
        <v>0</v>
      </c>
    </row>
    <row r="170" spans="1:7" x14ac:dyDescent="0.3">
      <c r="A170" s="342" t="s">
        <v>295</v>
      </c>
      <c r="B170" s="343"/>
      <c r="C170" s="34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57">
        <f>SUM(B173:C176)</f>
        <v>0</v>
      </c>
    </row>
    <row r="178" spans="1:7" x14ac:dyDescent="0.3">
      <c r="A178" s="342" t="s">
        <v>295</v>
      </c>
      <c r="B178" s="343"/>
      <c r="C178" s="34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57">
        <f>SUM(B181:C185)</f>
        <v>0</v>
      </c>
    </row>
    <row r="187" spans="1:7" x14ac:dyDescent="0.3">
      <c r="A187" s="342" t="s">
        <v>295</v>
      </c>
      <c r="B187" s="343"/>
      <c r="C187" s="34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0</v>
      </c>
    </row>
    <row r="195" spans="1:6" x14ac:dyDescent="0.3">
      <c r="A195" s="342" t="s">
        <v>295</v>
      </c>
      <c r="B195" s="343"/>
      <c r="C195" s="34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303">
        <f>COUNTIF('A4 Technique'!F17:F193,"ok")</f>
        <v>0</v>
      </c>
      <c r="F197" s="303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zoomScale="60" workbookViewId="0">
      <selection activeCell="B1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MOUROUJ IV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/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/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/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nV/ZxIcoHfllgS0UuVZKfseLjQbDA4LKMRZjphFqzDZN1z0oBVgiTO9jNwYkv917l0hb9Wuov7f/2yKJkrQpYg==" saltValue="Xu52q+ZxTc5yZHOGn44hb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'A6 Exploitation'!A8:F8</f>
        <v>MOUROUJ IV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>
        <f>'A6 Exploitation'!B9:F9</f>
        <v>0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>
        <f>'A6 Exploitation'!B10:F10</f>
        <v>0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'A6 Exploitation'!B11:F11</f>
        <v>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58">
        <f>SUM(B17:C21)</f>
        <v>0</v>
      </c>
    </row>
    <row r="23" spans="1:7" x14ac:dyDescent="0.3">
      <c r="A23" s="342" t="s">
        <v>295</v>
      </c>
      <c r="B23" s="343"/>
      <c r="C23" s="34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57">
        <f>SUM(B26:C32)</f>
        <v>0</v>
      </c>
    </row>
    <row r="34" spans="1:7" x14ac:dyDescent="0.3">
      <c r="A34" s="342" t="s">
        <v>295</v>
      </c>
      <c r="B34" s="343"/>
      <c r="C34" s="34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57">
        <f>SUM(B37:C41)</f>
        <v>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57">
        <f>SUM(B46:C51)</f>
        <v>0</v>
      </c>
    </row>
    <row r="53" spans="1:7" x14ac:dyDescent="0.3">
      <c r="A53" s="342" t="s">
        <v>295</v>
      </c>
      <c r="B53" s="343"/>
      <c r="C53" s="34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57">
        <f>SUM(B56:C62)</f>
        <v>0</v>
      </c>
    </row>
    <row r="64" spans="1:7" x14ac:dyDescent="0.3">
      <c r="A64" s="342" t="s">
        <v>295</v>
      </c>
      <c r="B64" s="343"/>
      <c r="C64" s="34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57">
        <f>SUM(B67:C83)</f>
        <v>0</v>
      </c>
    </row>
    <row r="85" spans="1:7" x14ac:dyDescent="0.3">
      <c r="A85" s="342" t="s">
        <v>295</v>
      </c>
      <c r="B85" s="343"/>
      <c r="C85" s="34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57">
        <f>SUM(B88:C101)</f>
        <v>0</v>
      </c>
    </row>
    <row r="103" spans="1:7" x14ac:dyDescent="0.3">
      <c r="A103" s="342" t="s">
        <v>295</v>
      </c>
      <c r="B103" s="343"/>
      <c r="C103" s="34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57">
        <f>SUM(B122:C132)</f>
        <v>0</v>
      </c>
    </row>
    <row r="134" spans="1:7" x14ac:dyDescent="0.3">
      <c r="A134" s="342" t="s">
        <v>295</v>
      </c>
      <c r="B134" s="343"/>
      <c r="C134" s="34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57">
        <f>SUM(B137:C148)</f>
        <v>0</v>
      </c>
    </row>
    <row r="150" spans="1:7" x14ac:dyDescent="0.3">
      <c r="A150" s="342" t="s">
        <v>295</v>
      </c>
      <c r="B150" s="343"/>
      <c r="C150" s="34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58">
        <f>SUM(B153:C160)</f>
        <v>0</v>
      </c>
    </row>
    <row r="162" spans="1:7" x14ac:dyDescent="0.3">
      <c r="A162" s="342" t="s">
        <v>295</v>
      </c>
      <c r="B162" s="343"/>
      <c r="C162" s="34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57">
        <f>SUM(B165:C168)</f>
        <v>0</v>
      </c>
    </row>
    <row r="170" spans="1:7" x14ac:dyDescent="0.3">
      <c r="A170" s="342" t="s">
        <v>295</v>
      </c>
      <c r="B170" s="343"/>
      <c r="C170" s="34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57">
        <f>SUM(B173:C176)</f>
        <v>0</v>
      </c>
    </row>
    <row r="178" spans="1:7" x14ac:dyDescent="0.3">
      <c r="A178" s="342" t="s">
        <v>295</v>
      </c>
      <c r="B178" s="343"/>
      <c r="C178" s="34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57">
        <f>SUM(B181:C185)</f>
        <v>0</v>
      </c>
    </row>
    <row r="187" spans="1:7" x14ac:dyDescent="0.3">
      <c r="A187" s="342" t="s">
        <v>295</v>
      </c>
      <c r="B187" s="343"/>
      <c r="C187" s="34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0</v>
      </c>
    </row>
    <row r="195" spans="1:6" x14ac:dyDescent="0.3">
      <c r="A195" s="342" t="s">
        <v>295</v>
      </c>
      <c r="B195" s="343"/>
      <c r="C195" s="34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topLeftCell="A144" zoomScale="70" zoomScaleSheetLayoutView="70" workbookViewId="0">
      <selection activeCell="F488" sqref="F488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MOUROUJ IV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 t="s">
        <v>408</v>
      </c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 t="s">
        <v>412</v>
      </c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>
        <v>43158</v>
      </c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0.97701149425287359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43158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1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43158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0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43158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425</v>
      </c>
      <c r="E121" s="113"/>
      <c r="F121" s="204" t="s">
        <v>460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49.5" x14ac:dyDescent="0.3">
      <c r="A129" s="238" t="s">
        <v>387</v>
      </c>
      <c r="B129" s="130">
        <v>1</v>
      </c>
      <c r="C129" s="292" t="str">
        <f>IF(B129=0, -5, "0")</f>
        <v>0</v>
      </c>
      <c r="D129" s="236" t="s">
        <v>428</v>
      </c>
      <c r="E129" s="116"/>
      <c r="F129" s="204" t="s">
        <v>356</v>
      </c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93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0</v>
      </c>
      <c r="C146" s="150"/>
      <c r="D146" s="223" t="s">
        <v>439</v>
      </c>
      <c r="E146" s="95" t="s">
        <v>440</v>
      </c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0.94285714285714284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43158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3" x14ac:dyDescent="0.3">
      <c r="A197" s="70" t="s">
        <v>386</v>
      </c>
      <c r="B197" s="130">
        <v>2</v>
      </c>
      <c r="C197" s="131"/>
      <c r="D197" s="236" t="s">
        <v>438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43158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43158</v>
      </c>
      <c r="B269" s="124"/>
      <c r="C269" s="135"/>
      <c r="D269" s="12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 t="s">
        <v>413</v>
      </c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 t="s">
        <v>413</v>
      </c>
      <c r="E280" s="106"/>
      <c r="F280" s="204"/>
      <c r="G280" s="214"/>
    </row>
    <row r="281" spans="1:7" s="16" customFormat="1" ht="49.5" x14ac:dyDescent="0.3">
      <c r="A281" s="7" t="s">
        <v>62</v>
      </c>
      <c r="B281" s="130">
        <v>1</v>
      </c>
      <c r="C281" s="130"/>
      <c r="D281" s="236" t="s">
        <v>414</v>
      </c>
      <c r="E281" s="106" t="s">
        <v>415</v>
      </c>
      <c r="F281" s="204" t="s">
        <v>356</v>
      </c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19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33" x14ac:dyDescent="0.3">
      <c r="A300" s="70" t="s">
        <v>376</v>
      </c>
      <c r="B300" s="130">
        <v>1</v>
      </c>
      <c r="C300" s="239"/>
      <c r="D300" s="226" t="s">
        <v>437</v>
      </c>
      <c r="E300" s="116"/>
      <c r="F300" s="204" t="s">
        <v>460</v>
      </c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49.5" x14ac:dyDescent="0.3">
      <c r="A306" s="70" t="s">
        <v>178</v>
      </c>
      <c r="B306" s="130">
        <v>1</v>
      </c>
      <c r="C306" s="131"/>
      <c r="D306" s="165" t="s">
        <v>423</v>
      </c>
      <c r="E306" s="106"/>
      <c r="F306" s="204" t="s">
        <v>460</v>
      </c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63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0.95454545454545459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43158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66" x14ac:dyDescent="0.3">
      <c r="A341" s="70" t="s">
        <v>98</v>
      </c>
      <c r="B341" s="130">
        <v>1</v>
      </c>
      <c r="C341" s="131"/>
      <c r="D341" s="138" t="s">
        <v>420</v>
      </c>
      <c r="E341" s="95"/>
      <c r="F341" s="204" t="s">
        <v>460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43158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43158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123"/>
      <c r="E404" s="123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0</v>
      </c>
      <c r="C410" s="130"/>
      <c r="D410" s="123" t="s">
        <v>422</v>
      </c>
      <c r="E410" s="95" t="s">
        <v>421</v>
      </c>
      <c r="F410" s="204" t="s">
        <v>356</v>
      </c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427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43158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236" t="s">
        <v>409</v>
      </c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 t="s">
        <v>410</v>
      </c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43158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3" x14ac:dyDescent="0.3">
      <c r="A488" s="4" t="s">
        <v>263</v>
      </c>
      <c r="B488" s="130">
        <v>1</v>
      </c>
      <c r="C488" s="130"/>
      <c r="D488" s="95" t="s">
        <v>431</v>
      </c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43158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43158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 t="s">
        <v>411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43158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510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0.97701149425287359</v>
      </c>
    </row>
  </sheetData>
  <sheetProtection algorithmName="SHA-512" hashValue="GvZBM+cQYhFfXTr34yB73bRMJNGW7bez7untIezvL5vuQnXJWabyRpPq04cbRXyuO2F7ZhtpdVKSk1PLqIdI4g==" saltValue="/PcDAI9YC08zihQ6azGyy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100-000003000000}"/>
  </dataValidations>
  <pageMargins left="0.7" right="0.7" top="0.75" bottom="0.75" header="0.3" footer="0.3"/>
  <pageSetup paperSize="9" scale="39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67" zoomScale="90" zoomScaleNormal="90" zoomScaleSheetLayoutView="90" workbookViewId="0">
      <selection activeCell="D182" sqref="D18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'A1 Exploitation'!A8:F8</f>
        <v>MOUROUJ IV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 t="str">
        <f>'A1 Exploitation'!B9:F9</f>
        <v>Mme Samah SLAIMI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 t="str">
        <f>'A1 Exploitation'!B10:F10</f>
        <v>Directrice du magasin et Chefs des rayons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'A1 Exploitation'!B11:F11</f>
        <v>43158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0.95238095238095233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50">
        <f>SUM(B17:C21)</f>
        <v>10</v>
      </c>
    </row>
    <row r="23" spans="1:7" x14ac:dyDescent="0.3">
      <c r="A23" s="342" t="s">
        <v>295</v>
      </c>
      <c r="B23" s="343"/>
      <c r="C23" s="34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8">
        <f>SUM(B26:C32)</f>
        <v>14</v>
      </c>
    </row>
    <row r="34" spans="1:7" x14ac:dyDescent="0.3">
      <c r="A34" s="342" t="s">
        <v>295</v>
      </c>
      <c r="B34" s="343"/>
      <c r="C34" s="34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8">
        <f>SUM(B37:C41)</f>
        <v>10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ht="49.5" x14ac:dyDescent="0.3">
      <c r="A47" s="17" t="s">
        <v>83</v>
      </c>
      <c r="B47" s="94">
        <v>0</v>
      </c>
      <c r="C47" s="94"/>
      <c r="D47" s="123" t="s">
        <v>434</v>
      </c>
      <c r="E47" s="123" t="s">
        <v>441</v>
      </c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8">
        <f>SUM(B46:C51)</f>
        <v>10</v>
      </c>
    </row>
    <row r="53" spans="1:7" x14ac:dyDescent="0.3">
      <c r="A53" s="342" t="s">
        <v>295</v>
      </c>
      <c r="B53" s="343"/>
      <c r="C53" s="344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123" t="s">
        <v>417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8">
        <f>SUM(B56:C62)</f>
        <v>14</v>
      </c>
    </row>
    <row r="64" spans="1:7" x14ac:dyDescent="0.3">
      <c r="A64" s="342" t="s">
        <v>295</v>
      </c>
      <c r="B64" s="343"/>
      <c r="C64" s="344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123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94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12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295" t="s">
        <v>418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8">
        <f>SUM(B67:C83)</f>
        <v>34</v>
      </c>
    </row>
    <row r="85" spans="1:7" x14ac:dyDescent="0.3">
      <c r="A85" s="342" t="s">
        <v>295</v>
      </c>
      <c r="B85" s="343"/>
      <c r="C85" s="34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8">
        <f>SUM(B88:C101)</f>
        <v>24</v>
      </c>
    </row>
    <row r="103" spans="1:7" x14ac:dyDescent="0.3">
      <c r="A103" s="342" t="s">
        <v>295</v>
      </c>
      <c r="B103" s="343"/>
      <c r="C103" s="34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295" t="s">
        <v>419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90" customHeight="1" x14ac:dyDescent="0.3">
      <c r="A117" s="51" t="s">
        <v>232</v>
      </c>
      <c r="B117" s="110">
        <v>1</v>
      </c>
      <c r="C117" s="94"/>
      <c r="D117" s="296" t="s">
        <v>426</v>
      </c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8">
        <f>SUM(B122:C132)</f>
        <v>0</v>
      </c>
    </row>
    <row r="134" spans="1:7" x14ac:dyDescent="0.3">
      <c r="A134" s="342" t="s">
        <v>295</v>
      </c>
      <c r="B134" s="343"/>
      <c r="C134" s="34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49.5" x14ac:dyDescent="0.3">
      <c r="A140" s="52" t="s">
        <v>278</v>
      </c>
      <c r="B140" s="110">
        <v>0</v>
      </c>
      <c r="C140" s="95"/>
      <c r="D140" s="123" t="s">
        <v>424</v>
      </c>
      <c r="E140" s="123" t="s">
        <v>435</v>
      </c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8">
        <f>SUM(B137:C148)</f>
        <v>22</v>
      </c>
    </row>
    <row r="150" spans="1:7" x14ac:dyDescent="0.3">
      <c r="A150" s="342" t="s">
        <v>295</v>
      </c>
      <c r="B150" s="343"/>
      <c r="C150" s="344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432</v>
      </c>
      <c r="E156" s="94"/>
      <c r="F156" s="94"/>
    </row>
    <row r="157" spans="1:7" ht="99" x14ac:dyDescent="0.35">
      <c r="A157" s="40" t="s">
        <v>308</v>
      </c>
      <c r="B157" s="94">
        <v>1</v>
      </c>
      <c r="C157" s="120" t="str">
        <f>IF(B157=0, -5, "0")</f>
        <v>0</v>
      </c>
      <c r="D157" s="123" t="s">
        <v>436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294"/>
      <c r="E158" s="94"/>
      <c r="F158" s="94"/>
    </row>
    <row r="159" spans="1:7" ht="30" x14ac:dyDescent="0.3">
      <c r="A159" s="75" t="s">
        <v>321</v>
      </c>
      <c r="B159" s="94">
        <v>1</v>
      </c>
      <c r="C159" s="94"/>
      <c r="D159" s="297" t="s">
        <v>433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50">
        <f>SUM(B153:C160)</f>
        <v>13</v>
      </c>
    </row>
    <row r="162" spans="1:7" x14ac:dyDescent="0.3">
      <c r="A162" s="342" t="s">
        <v>295</v>
      </c>
      <c r="B162" s="343"/>
      <c r="C162" s="344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8">
        <f>SUM(B165:C168)</f>
        <v>8</v>
      </c>
    </row>
    <row r="170" spans="1:7" x14ac:dyDescent="0.3">
      <c r="A170" s="342" t="s">
        <v>295</v>
      </c>
      <c r="B170" s="343"/>
      <c r="C170" s="34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8">
        <f>SUM(B173:C176)</f>
        <v>8</v>
      </c>
    </row>
    <row r="178" spans="1:7" x14ac:dyDescent="0.3">
      <c r="A178" s="342" t="s">
        <v>295</v>
      </c>
      <c r="B178" s="343"/>
      <c r="C178" s="344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0</v>
      </c>
      <c r="C182" s="94"/>
      <c r="D182" s="95" t="s">
        <v>429</v>
      </c>
      <c r="E182" s="69" t="s">
        <v>430</v>
      </c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8">
        <f>SUM(B181:C185)</f>
        <v>8</v>
      </c>
    </row>
    <row r="187" spans="1:7" x14ac:dyDescent="0.3">
      <c r="A187" s="342" t="s">
        <v>295</v>
      </c>
      <c r="B187" s="343"/>
      <c r="C187" s="344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123"/>
      <c r="E192" s="123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4</v>
      </c>
    </row>
    <row r="195" spans="1:6" x14ac:dyDescent="0.3">
      <c r="A195" s="342" t="s">
        <v>295</v>
      </c>
      <c r="B195" s="343"/>
      <c r="C195" s="34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8">
        <v>0.65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0.95238095238095233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5" max="5" man="1"/>
    <brk id="162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tabSelected="1" view="pageBreakPreview" zoomScale="70" zoomScaleSheetLayoutView="70" workbookViewId="0">
      <selection activeCell="D5" sqref="D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MOUROUJ IV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 t="s">
        <v>443</v>
      </c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 t="s">
        <v>444</v>
      </c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>
        <v>43245</v>
      </c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0.92992424242424243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43245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 t="s">
        <v>32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43245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64.5" customHeight="1" x14ac:dyDescent="0.3">
      <c r="A90" s="8" t="s">
        <v>222</v>
      </c>
      <c r="B90" s="130">
        <v>1</v>
      </c>
      <c r="C90" s="130"/>
      <c r="D90" s="137" t="s">
        <v>445</v>
      </c>
      <c r="E90" s="94"/>
      <c r="F90" s="204"/>
    </row>
    <row r="91" spans="1:7" ht="18" x14ac:dyDescent="0.3">
      <c r="A91" s="264" t="s">
        <v>375</v>
      </c>
      <c r="B91" s="130">
        <v>2</v>
      </c>
      <c r="C91" s="136" t="str">
        <f>IF(B91=0, -10, "0")</f>
        <v>0</v>
      </c>
      <c r="D91" s="299"/>
      <c r="E91" s="106"/>
      <c r="F91" s="204"/>
      <c r="G91" s="127"/>
    </row>
    <row r="92" spans="1:7" ht="132" x14ac:dyDescent="0.3">
      <c r="A92" s="70" t="s">
        <v>384</v>
      </c>
      <c r="B92" s="130">
        <v>1</v>
      </c>
      <c r="C92" s="218"/>
      <c r="D92" s="147" t="s">
        <v>446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">
        <v>32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0.96969696969696972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43245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1</v>
      </c>
      <c r="C130" s="131"/>
      <c r="D130" s="138" t="s">
        <v>447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81">
        <v>1</v>
      </c>
      <c r="E153" s="282">
        <f>COUNTIF('A1 Exploitation'!F110:F152,"ok")</f>
        <v>3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43245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82.5" x14ac:dyDescent="0.35">
      <c r="A182" s="260" t="s">
        <v>223</v>
      </c>
      <c r="B182" s="130">
        <v>1</v>
      </c>
      <c r="C182" s="136">
        <f>IF(B182=0, -10, IF(B182=1, -5, "0"))</f>
        <v>-5</v>
      </c>
      <c r="D182" s="157" t="s">
        <v>448</v>
      </c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33" x14ac:dyDescent="0.3">
      <c r="A184" s="210" t="s">
        <v>363</v>
      </c>
      <c r="B184" s="130">
        <v>1</v>
      </c>
      <c r="C184" s="150" t="str">
        <f>IF(B184=0, -5, "0")</f>
        <v>0</v>
      </c>
      <c r="D184" s="157" t="s">
        <v>451</v>
      </c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66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300" t="s">
        <v>449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">
        <v>32</v>
      </c>
      <c r="C200" s="130"/>
      <c r="D200" s="281" t="s">
        <v>32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0.79166666666666663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0.83870967741935487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43245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43245</v>
      </c>
      <c r="B269" s="124"/>
      <c r="C269" s="135"/>
      <c r="D269" s="12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ht="49.5" x14ac:dyDescent="0.3">
      <c r="A276" s="10" t="s">
        <v>259</v>
      </c>
      <c r="B276" s="130">
        <v>1</v>
      </c>
      <c r="C276" s="130"/>
      <c r="D276" s="236" t="s">
        <v>414</v>
      </c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453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81">
        <v>1</v>
      </c>
      <c r="E313" s="282">
        <f>COUNTIF('A1 Exploitation'!F273:F312,"ok")</f>
        <v>3</v>
      </c>
      <c r="F313" s="283">
        <f>COUNTA('A1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0.97916666666666663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43245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33.75" x14ac:dyDescent="0.35">
      <c r="A342" s="261" t="s">
        <v>57</v>
      </c>
      <c r="B342" s="130">
        <v>1</v>
      </c>
      <c r="C342" s="136">
        <f>IF(B342=0, -10, IF(B342=1, -5, "0"))</f>
        <v>-5</v>
      </c>
      <c r="D342" s="129" t="s">
        <v>454</v>
      </c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81"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0.76470588235294112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0.84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43245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83.2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455</v>
      </c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">
        <v>32</v>
      </c>
      <c r="C386" s="130"/>
      <c r="D386" s="281" t="s">
        <v>32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4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0.22222222222222221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0.58823529411764708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43245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81"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43245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">
        <v>32</v>
      </c>
      <c r="C476" s="140"/>
      <c r="D476" s="25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43245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81"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43245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56"/>
      <c r="E508" s="323"/>
      <c r="F508" s="32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">
        <v>32</v>
      </c>
      <c r="C512" s="140"/>
      <c r="D512" s="281" t="s">
        <v>32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43245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56"/>
      <c r="E519" s="323"/>
      <c r="F519" s="32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32</v>
      </c>
      <c r="C532" s="140"/>
      <c r="D532" s="281" t="s">
        <v>32</v>
      </c>
      <c r="E532" s="282">
        <f>COUNTIF('A1 Exploitation'!F520:F531,"ok")</f>
        <v>0</v>
      </c>
      <c r="F532" s="283">
        <f>COUNTA('A1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43245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56"/>
      <c r="E539" s="323"/>
      <c r="F539" s="32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81" t="s">
        <v>32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491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0.92992424242424243</v>
      </c>
    </row>
  </sheetData>
  <sheetProtection algorithmName="SHA-512" hashValue="HvQ6NwUWE92fHUr0rbcBHAkuQYHUKQH4KyEUjN35X4v6bWtRgvM9bQT1fmfF9Usc1/FNnd0GQ8OgxGTdkzAJ+Q==" saltValue="f+KOM4h6kvOUnPPBZD37F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540:B542 B212:B221 B226:B243 B196:B199 B273:B284 B289:B307 B248:B255 B325:B332 B337:B348 B309:B312 B365:B372 B377:B382 B350:B352 B398:B405 B410:B416 B421:B425 B430:B434 B384:B385 B451:B456 B461:B470 B436:B438 B488:B492 B472:B475 B496:B497 B509:B511 B257:B261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543 B313 B353 B386 B439 B476 B498 B512 B532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84" zoomScale="78" zoomScaleNormal="90" zoomScaleSheetLayoutView="78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'A2 Exploitation'!A8:F8</f>
        <v>MOUROUJ IV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 t="str">
        <f>'A2 Exploitation'!B9:F9</f>
        <v>Dr Hend KAMOUN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 t="str">
        <f>'A2 Exploitation'!B10:F10</f>
        <v>Directeur du magasin et chefs rayons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'A2 Exploitation'!B11:F11</f>
        <v>43245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0.96116504854368934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50">
        <f>SUM(B17:C21)</f>
        <v>10</v>
      </c>
    </row>
    <row r="23" spans="1:7" x14ac:dyDescent="0.3">
      <c r="A23" s="342" t="s">
        <v>295</v>
      </c>
      <c r="B23" s="343"/>
      <c r="C23" s="34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8">
        <f>SUM(B26:C32)</f>
        <v>14</v>
      </c>
    </row>
    <row r="34" spans="1:7" x14ac:dyDescent="0.3">
      <c r="A34" s="342" t="s">
        <v>295</v>
      </c>
      <c r="B34" s="343"/>
      <c r="C34" s="34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8">
        <f>SUM(B37:C41)</f>
        <v>10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1</v>
      </c>
      <c r="C48" s="94"/>
      <c r="D48" s="95" t="s">
        <v>434</v>
      </c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8">
        <f>SUM(B46:C51)</f>
        <v>11</v>
      </c>
    </row>
    <row r="53" spans="1:7" x14ac:dyDescent="0.3">
      <c r="A53" s="342" t="s">
        <v>295</v>
      </c>
      <c r="B53" s="343"/>
      <c r="C53" s="344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461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8">
        <f>SUM(B56:C62)</f>
        <v>13</v>
      </c>
    </row>
    <row r="64" spans="1:7" x14ac:dyDescent="0.3">
      <c r="A64" s="342" t="s">
        <v>295</v>
      </c>
      <c r="B64" s="343"/>
      <c r="C64" s="344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8">
        <f>SUM(B67:C83)</f>
        <v>30</v>
      </c>
    </row>
    <row r="85" spans="1:7" x14ac:dyDescent="0.3">
      <c r="A85" s="342" t="s">
        <v>295</v>
      </c>
      <c r="B85" s="343"/>
      <c r="C85" s="34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8">
        <f>SUM(B88:C101)</f>
        <v>24</v>
      </c>
    </row>
    <row r="103" spans="1:7" x14ac:dyDescent="0.3">
      <c r="A103" s="342" t="s">
        <v>295</v>
      </c>
      <c r="B103" s="343"/>
      <c r="C103" s="34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1</v>
      </c>
      <c r="C107" s="101"/>
      <c r="D107" s="301" t="s">
        <v>450</v>
      </c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24" customHeight="1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58.5" customHeight="1" x14ac:dyDescent="0.4">
      <c r="A112" s="46" t="s">
        <v>230</v>
      </c>
      <c r="B112" s="110">
        <v>1</v>
      </c>
      <c r="C112" s="120" t="str">
        <f>IF(B112=0, -5, "0")</f>
        <v>0</v>
      </c>
      <c r="D112" s="302" t="s">
        <v>452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21.75" customHeight="1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0.90909090909090906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8">
        <f>SUM(B122:C132)</f>
        <v>0</v>
      </c>
    </row>
    <row r="134" spans="1:7" x14ac:dyDescent="0.3">
      <c r="A134" s="342" t="s">
        <v>295</v>
      </c>
      <c r="B134" s="343"/>
      <c r="C134" s="34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49.5" x14ac:dyDescent="0.3">
      <c r="A140" s="52" t="s">
        <v>278</v>
      </c>
      <c r="B140" s="110">
        <v>1</v>
      </c>
      <c r="C140" s="95"/>
      <c r="D140" s="123" t="s">
        <v>424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8">
        <f>SUM(B137:C148)</f>
        <v>23</v>
      </c>
    </row>
    <row r="150" spans="1:7" x14ac:dyDescent="0.3">
      <c r="A150" s="342" t="s">
        <v>295</v>
      </c>
      <c r="B150" s="343"/>
      <c r="C150" s="344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456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ht="33" x14ac:dyDescent="0.3">
      <c r="A160" s="75" t="s">
        <v>164</v>
      </c>
      <c r="B160" s="94">
        <v>2</v>
      </c>
      <c r="C160" s="94"/>
      <c r="D160" s="95" t="s">
        <v>457</v>
      </c>
      <c r="E160" s="94"/>
      <c r="F160" s="94"/>
    </row>
    <row r="161" spans="1:7" x14ac:dyDescent="0.3">
      <c r="A161" s="342" t="s">
        <v>36</v>
      </c>
      <c r="B161" s="348"/>
      <c r="C161" s="349"/>
      <c r="D161" s="250">
        <f>SUM(B153:C160)</f>
        <v>15</v>
      </c>
    </row>
    <row r="162" spans="1:7" x14ac:dyDescent="0.3">
      <c r="A162" s="342" t="s">
        <v>295</v>
      </c>
      <c r="B162" s="343"/>
      <c r="C162" s="344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8">
        <f>SUM(B165:C168)</f>
        <v>8</v>
      </c>
    </row>
    <row r="170" spans="1:7" x14ac:dyDescent="0.3">
      <c r="A170" s="342" t="s">
        <v>295</v>
      </c>
      <c r="B170" s="343"/>
      <c r="C170" s="34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ht="30.75" x14ac:dyDescent="0.3">
      <c r="A173" s="20" t="s">
        <v>180</v>
      </c>
      <c r="B173" s="94">
        <v>1</v>
      </c>
      <c r="C173" s="94"/>
      <c r="D173" s="119" t="s">
        <v>458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8">
        <f>SUM(B173:C176)</f>
        <v>7</v>
      </c>
    </row>
    <row r="178" spans="1:7" x14ac:dyDescent="0.3">
      <c r="A178" s="342" t="s">
        <v>295</v>
      </c>
      <c r="B178" s="343"/>
      <c r="C178" s="344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459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8">
        <f>SUM(B181:C185)</f>
        <v>9</v>
      </c>
    </row>
    <row r="187" spans="1:7" x14ac:dyDescent="0.3">
      <c r="A187" s="342" t="s">
        <v>295</v>
      </c>
      <c r="B187" s="343"/>
      <c r="C187" s="344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4</v>
      </c>
    </row>
    <row r="195" spans="1:6" x14ac:dyDescent="0.3">
      <c r="A195" s="342" t="s">
        <v>295</v>
      </c>
      <c r="B195" s="343"/>
      <c r="C195" s="34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303">
        <f>COUNTIF('A1 Technique'!F17:F193,"ok")</f>
        <v>0</v>
      </c>
      <c r="F197" s="303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0.96116504854368934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topLeftCell="A467" zoomScale="60" workbookViewId="0">
      <selection activeCell="D476" sqref="D4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MOUROUJ IV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/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/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/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8Ih++Q6qbJc6Cc1KbNLwtpING7H0h09Yy9YAv8EpJSESvSDbqjExbfS6RebgHYsXuIboJ4yhvFx5u4ovDsHIg==" saltValue="Z/UPXA1Vf6o43xuBY/MyU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'A3 Exploitation'!A8:F8</f>
        <v>MOUROUJ IV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>
        <f>'A3 Exploitation'!B9:F9</f>
        <v>0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>
        <f>'A3 Exploitation'!B10:F10</f>
        <v>0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'A3 Exploitation'!B11:F11</f>
        <v>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92">
        <f>SUM(B17:C21)</f>
        <v>0</v>
      </c>
    </row>
    <row r="23" spans="1:7" x14ac:dyDescent="0.3">
      <c r="A23" s="342" t="s">
        <v>295</v>
      </c>
      <c r="B23" s="343"/>
      <c r="C23" s="34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91">
        <f>SUM(B26:C32)</f>
        <v>0</v>
      </c>
    </row>
    <row r="34" spans="1:7" x14ac:dyDescent="0.3">
      <c r="A34" s="342" t="s">
        <v>295</v>
      </c>
      <c r="B34" s="343"/>
      <c r="C34" s="34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91">
        <f>SUM(B37:C41)</f>
        <v>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91">
        <f>SUM(B46:C51)</f>
        <v>0</v>
      </c>
    </row>
    <row r="53" spans="1:7" x14ac:dyDescent="0.3">
      <c r="A53" s="342" t="s">
        <v>295</v>
      </c>
      <c r="B53" s="343"/>
      <c r="C53" s="34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91">
        <f>SUM(B56:C62)</f>
        <v>0</v>
      </c>
    </row>
    <row r="64" spans="1:7" x14ac:dyDescent="0.3">
      <c r="A64" s="342" t="s">
        <v>295</v>
      </c>
      <c r="B64" s="343"/>
      <c r="C64" s="34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91">
        <f>SUM(B67:C83)</f>
        <v>0</v>
      </c>
    </row>
    <row r="85" spans="1:7" x14ac:dyDescent="0.3">
      <c r="A85" s="342" t="s">
        <v>295</v>
      </c>
      <c r="B85" s="343"/>
      <c r="C85" s="34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91">
        <f>SUM(B88:C101)</f>
        <v>0</v>
      </c>
    </row>
    <row r="103" spans="1:7" x14ac:dyDescent="0.3">
      <c r="A103" s="342" t="s">
        <v>295</v>
      </c>
      <c r="B103" s="343"/>
      <c r="C103" s="34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91">
        <f>SUM(B107:C117)</f>
        <v>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91">
        <f>SUM(B122:C132)</f>
        <v>0</v>
      </c>
    </row>
    <row r="134" spans="1:7" x14ac:dyDescent="0.3">
      <c r="A134" s="342" t="s">
        <v>295</v>
      </c>
      <c r="B134" s="343"/>
      <c r="C134" s="34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91">
        <f>SUM(B137:C148)</f>
        <v>0</v>
      </c>
    </row>
    <row r="150" spans="1:7" x14ac:dyDescent="0.3">
      <c r="A150" s="342" t="s">
        <v>295</v>
      </c>
      <c r="B150" s="343"/>
      <c r="C150" s="34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92">
        <f>SUM(B153:C160)</f>
        <v>0</v>
      </c>
    </row>
    <row r="162" spans="1:7" x14ac:dyDescent="0.3">
      <c r="A162" s="342" t="s">
        <v>295</v>
      </c>
      <c r="B162" s="343"/>
      <c r="C162" s="34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91">
        <f>SUM(B165:C168)</f>
        <v>0</v>
      </c>
    </row>
    <row r="170" spans="1:7" x14ac:dyDescent="0.3">
      <c r="A170" s="342" t="s">
        <v>295</v>
      </c>
      <c r="B170" s="343"/>
      <c r="C170" s="34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91">
        <f>SUM(B173:C176)</f>
        <v>0</v>
      </c>
    </row>
    <row r="178" spans="1:7" x14ac:dyDescent="0.3">
      <c r="A178" s="342" t="s">
        <v>295</v>
      </c>
      <c r="B178" s="343"/>
      <c r="C178" s="34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91">
        <f>SUM(B181:C185)</f>
        <v>0</v>
      </c>
    </row>
    <row r="187" spans="1:7" x14ac:dyDescent="0.3">
      <c r="A187" s="342" t="s">
        <v>295</v>
      </c>
      <c r="B187" s="343"/>
      <c r="C187" s="34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0</v>
      </c>
    </row>
    <row r="195" spans="1:6" x14ac:dyDescent="0.3">
      <c r="A195" s="342" t="s">
        <v>295</v>
      </c>
      <c r="B195" s="343"/>
      <c r="C195" s="34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303">
        <f>COUNTIF('A2 Technique'!F17:F193,"ok")</f>
        <v>0</v>
      </c>
      <c r="F197" s="303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topLeftCell="A531" zoomScale="70" zoomScaleSheetLayoutView="70" workbookViewId="0">
      <selection activeCell="F543" sqref="F54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MOUROUJ IV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/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/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/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KhofOb9xCWgSb7F6BDAh/pRPWEXjGK4uWGDqwQtrp2UhEIvnQ0ogIwqDYnkozMC7wrh5fYkPY2v2f0HVq648tQ==" saltValue="4yTCJgbhQlOYDpPkOWV50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e">
        <f>#REF!</f>
        <v>#REF!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>
        <f>'A4 Exploitation'!B9:F9</f>
        <v>0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>
        <f>'A4 Exploitation'!B10:F10</f>
        <v>0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'A4 Exploitation'!A8:F8</f>
        <v>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45">
        <f>SUM(B17:C21)</f>
        <v>0</v>
      </c>
    </row>
    <row r="23" spans="1:7" x14ac:dyDescent="0.3">
      <c r="A23" s="342" t="s">
        <v>295</v>
      </c>
      <c r="B23" s="343"/>
      <c r="C23" s="34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4">
        <f>SUM(B26:C32)</f>
        <v>0</v>
      </c>
    </row>
    <row r="34" spans="1:7" x14ac:dyDescent="0.3">
      <c r="A34" s="342" t="s">
        <v>295</v>
      </c>
      <c r="B34" s="343"/>
      <c r="C34" s="34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4">
        <f>SUM(B37:C41)</f>
        <v>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4">
        <f>SUM(B46:C51)</f>
        <v>0</v>
      </c>
    </row>
    <row r="53" spans="1:7" x14ac:dyDescent="0.3">
      <c r="A53" s="342" t="s">
        <v>295</v>
      </c>
      <c r="B53" s="343"/>
      <c r="C53" s="34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4">
        <f>SUM(B56:C62)</f>
        <v>0</v>
      </c>
    </row>
    <row r="64" spans="1:7" x14ac:dyDescent="0.3">
      <c r="A64" s="342" t="s">
        <v>295</v>
      </c>
      <c r="B64" s="343"/>
      <c r="C64" s="34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4">
        <f>SUM(B67:C83)</f>
        <v>0</v>
      </c>
    </row>
    <row r="85" spans="1:7" x14ac:dyDescent="0.3">
      <c r="A85" s="342" t="s">
        <v>295</v>
      </c>
      <c r="B85" s="343"/>
      <c r="C85" s="34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4">
        <f>SUM(B88:C101)</f>
        <v>0</v>
      </c>
    </row>
    <row r="103" spans="1:7" x14ac:dyDescent="0.3">
      <c r="A103" s="342" t="s">
        <v>295</v>
      </c>
      <c r="B103" s="343"/>
      <c r="C103" s="34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4">
        <f>SUM(B122:C132)</f>
        <v>0</v>
      </c>
    </row>
    <row r="134" spans="1:7" x14ac:dyDescent="0.3">
      <c r="A134" s="342" t="s">
        <v>295</v>
      </c>
      <c r="B134" s="343"/>
      <c r="C134" s="34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4">
        <f>SUM(B137:C148)</f>
        <v>0</v>
      </c>
    </row>
    <row r="150" spans="1:7" x14ac:dyDescent="0.3">
      <c r="A150" s="342" t="s">
        <v>295</v>
      </c>
      <c r="B150" s="343"/>
      <c r="C150" s="34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45">
        <f>SUM(B153:C160)</f>
        <v>0</v>
      </c>
    </row>
    <row r="162" spans="1:7" x14ac:dyDescent="0.3">
      <c r="A162" s="342" t="s">
        <v>295</v>
      </c>
      <c r="B162" s="343"/>
      <c r="C162" s="34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4">
        <f>SUM(B165:C168)</f>
        <v>0</v>
      </c>
    </row>
    <row r="170" spans="1:7" x14ac:dyDescent="0.3">
      <c r="A170" s="342" t="s">
        <v>295</v>
      </c>
      <c r="B170" s="343"/>
      <c r="C170" s="34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4">
        <f>SUM(B173:C176)</f>
        <v>0</v>
      </c>
    </row>
    <row r="178" spans="1:7" x14ac:dyDescent="0.3">
      <c r="A178" s="342" t="s">
        <v>295</v>
      </c>
      <c r="B178" s="343"/>
      <c r="C178" s="34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4">
        <f>SUM(B181:C185)</f>
        <v>0</v>
      </c>
    </row>
    <row r="187" spans="1:7" x14ac:dyDescent="0.3">
      <c r="A187" s="342" t="s">
        <v>295</v>
      </c>
      <c r="B187" s="343"/>
      <c r="C187" s="34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0</v>
      </c>
    </row>
    <row r="195" spans="1:6" x14ac:dyDescent="0.3">
      <c r="A195" s="342" t="s">
        <v>295</v>
      </c>
      <c r="B195" s="343"/>
      <c r="C195" s="34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2018-07-09T07:49:55Z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