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06" i="20" l="1"/>
  <c r="D207" i="20" s="1"/>
  <c r="D110" i="20"/>
  <c r="D111" i="20" s="1"/>
  <c r="D263" i="26"/>
  <c r="D264" i="26" s="1"/>
  <c r="D491" i="20"/>
  <c r="D492" i="20" s="1"/>
  <c r="B171" i="29" s="1"/>
  <c r="D54" i="22"/>
  <c r="D55" i="22" s="1"/>
  <c r="D491" i="22"/>
  <c r="D492" i="22" s="1"/>
  <c r="B172" i="29" s="1"/>
  <c r="D54" i="24"/>
  <c r="D55" i="24" s="1"/>
  <c r="D242" i="24"/>
  <c r="D243" i="24" s="1"/>
  <c r="D37" i="26"/>
  <c r="D285" i="26"/>
  <c r="D286" i="26" s="1"/>
  <c r="D62" i="21"/>
  <c r="D63" i="21" s="1"/>
  <c r="D62" i="25"/>
  <c r="D63" i="25" s="1"/>
  <c r="D160" i="25"/>
  <c r="D161" i="25" s="1"/>
  <c r="D491" i="18"/>
  <c r="D492" i="18" s="1"/>
  <c r="B170" i="29" s="1"/>
  <c r="D110" i="18"/>
  <c r="D111" i="18" s="1"/>
  <c r="D37" i="18"/>
  <c r="D40" i="18" s="1"/>
  <c r="D41" i="18" s="1"/>
  <c r="D379" i="18"/>
  <c r="D380" i="18" s="1"/>
  <c r="D399" i="18"/>
  <c r="D37" i="20"/>
  <c r="D38" i="20" s="1"/>
  <c r="D206" i="22"/>
  <c r="D207" i="22" s="1"/>
  <c r="D379" i="22"/>
  <c r="D380" i="22" s="1"/>
  <c r="D399" i="22"/>
  <c r="D400" i="22" s="1"/>
  <c r="D110" i="24"/>
  <c r="D111" i="24" s="1"/>
  <c r="D81" i="26"/>
  <c r="D96" i="26" s="1"/>
  <c r="D97" i="26" s="1"/>
  <c r="D110" i="26"/>
  <c r="D111" i="26" s="1"/>
  <c r="D83" i="19"/>
  <c r="D84" i="19" s="1"/>
  <c r="D132" i="19"/>
  <c r="D133" i="19" s="1"/>
  <c r="D148" i="19"/>
  <c r="D149" i="19" s="1"/>
  <c r="D160" i="19"/>
  <c r="D161" i="19" s="1"/>
  <c r="D62" i="23"/>
  <c r="D63" i="23" s="1"/>
  <c r="D83" i="27"/>
  <c r="D84" i="27" s="1"/>
  <c r="D132" i="27"/>
  <c r="D133" i="27" s="1"/>
  <c r="D148" i="27"/>
  <c r="D149" i="27" s="1"/>
  <c r="D146" i="18"/>
  <c r="D149" i="18" s="1"/>
  <c r="D150" i="18" s="1"/>
  <c r="D285" i="22"/>
  <c r="D286" i="22" s="1"/>
  <c r="D62" i="19"/>
  <c r="D63" i="19" s="1"/>
  <c r="D160" i="23"/>
  <c r="D161" i="23" s="1"/>
  <c r="D62" i="27"/>
  <c r="D63" i="27" s="1"/>
  <c r="D134" i="18"/>
  <c r="D135" i="18" s="1"/>
  <c r="D54" i="18"/>
  <c r="D55" i="18" s="1"/>
  <c r="D388" i="18"/>
  <c r="D389" i="18" s="1"/>
  <c r="D186" i="20"/>
  <c r="D187" i="20" s="1"/>
  <c r="D229" i="20"/>
  <c r="D230" i="20" s="1"/>
  <c r="D388" i="20"/>
  <c r="D389" i="20" s="1"/>
  <c r="D134" i="22"/>
  <c r="D135" i="22" s="1"/>
  <c r="D146" i="22"/>
  <c r="D147" i="22" s="1"/>
  <c r="D388" i="22"/>
  <c r="D389" i="22" s="1"/>
  <c r="D134" i="24"/>
  <c r="D135" i="24" s="1"/>
  <c r="D146" i="24"/>
  <c r="D491" i="24"/>
  <c r="D492" i="24" s="1"/>
  <c r="B173" i="29" s="1"/>
  <c r="D54" i="26"/>
  <c r="D55" i="26" s="1"/>
  <c r="D117" i="21"/>
  <c r="D118" i="21" s="1"/>
  <c r="D117" i="27"/>
  <c r="D118" i="27" s="1"/>
  <c r="D451" i="24"/>
  <c r="D452" i="24" s="1"/>
  <c r="B146" i="29" s="1"/>
  <c r="D443" i="24"/>
  <c r="D451" i="18"/>
  <c r="D452" i="18" s="1"/>
  <c r="B143" i="29" s="1"/>
  <c r="D229" i="18"/>
  <c r="D230" i="18" s="1"/>
  <c r="D81" i="20"/>
  <c r="D82" i="20" s="1"/>
  <c r="D242" i="20"/>
  <c r="D263" i="20"/>
  <c r="D264" i="20" s="1"/>
  <c r="D429" i="22"/>
  <c r="D186" i="24"/>
  <c r="D187" i="24" s="1"/>
  <c r="D229" i="24"/>
  <c r="D230" i="24" s="1"/>
  <c r="D263" i="24"/>
  <c r="D264" i="24" s="1"/>
  <c r="D318" i="26"/>
  <c r="D336" i="26"/>
  <c r="D337" i="26" s="1"/>
  <c r="D429" i="26"/>
  <c r="D101" i="19"/>
  <c r="D102" i="19" s="1"/>
  <c r="D101" i="27"/>
  <c r="D102" i="27" s="1"/>
  <c r="D81" i="18"/>
  <c r="D206" i="18"/>
  <c r="D207" i="18" s="1"/>
  <c r="D242" i="18"/>
  <c r="D243" i="18" s="1"/>
  <c r="D263" i="18"/>
  <c r="D264" i="18" s="1"/>
  <c r="D285" i="20"/>
  <c r="D286" i="20" s="1"/>
  <c r="D318" i="20"/>
  <c r="D336" i="20"/>
  <c r="D337" i="20" s="1"/>
  <c r="D429" i="20"/>
  <c r="D37" i="22"/>
  <c r="D40" i="22" s="1"/>
  <c r="D41" i="22" s="1"/>
  <c r="D186" i="22"/>
  <c r="D187" i="22" s="1"/>
  <c r="D81" i="24"/>
  <c r="D82" i="24" s="1"/>
  <c r="D206" i="24"/>
  <c r="D207" i="24" s="1"/>
  <c r="D318" i="24"/>
  <c r="D321" i="24" s="1"/>
  <c r="D322" i="24" s="1"/>
  <c r="D336" i="24"/>
  <c r="D337" i="24" s="1"/>
  <c r="D429" i="24"/>
  <c r="D432" i="24" s="1"/>
  <c r="D433" i="24" s="1"/>
  <c r="B137" i="29" s="1"/>
  <c r="D134" i="26"/>
  <c r="D135" i="26" s="1"/>
  <c r="D146" i="26"/>
  <c r="D149" i="26" s="1"/>
  <c r="D150" i="26" s="1"/>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86" i="18"/>
  <c r="D187" i="18" s="1"/>
  <c r="D285" i="18"/>
  <c r="D286" i="18" s="1"/>
  <c r="D318" i="18"/>
  <c r="D319" i="18" s="1"/>
  <c r="D336" i="18"/>
  <c r="D337" i="18" s="1"/>
  <c r="D429" i="18"/>
  <c r="D432" i="18" s="1"/>
  <c r="D433" i="18" s="1"/>
  <c r="B134" i="29" s="1"/>
  <c r="D54" i="20"/>
  <c r="D55" i="20" s="1"/>
  <c r="D134" i="20"/>
  <c r="D135" i="20" s="1"/>
  <c r="D146" i="20"/>
  <c r="D379" i="20"/>
  <c r="D380" i="20" s="1"/>
  <c r="D399" i="20"/>
  <c r="D402" i="20" s="1"/>
  <c r="D403" i="20" s="1"/>
  <c r="D81" i="22"/>
  <c r="D82" i="22" s="1"/>
  <c r="D110" i="22"/>
  <c r="D111" i="22" s="1"/>
  <c r="D229" i="22"/>
  <c r="D230" i="22" s="1"/>
  <c r="D242" i="22"/>
  <c r="D243" i="22" s="1"/>
  <c r="D263" i="22"/>
  <c r="D264" i="22" s="1"/>
  <c r="D318" i="22"/>
  <c r="D319" i="22" s="1"/>
  <c r="D336" i="22"/>
  <c r="D337" i="22" s="1"/>
  <c r="D451" i="22"/>
  <c r="D452" i="22" s="1"/>
  <c r="B145" i="29" s="1"/>
  <c r="D285"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5" i="26"/>
  <c r="D246" i="26" s="1"/>
  <c r="D243" i="26"/>
  <c r="D288" i="26"/>
  <c r="D289" i="26" s="1"/>
  <c r="D321" i="26"/>
  <c r="D322" i="26" s="1"/>
  <c r="D319" i="26"/>
  <c r="D432" i="26"/>
  <c r="D433" i="26" s="1"/>
  <c r="B138" i="29" s="1"/>
  <c r="D430" i="26"/>
  <c r="D501" i="26"/>
  <c r="B183" i="29" s="1"/>
  <c r="D147" i="26"/>
  <c r="D164" i="26"/>
  <c r="D400" i="26"/>
  <c r="D402" i="26"/>
  <c r="D403" i="26" s="1"/>
  <c r="D38" i="26"/>
  <c r="D347" i="26"/>
  <c r="D449" i="26"/>
  <c r="D286" i="24"/>
  <c r="D245" i="24"/>
  <c r="D246" i="24" s="1"/>
  <c r="D147" i="24"/>
  <c r="D164" i="24"/>
  <c r="D189" i="24"/>
  <c r="D190" i="24" s="1"/>
  <c r="D400" i="24"/>
  <c r="D402" i="24"/>
  <c r="D403" i="24" s="1"/>
  <c r="D38" i="24"/>
  <c r="D347" i="24"/>
  <c r="D347" i="22"/>
  <c r="D501" i="22"/>
  <c r="B181" i="29" s="1"/>
  <c r="D164" i="22"/>
  <c r="D432" i="22"/>
  <c r="D433" i="22" s="1"/>
  <c r="B136" i="29" s="1"/>
  <c r="D430" i="22"/>
  <c r="D449" i="22"/>
  <c r="D321" i="20"/>
  <c r="D322" i="20" s="1"/>
  <c r="D319" i="20"/>
  <c r="D432" i="20"/>
  <c r="D433" i="20" s="1"/>
  <c r="B135" i="29" s="1"/>
  <c r="D430" i="20"/>
  <c r="D501" i="20"/>
  <c r="B180" i="29" s="1"/>
  <c r="D164" i="20"/>
  <c r="D245" i="20"/>
  <c r="D246" i="20" s="1"/>
  <c r="D243" i="20"/>
  <c r="D451" i="20"/>
  <c r="D452" i="20" s="1"/>
  <c r="B144" i="29" s="1"/>
  <c r="D347" i="20"/>
  <c r="D40" i="20"/>
  <c r="D41" i="20" s="1"/>
  <c r="D449" i="20"/>
  <c r="D321" i="18"/>
  <c r="D322" i="18" s="1"/>
  <c r="D501" i="18"/>
  <c r="B179" i="29" s="1"/>
  <c r="D164" i="18"/>
  <c r="D400" i="18"/>
  <c r="D347" i="18"/>
  <c r="D449" i="18"/>
  <c r="D402" i="22" l="1"/>
  <c r="D403" i="22" s="1"/>
  <c r="B127" i="29" s="1"/>
  <c r="D349" i="22"/>
  <c r="D350" i="22" s="1"/>
  <c r="B118" i="29" s="1"/>
  <c r="D288" i="22"/>
  <c r="D289" i="22" s="1"/>
  <c r="B100" i="29" s="1"/>
  <c r="D245" i="22"/>
  <c r="D246" i="22" s="1"/>
  <c r="B91" i="29" s="1"/>
  <c r="D189" i="22"/>
  <c r="D190" i="22" s="1"/>
  <c r="B82" i="29" s="1"/>
  <c r="D96" i="22"/>
  <c r="D97" i="22" s="1"/>
  <c r="B64" i="29" s="1"/>
  <c r="D38" i="22"/>
  <c r="D149" i="20"/>
  <c r="D150" i="20" s="1"/>
  <c r="D38" i="18"/>
  <c r="D400" i="20"/>
  <c r="D189" i="20"/>
  <c r="D190" i="20" s="1"/>
  <c r="D349" i="20"/>
  <c r="D350" i="20" s="1"/>
  <c r="D96" i="24"/>
  <c r="D97" i="24" s="1"/>
  <c r="D430" i="18"/>
  <c r="D402" i="18"/>
  <c r="D403" i="18" s="1"/>
  <c r="B125" i="29" s="1"/>
  <c r="D245" i="18"/>
  <c r="D246" i="18" s="1"/>
  <c r="B89" i="29" s="1"/>
  <c r="D189" i="18"/>
  <c r="D190" i="18" s="1"/>
  <c r="B80" i="29" s="1"/>
  <c r="D147" i="18"/>
  <c r="D430" i="24"/>
  <c r="D149" i="24"/>
  <c r="D150" i="24" s="1"/>
  <c r="B74" i="29" s="1"/>
  <c r="D288" i="24"/>
  <c r="D289" i="24" s="1"/>
  <c r="D82" i="26"/>
  <c r="D197" i="19"/>
  <c r="D198" i="19" s="1"/>
  <c r="B11" i="19" s="1"/>
  <c r="D96" i="18"/>
  <c r="D97" i="18" s="1"/>
  <c r="D96" i="20"/>
  <c r="D97" i="20" s="1"/>
  <c r="B63" i="29" s="1"/>
  <c r="D288" i="18"/>
  <c r="D289" i="18" s="1"/>
  <c r="B98" i="29" s="1"/>
  <c r="D197" i="27"/>
  <c r="D198" i="27" s="1"/>
  <c r="B11" i="27" s="1"/>
  <c r="D82" i="18"/>
  <c r="D189" i="26"/>
  <c r="D190" i="26" s="1"/>
  <c r="D197" i="23"/>
  <c r="D198" i="23" s="1"/>
  <c r="B11" i="23" s="1"/>
  <c r="D349" i="24"/>
  <c r="D350" i="24" s="1"/>
  <c r="D288" i="20"/>
  <c r="D289" i="20" s="1"/>
  <c r="B99" i="29" s="1"/>
  <c r="D147" i="20"/>
  <c r="D321" i="22"/>
  <c r="D322" i="22" s="1"/>
  <c r="B109" i="29" s="1"/>
  <c r="D149" i="22"/>
  <c r="D150" i="22" s="1"/>
  <c r="B73" i="29" s="1"/>
  <c r="D319" i="24"/>
  <c r="D349" i="18"/>
  <c r="D350" i="18" s="1"/>
  <c r="B116" i="29" s="1"/>
  <c r="D197" i="21"/>
  <c r="D198" i="21" s="1"/>
  <c r="B11" i="21" s="1"/>
  <c r="D197" i="25"/>
  <c r="D198" i="25" s="1"/>
  <c r="B11" i="25" s="1"/>
  <c r="D349" i="26"/>
  <c r="D350" i="26" s="1"/>
  <c r="B120" i="29" s="1"/>
  <c r="B53" i="29"/>
  <c r="B93" i="29"/>
  <c r="B75" i="29"/>
  <c r="B128" i="29"/>
  <c r="B101" i="29"/>
  <c r="B55" i="29"/>
  <c r="B126" i="29"/>
  <c r="B107" i="29"/>
  <c r="B71" i="29"/>
  <c r="A8" i="16"/>
  <c r="B192" i="29"/>
  <c r="B129" i="29"/>
  <c r="B119" i="29"/>
  <c r="B117" i="29"/>
  <c r="B111" i="29"/>
  <c r="B110" i="29"/>
  <c r="B108" i="29"/>
  <c r="B102" i="29"/>
  <c r="B92" i="29"/>
  <c r="B90" i="29"/>
  <c r="B84" i="29"/>
  <c r="B83" i="29"/>
  <c r="B81" i="29"/>
  <c r="B72" i="29"/>
  <c r="B66" i="29"/>
  <c r="B65" i="29"/>
  <c r="B57" i="29"/>
  <c r="B56" i="29"/>
  <c r="B54" i="29"/>
  <c r="D504" i="22" l="1"/>
  <c r="D505" i="22" s="1"/>
  <c r="B12" i="22" s="1"/>
  <c r="D504" i="20"/>
  <c r="D505" i="20" s="1"/>
  <c r="D504" i="26"/>
  <c r="D505" i="26" s="1"/>
  <c r="B188" i="29"/>
  <c r="D504" i="18"/>
  <c r="D505" i="18" s="1"/>
  <c r="B12" i="18" s="1"/>
  <c r="B191" i="29"/>
  <c r="D504" i="24"/>
  <c r="D505"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37" i="29"/>
  <c r="B12" i="20"/>
  <c r="B36" i="29"/>
  <c r="B26" i="29"/>
  <c r="B12" i="24"/>
  <c r="B38" i="29"/>
  <c r="B28" i="29"/>
  <c r="B12" i="26"/>
  <c r="B39" i="29"/>
  <c r="B29" i="29"/>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D94" i="16" s="1"/>
  <c r="C76" i="16"/>
  <c r="C75" i="16"/>
  <c r="C70" i="16"/>
  <c r="C64" i="16"/>
  <c r="C62" i="16"/>
  <c r="A44" i="16"/>
  <c r="C53" i="16"/>
  <c r="C33" i="16"/>
  <c r="C28" i="16"/>
  <c r="D430" i="16" l="1"/>
  <c r="D81" i="16"/>
  <c r="D82" i="16" s="1"/>
  <c r="D54" i="16"/>
  <c r="D55" i="16" s="1"/>
  <c r="D186" i="16"/>
  <c r="D187" i="16" s="1"/>
  <c r="D164" i="16"/>
  <c r="D110" i="16"/>
  <c r="D111" i="16" s="1"/>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<sst xmlns="http://schemas.openxmlformats.org/spreadsheetml/2006/main" count="4528" uniqueCount="539">
  <si>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</si>
  <si>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</si>
  <si>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</si>
  <si>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</si>
  <si>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</si>
  <si>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</si>
  <si>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</si>
  <si>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</si>
  <si>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</si>
  <si>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</si>
  <si>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</si>
  <si>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</si>
  <si>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</si>
  <si>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</si>
  <si>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</si>
  <si>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</si>
  <si>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</si>
  <si>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</si>
  <si>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</si>
  <si>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</si>
  <si>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</si>
  <si>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</si>
  <si>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</si>
  <si>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</si>
  <si>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</si>
  <si>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</si>
  <si>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</si>
  <si>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</si>
  <si>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</si>
  <si>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</si>
  <si>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</si>
  <si>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</si>
  <si>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</si>
  <si>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</si>
  <si>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</si>
  <si>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</si>
  <si>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</si>
  <si>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</si>
  <si>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</si>
  <si>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</si>
  <si>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</si>
  <si>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</si>
  <si>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</si>
  <si>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</si>
  <si>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</si>
  <si>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</si>
  <si>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</si>
  <si>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</si>
  <si>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</si>
  <si>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</si>
  <si>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</si>
  <si>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</si>
  <si>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</si>
  <si>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</si>
  <si>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</si>
  <si>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</si>
  <si>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</si>
  <si>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</si>
  <si>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</si>
  <si>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</si>
  <si>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</si>
  <si>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</si>
  <si>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</si>
  <si>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</si>
  <si>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</si>
  <si>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</si>
  <si>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</si>
  <si>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</si>
  <si>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</si>
  <si>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</si>
  <si>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</si>
  <si>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</si>
  <si>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</si>
  <si>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</si>
  <si>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</si>
  <si>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</si>
  <si>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</si>
  <si>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</si>
  <si>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</si>
  <si>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</si>
  <si>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</si>
  <si>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</si>
  <si>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</si>
  <si>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</si>
  <si>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</si>
  <si>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</si>
  <si>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</si>
  <si>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</si>
  <si>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</si>
  <si>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</si>
  <si>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</si>
  <si>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</si>
  <si>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</si>
  <si>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</si>
  <si>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</si>
  <si>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</si>
  <si>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</si>
  <si>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</si>
  <si>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</si>
  <si>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</si>
  <si>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</si>
  <si>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</si>
  <si>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</si>
  <si>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</si>
  <si>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</si>
  <si>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</si>
  <si>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</si>
  <si>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</si>
  <si>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</si>
  <si>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</si>
  <si>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</si>
  <si>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</si>
  <si>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</si>
  <si>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</si>
  <si>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</si>
  <si>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</si>
  <si>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</si>
  <si>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</si>
  <si>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</si>
  <si>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</si>
  <si>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</si>
  <si>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</si>
  <si>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</si>
  <si>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</si>
  <si>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</si>
  <si>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</si>
  <si>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</si>
  <si>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</si>
  <si>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</si>
  <si>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</si>
  <si>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</si>
  <si>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</si>
  <si>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</si>
  <si>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</si>
  <si>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</si>
  <si>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</si>
  <si>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</si>
  <si>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</si>
  <si>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</si>
  <si>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</si>
  <si>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</si>
  <si>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</si>
  <si>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</si>
  <si>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</si>
  <si>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</si>
  <si>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</si>
  <si>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</si>
  <si>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</si>
  <si>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</si>
  <si>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</si>
  <si>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</si>
  <si>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</si>
  <si>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</si>
  <si>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</si>
  <si>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</si>
  <si>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</si>
  <si>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</si>
  <si>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</si>
  <si>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</si>
  <si>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</si>
  <si>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</si>
  <si>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</si>
  <si>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</si>
  <si>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</si>
  <si>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</si>
  <si>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</si>
  <si>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</si>
  <si>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</si>
  <si>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</si>
  <si>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</si>
  <si>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</si>
  <si>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</si>
  <si>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</si>
  <si>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</si>
  <si>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</si>
  <si>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</si>
  <si>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</si>
  <si>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</si>
  <si>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</si>
  <si>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</si>
  <si>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</si>
  <si>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</si>
  <si>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</si>
  <si>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</si>
  <si>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</si>
  <si>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</si>
  <si>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</si>
  <si>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</si>
  <si>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</si>
  <si>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</si>
  <si>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</si>
  <si>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</si>
  <si>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</si>
  <si>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</si>
  <si>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</si>
  <si>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</si>
  <si>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</si>
  <si>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</si>
  <si>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</si>
  <si>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</si>
  <si>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</si>
  <si>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</si>
  <si>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</si>
  <si>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</si>
  <si>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</si>
  <si>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</si>
  <si>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</si>
  <si>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</si>
  <si>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</si>
  <si>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</si>
  <si>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</si>
  <si>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</si>
  <si>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</si>
  <si>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</si>
  <si>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</si>
  <si>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</si>
  <si>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</si>
  <si>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</si>
  <si>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</si>
  <si>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</si>
  <si>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</si>
  <si>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</si>
  <si>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</si>
  <si>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</si>
  <si>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</si>
  <si>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</si>
  <si>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</si>
  <si>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</si>
  <si>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</si>
  <si>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</si>
  <si>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</si>
  <si>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</si>
  <si>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</si>
  <si>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</si>
  <si>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</si>
  <si>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</si>
  <si>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</si>
  <si>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</si>
  <si>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</si>
  <si>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</si>
  <si>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</si>
  <si>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</si>
  <si>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</si>
  <si>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</si>
  <si>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</si>
  <si>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</si>
  <si>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</si>
  <si>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</si>
  <si>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</si>
  <si>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</si>
  <si>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</si>
  <si>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</si>
  <si>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</si>
  <si>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</si>
  <si>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</si>
  <si>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</si>
  <si>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</si>
  <si>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</si>
  <si>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</si>
  <si>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</si>
  <si>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</si>
  <si>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</si>
  <si>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</si>
  <si>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</si>
  <si>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</si>
  <si>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</si>
  <si>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</si>
  <si>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</si>
  <si>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</si>
  <si>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</si>
  <si>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</si>
  <si>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</si>
  <si>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</si>
  <si>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</si>
  <si>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</si>
  <si>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</si>
  <si>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</si>
  <si>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</si>
  <si>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</si>
  <si>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</si>
  <si>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</si>
  <si>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</si>
  <si>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</si>
  <si>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</si>
  <si>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</si>
  <si>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</si>
  <si>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</si>
  <si>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</si>
  <si>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</si>
  <si>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</si>
  <si>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</si>
  <si>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</si>
  <si>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</si>
  <si>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</si>
  <si>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</si>
  <si>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</si>
  <si>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</si>
  <si>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</si>
  <si>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</si>
  <si>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</si>
  <si>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</si>
  <si>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</si>
  <si>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</si>
  <si>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</si>
  <si>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</si>
  <si>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</si>
  <si>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</si>
  <si>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</si>
  <si>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</si>
  <si>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</si>
  <si>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</si>
  <si>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</si>
  <si>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</si>
  <si>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</si>
  <si>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</si>
  <si>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</si>
  <si>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</si>
  <si>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</si>
  <si>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</si>
  <si>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</si>
  <si>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</si>
  <si>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</si>
  <si>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</si>
  <si>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</si>
  <si>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</si>
  <si>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</si>
  <si>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</si>
  <si>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</si>
  <si>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</si>
  <si>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</si>
  <si>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</si>
  <si>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</si>
  <si>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</si>
  <si>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</si>
  <si>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</si>
  <si>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</si>
  <si>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</si>
  <si>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</si>
  <si>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</si>
  <si>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</si>
  <si>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</si>
  <si>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</si>
  <si>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</si>
  <si>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</si>
  <si>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</si>
  <si>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</si>
  <si>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</si>
  <si>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</si>
  <si>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</si>
  <si>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</si>
  <si>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</si>
  <si>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</si>
  <si>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</si>
  <si>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</si>
  <si>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</si>
  <si>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</si>
  <si>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</si>
  <si>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</si>
  <si>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</si>
  <si>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</si>
  <si>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</si>
  <si>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</si>
  <si>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</si>
  <si>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</si>
  <si>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</si>
  <si>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</si>
  <si>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</si>
  <si>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</si>
  <si>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</si>
  <si>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</si>
  <si>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</si>
  <si>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</si>
  <si>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</si>
  <si>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</si>
  <si>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</si>
  <si>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</si>
  <si>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</si>
  <si>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</si>
  <si>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</si>
  <si>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</si>
  <si>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</si>
  <si>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</si>
  <si>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</si>
  <si>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</si>
  <si>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</si>
  <si>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</si>
  <si>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</si>
  <si>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</si>
  <si>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</si>
  <si>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</si>
  <si>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</si>
  <si>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</si>
  <si>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</si>
  <si>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</si>
  <si>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</si>
  <si>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</si>
  <si>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</si>
  <si>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</si>
  <si>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</si>
  <si>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</si>
  <si>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</si>
  <si>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</si>
  <si>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</si>
  <si>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</si>
  <si>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</si>
  <si>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</si>
  <si>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</si>
  <si>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</si>
  <si>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</si>
  <si>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</si>
  <si>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</si>
  <si>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 quai de réception manquait de propreté</t>
  </si>
  <si>
    <t xml:space="preserve">Correct </t>
  </si>
  <si>
    <t xml:space="preserve">Plan en cours </t>
  </si>
  <si>
    <t>Les plaques de cuisson à pain sont usées, la couche antiadhésive est écaillée</t>
  </si>
  <si>
    <t xml:space="preserve">Renforcer le nettoyage de la zone externe de réception </t>
  </si>
  <si>
    <t>Les horaires de sortie des déchets n'étaient pas fixés et affichés.</t>
  </si>
  <si>
    <t>Mme Samah SLAIMI</t>
  </si>
  <si>
    <t>Température affichée 3,9°C 
Température mesurée 4°C</t>
  </si>
  <si>
    <t>Température affichée 5°C 
Température mesurée 5°C</t>
  </si>
  <si>
    <t>Température affichée 6,3°C 
Température mesurée 3,2°C</t>
  </si>
  <si>
    <t>Absence de produits casse le jour de l'audit</t>
  </si>
  <si>
    <t>Température à cœur Daurade sur étal 0,6°C, conforme</t>
  </si>
  <si>
    <t>Température affichée 5,7°C 
Température mesurée 6,1°C</t>
  </si>
  <si>
    <t xml:space="preserve">Le produit Carrefour N°1 Viennoiserie : La nouvelle DLC sur l'étiquette balance dépasse la DLC de l'étiquette d'origine. </t>
  </si>
  <si>
    <t>Revoir la durée de vie du produit N°1 viennoiserie</t>
  </si>
  <si>
    <t>Local poubelle aéré mais sans climatisation</t>
  </si>
  <si>
    <t>La température de fin de cuisson des poulets de la date du 08 et 07 mars 2017 était à 60°C &lt; 80°C, non conforme</t>
  </si>
  <si>
    <t>Les informations sur les enregistrements du cadencier de cuisson du 08 et 07 mars 2017 ne sont pas correctes (l'heure d'exposition 8h alors que l'heure de cuisson était à 9h)</t>
  </si>
  <si>
    <t>Utiliser correctement le cadencier de cuisson</t>
  </si>
  <si>
    <t>Réparer le système à pédale des poubelles</t>
  </si>
  <si>
    <t>Le système à pédale des poubelles du rayon fruits et légumes et rayon traiteur n'est pas fonctionnel</t>
  </si>
  <si>
    <t>L'identification et le datage sur les sacs des viennoiseries surgelées ne sont pas lisibles.</t>
  </si>
  <si>
    <t>La poignée du rôtissoire est abîmée</t>
  </si>
  <si>
    <t>Réparer la poignée</t>
  </si>
  <si>
    <t>Revoir la durée de vie pour chaque produit entreposé après ouverture.</t>
  </si>
  <si>
    <t>Jambon poulet fumé (date d'entame 25/01/17) et Jambon de bœuf (date d'entame 13/02/17) : La période d'exposition de ces produits est très longue</t>
  </si>
  <si>
    <t>Les présentoirs en rotin sont moisis</t>
  </si>
  <si>
    <t>Renforcer le nettoyage de ces équipements</t>
  </si>
  <si>
    <t>Remplacer les chevalets</t>
  </si>
  <si>
    <t>La pelle est rouillée</t>
  </si>
  <si>
    <t>Réparer la pelle</t>
  </si>
  <si>
    <t>Vérifier systématiquement la DLC des produits exposés</t>
  </si>
  <si>
    <t>Présence de yaourt "Vitalait" dont la DLC est dépassée (07 mars 2017)</t>
  </si>
  <si>
    <t>Directeur du Magasin &amp; Chef secteur PFT</t>
  </si>
  <si>
    <t>Atteindre la température de 80°C à cœur du produit en fin de cuisson</t>
  </si>
  <si>
    <t xml:space="preserve">Présence de fraise moisies dans quelques barquettes du fournisseur "Sanlucar". </t>
  </si>
  <si>
    <t>Les chevalets sont abîmés</t>
  </si>
  <si>
    <t>Dr Hend KAMOUN</t>
  </si>
  <si>
    <t>Utilisation d'une ancienne version de fiche de contrôle a la reception de poissons. Manque d'enregistrement du contrôle a la reception des fromages et charcuteries livrés par l'entrepot. Manque d'enregistrement du contrôle a la reception des poissons recus le 12/06/17</t>
  </si>
  <si>
    <t>manque le rapport d'audit au niveau réception</t>
  </si>
  <si>
    <t>revetement du sol rugueux difficile a nettoyer et à désinfecter</t>
  </si>
  <si>
    <t>entreposage du pain pré cuit dans la chambre froide fromages</t>
  </si>
  <si>
    <t>poids pain sans sel non conforme poids vérifié 194g par rapport au poids indiqué sur etiquette 200g</t>
  </si>
  <si>
    <t>prévoir un gobelet pour le dosage de l'eau de javel et marquer le bac afin d'assurer la quantité d'eau exacte</t>
  </si>
  <si>
    <t>panier de la friteuse sale</t>
  </si>
  <si>
    <t>La poignée de la rôtissoire est abîmée</t>
  </si>
  <si>
    <t>personnel ne portant pas de chaussures de travail</t>
  </si>
  <si>
    <t>un des DEIV en charcuterie est non fonctionnel</t>
  </si>
  <si>
    <t>température vérifiée du meuble 2,7°C et celle affichée 5,4°C</t>
  </si>
  <si>
    <t>charcuterie: présence d’un excès de givre au niveau meuble stockage</t>
  </si>
  <si>
    <t>manque d'identification des dates de reception des poissons dans la chambre froide</t>
  </si>
  <si>
    <t>prévoir  un produit desinfectant pour le thermomètre</t>
  </si>
  <si>
    <t>température affichée au niveau de la chambre froide 5,5°C et température verifiée 5°C</t>
  </si>
  <si>
    <t>En poissonnerie l'accès au poste lave main est bloqué par la table de travail</t>
  </si>
  <si>
    <t>température a cœur de poissons daurade 1,5°C</t>
  </si>
  <si>
    <t>thermometre afficheur non fonctionnel du bac refrigéré pastèque decoupée, température verifiée 17°C</t>
  </si>
  <si>
    <t>Linéaire danette surchargée</t>
  </si>
  <si>
    <t>thermomètre afficheur coté danette non fonctionnel</t>
  </si>
  <si>
    <t>éviter l’utilisation de pot de ricotte pour le prélèvement de salaisons</t>
  </si>
  <si>
    <t>manque de distributeur papier dans les vestiaires homme</t>
  </si>
  <si>
    <t>non fonctionnel</t>
  </si>
  <si>
    <t>absence d'eau chaude en charcuterie poissons et traiteur</t>
  </si>
  <si>
    <t>Le système à pédale des poubelles du rayon boul/pat n'est pas fonctionnel</t>
  </si>
  <si>
    <t>M. Bilel HAMDI</t>
  </si>
  <si>
    <t>Mme Henda (directrice magasin)</t>
  </si>
  <si>
    <t>Correct.</t>
  </si>
  <si>
    <t>Utilisation des œufs décontaminés depuis le 16/08/17.</t>
  </si>
  <si>
    <t xml:space="preserve">Absence d’inscription de la date d’ouverture du sachet/carton sur la fiche de traçabilité des terminaux de cuisson. </t>
  </si>
  <si>
    <t>Absence de la liste des ingrédients sur l’étiquette de plusieurs produits exposés .</t>
  </si>
  <si>
    <t>La température de fin de cuisson pour les fritures était inscrite automatiquement 170°C sans mesure.</t>
  </si>
  <si>
    <t>Les piques prix étaient rouillées. Un email a été envoyée pour les remplacer.</t>
  </si>
  <si>
    <t>La vérification mensuelle des températures des trois meubles d'expositions n'était pas effectuée pour le mois de juillet.</t>
  </si>
  <si>
    <t>La vérification mensuelle de la température de la chambre froide n'était pas effectuée pour le mois de juillet.</t>
  </si>
  <si>
    <t>Absence d'enregistrement de la vérification mensuelle de la température du meuble d'exposition pour le mois de juillet.</t>
  </si>
  <si>
    <t>Absence d'enregistrement de la vérification mensuelle de la température de la chambre froide pour le mois de juillet.</t>
  </si>
  <si>
    <t>Absence de vérification mensuelle de la température de la chambre froide.</t>
  </si>
  <si>
    <t>La vérification mensuelle de la température de la chambre froide et du meuble d'exposition au froid n'était pas effectuée pour le mois de juillet.</t>
  </si>
  <si>
    <t>El Mourouj 4</t>
  </si>
  <si>
    <t>Présence d’appâts chimiques sans protection au niveau des meubles d’exposition des liquides.</t>
  </si>
  <si>
    <t>Protéger ces appâts.</t>
  </si>
  <si>
    <t>Lampe non fonctionnelle.
Accumulation des cadavres d’insectes à l’intérieur d’une gamelle.</t>
  </si>
  <si>
    <t>Le système d’évacuation des fumées n’était pas lié aux fours.</t>
  </si>
  <si>
    <t>Présence de givres dans la chambre froide négative.</t>
  </si>
  <si>
    <t>L’afficheur du meuble négatif n’était pas fonctionnel</t>
  </si>
  <si>
    <t>HR=49%; correct</t>
  </si>
  <si>
    <t>Accumulation des souillures au niveau d’un aérateur.</t>
  </si>
  <si>
    <t>T°(affichée) yaourt=2°C</t>
  </si>
  <si>
    <t>Correct</t>
  </si>
  <si>
    <t>T°(affichée)=6°C</t>
  </si>
  <si>
    <t>T°(affichée)=1°C</t>
  </si>
  <si>
    <t>La lampe de la chambre froide clignote.</t>
  </si>
  <si>
    <t>T°(affichée)=3°C</t>
  </si>
  <si>
    <t>Le distributeur de papier était abimé au niveau des vesitaires des hommes.</t>
  </si>
  <si>
    <t>L'enregistrement des autocontrôles des opérations de nettoyage et désinfection n'est pas quotidien.</t>
  </si>
  <si>
    <t>Utilisation du même thermomètre du rayon charcuterie/fromages.</t>
  </si>
  <si>
    <t>Prévoir un thermomètre pour ce rayon.</t>
  </si>
  <si>
    <t>Les piques prix étaient rouillées. Un email a été envoyé pour les remplacer.</t>
  </si>
  <si>
    <r>
      <t xml:space="preserve">Le chef rayon de la poissonnerie n'était pas présent le jour d'audit. Les certificats de salubrité des poissons n'étaient pas disponibles au niveau du rayon. Nous rappelons que les certificats de salubrité des poissons doivent être disponibles et conservés au rayon pendant deux ans </t>
    </r>
    <r>
      <rPr>
        <b/>
        <sz val="11"/>
        <color theme="1"/>
        <rFont val="Calibri"/>
        <family val="2"/>
        <scheme val="minor"/>
      </rPr>
      <t>et</t>
    </r>
    <r>
      <rPr>
        <sz val="11"/>
        <color theme="1"/>
        <rFont val="Calibri"/>
        <family val="2"/>
        <scheme val="minor"/>
      </rPr>
      <t xml:space="preserve"> à la réception pendant six mois.</t>
    </r>
  </si>
  <si>
    <t>Les œufs désinfectés doivent être utilisés sans délai.</t>
  </si>
  <si>
    <t>Durée d'exposition des produits</t>
  </si>
  <si>
    <t xml:space="preserve">Glaçage étiquetage des produits </t>
  </si>
  <si>
    <t>La vérification mensuelle de la température des meubles d'exposition des surgelés n'était pas effectuée pour le mois de juillet.</t>
  </si>
  <si>
    <t>Le lave-mains de la poissonnerie était bouché.</t>
  </si>
  <si>
    <t>Le distributeur de savon était abimé au niveau des vestiaires des hommes.</t>
  </si>
  <si>
    <t>Le système d’ouverture à pédale de la poubelle du terminal de cuisson était abîmé.</t>
  </si>
  <si>
    <t>Mesurer les températures de fin de cuisson à l'aide du thermomètre</t>
  </si>
  <si>
    <t>Directeur magasin et chefs rayons</t>
  </si>
  <si>
    <t>pour les produits creme au beurre café et creme au beurre noisette 20*20 la durée de vie sur étiquette carrefour 6j&gt; durée de vie fournisseur 5j</t>
  </si>
  <si>
    <t>les étiquettes imprimés le matin ne comportaient pas la mention de  « décongelé à ne pas recongeler ». Assurer la vérification de l’étiquetage avant présentation des produits au linéaire</t>
  </si>
  <si>
    <t>La quantité d’eau utilisée pour la désinfection des fruits et œufs est inconnue elle est versée au hasard</t>
  </si>
  <si>
    <t>egouttage d'eau au dessus du linéaire patisserie</t>
  </si>
  <si>
    <t>présence de givre au niveau de l'évaporateur de la chambre froide négative</t>
  </si>
  <si>
    <t>température affichée au niveau armoire réfrigérée poulet est 2,7°C</t>
  </si>
  <si>
    <t>présence de givre au niveau du meuble arrière charcuterie</t>
  </si>
  <si>
    <t>le démontage de la trancheuse est tres difficile ce qui entraine la difficulté de son nettoyage</t>
  </si>
  <si>
    <t>thermomètre afficheur charcuterie non fonctionnel, la température vérifiée est 1,1°C</t>
  </si>
  <si>
    <t>Température affichée au niveau chambre froide 1,8°C</t>
  </si>
  <si>
    <t>Température affichée au niveau meuble surgelé -12,3°C et température vérifiée    -13,8°C</t>
  </si>
  <si>
    <t>pas de produits stockés le jour de l'audit</t>
  </si>
  <si>
    <t>les valeurs de température du meuble surgelé PLS sont indiqués pour les deux différents meubles surgelés sur la fiche vu que le deuxieme thermomètre afficheur est non fonctionnel</t>
  </si>
  <si>
    <t xml:space="preserve">manque d'indication de la température de conservation sur les étiquettes du fournisseur SOLE mio  </t>
  </si>
  <si>
    <t>Thermomètre afficheur du meuble PLS surgelés non fonctionnel</t>
  </si>
  <si>
    <t>rapport du rayon PLS non affiché</t>
  </si>
  <si>
    <t>HR: 36%</t>
  </si>
  <si>
    <t>Manque de papier seche main dans les vestiaires homme</t>
  </si>
  <si>
    <t>absence de distributeur papier dans les vestiaires hommes</t>
  </si>
  <si>
    <t>en poissonnerie le Poste lave main est bouché</t>
  </si>
  <si>
    <t>Présence de givre dans la chambre froide négative et dans le meuble arrière charcuterie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</si>
</sst>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b/>
      <sz val="11"/>
      <name val="Calibri Light"/>
      <family val="2"/>
      <scheme val="maj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3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protection locked="0"/>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0" fillId="0" borderId="1" xfId="0" applyBorder="1" applyAlignment="1" applyProtection="1">
      <alignment vertical="center"/>
      <protection locked="0"/>
    </xf>
    <xf numFmtId="0" fontId="11" fillId="0" borderId="1" xfId="0" applyFont="1" applyBorder="1" applyAlignment="1" applyProtection="1">
      <alignment vertical="center"/>
      <protection locked="0"/>
    </xf>
    <xf numFmtId="0" fontId="0" fillId="0" borderId="0" xfId="0" applyFill="1" applyBorder="1" applyAlignment="1" applyProtection="1">
      <alignment wrapText="1"/>
      <protection locked="0"/>
    </xf>
    <xf numFmtId="9" fontId="0" fillId="0" borderId="1"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11" fillId="0" borderId="1" xfId="0" applyFont="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xf>
    <xf numFmtId="0" fontId="11" fillId="2" borderId="1" xfId="0" applyFont="1" applyFill="1" applyBorder="1" applyAlignment="1">
      <alignment vertic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54" fillId="2" borderId="1" xfId="1" applyFont="1" applyFill="1" applyBorder="1" applyAlignment="1" applyProtection="1">
      <alignment horizontal="left" wrapText="1"/>
      <protection locked="0"/>
    </xf>
    <xf numFmtId="0" fontId="0" fillId="0" borderId="1" xfId="0" applyBorder="1" applyAlignment="1" applyProtection="1">
      <alignment wrapText="1"/>
    </xf>
    <xf numFmtId="9" fontId="11" fillId="0" borderId="1" xfId="0" applyNumberFormat="1" applyFont="1" applyBorder="1" applyAlignment="1" applyProtection="1">
      <alignment wrapText="1"/>
      <protection locked="0"/>
    </xf>
    <xf numFmtId="0" fontId="55" fillId="2" borderId="1" xfId="1" applyFont="1" applyFill="1" applyBorder="1" applyAlignment="1" applyProtection="1">
      <alignment horizontal="left" wrapText="1"/>
      <protection locked="0"/>
    </xf>
    <xf numFmtId="0" fontId="19" fillId="0" borderId="1" xfId="0" applyFont="1" applyFill="1" applyBorder="1" applyAlignment="1" applyProtection="1">
      <alignment horizontal="left" wrapText="1"/>
      <protection locked="0"/>
    </xf>
    <xf numFmtId="9" fontId="0" fillId="0" borderId="1" xfId="3" applyFont="1" applyBorder="1" applyAlignment="1" applyProtection="1">
      <alignment wrapText="1"/>
      <protection locked="0"/>
    </xf>
    <xf numFmtId="9" fontId="24" fillId="0" borderId="1" xfId="3" applyFont="1" applyBorder="1" applyAlignment="1" applyProtection="1">
      <alignment wrapText="1"/>
      <protection locked="0"/>
    </xf>
    <xf numFmtId="9" fontId="0" fillId="0" borderId="1" xfId="3" applyFont="1" applyBorder="1" applyAlignment="1" applyProtection="1">
      <alignment horizontal="right" wrapText="1"/>
      <protection locked="0"/>
    </xf>
    <xf numFmtId="9" fontId="0" fillId="0" borderId="1" xfId="3" applyFont="1" applyBorder="1" applyAlignment="1" applyProtection="1">
      <alignment vertical="top" wrapText="1"/>
      <protection locked="0"/>
    </xf>
    <xf numFmtId="9" fontId="0" fillId="0" borderId="7" xfId="3"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0.91666666666666663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E5-47CA-A791-F65D24FC09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E5-47CA-A791-F65D24FC09A4}"/>
            </c:ext>
          </c:extLst>
        </c:ser>
        <c:dLbls>
          <c:showLegendKey val="0"/>
          <c:showVal val="1"/>
          <c:showCatName val="0"/>
          <c:showSerName val="0"/>
          <c:showPercent val="0"/>
          <c:showBubbleSize val="0"/>
        </c:dLbls>
        <c:gapWidth val="75"/>
        <c:overlap val="40"/>
        <c:axId val="132392832"/>
        <c:axId val="132692992"/>
      </c:barChart>
      <c:catAx>
        <c:axId val="13239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692992"/>
        <c:crosses val="autoZero"/>
        <c:auto val="1"/>
        <c:lblAlgn val="ctr"/>
        <c:lblOffset val="100"/>
        <c:noMultiLvlLbl val="0"/>
      </c:catAx>
      <c:valAx>
        <c:axId val="13269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39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DB2-48C9-8BBB-D531662EEC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DB2-48C9-8BBB-D531662EECE8}"/>
            </c:ext>
          </c:extLst>
        </c:ser>
        <c:dLbls>
          <c:showLegendKey val="0"/>
          <c:showVal val="1"/>
          <c:showCatName val="0"/>
          <c:showSerName val="0"/>
          <c:showPercent val="0"/>
          <c:showBubbleSize val="0"/>
        </c:dLbls>
        <c:gapWidth val="75"/>
        <c:overlap val="40"/>
        <c:axId val="199964544"/>
        <c:axId val="199966080"/>
      </c:barChart>
      <c:catAx>
        <c:axId val="19996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66080"/>
        <c:crosses val="autoZero"/>
        <c:auto val="1"/>
        <c:lblAlgn val="ctr"/>
        <c:lblOffset val="100"/>
        <c:noMultiLvlLbl val="0"/>
      </c:catAx>
      <c:valAx>
        <c:axId val="19996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6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08A2-4DE0-A9AC-4614975BA5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08A2-4DE0-A9AC-4614975BA5F6}"/>
            </c:ext>
          </c:extLst>
        </c:ser>
        <c:dLbls>
          <c:showLegendKey val="0"/>
          <c:showVal val="1"/>
          <c:showCatName val="0"/>
          <c:showSerName val="0"/>
          <c:showPercent val="0"/>
          <c:showBubbleSize val="0"/>
        </c:dLbls>
        <c:gapWidth val="75"/>
        <c:overlap val="40"/>
        <c:axId val="200008832"/>
        <c:axId val="200010368"/>
      </c:barChart>
      <c:catAx>
        <c:axId val="20000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0010368"/>
        <c:crosses val="autoZero"/>
        <c:auto val="1"/>
        <c:lblAlgn val="ctr"/>
        <c:lblOffset val="100"/>
        <c:noMultiLvlLbl val="0"/>
      </c:catAx>
      <c:valAx>
        <c:axId val="20001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000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EC6-4D2E-86EB-4A141C6A77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EEC6-4D2E-86EB-4A141C6A7769}"/>
            </c:ext>
          </c:extLst>
        </c:ser>
        <c:dLbls>
          <c:showLegendKey val="0"/>
          <c:showVal val="1"/>
          <c:showCatName val="0"/>
          <c:showSerName val="0"/>
          <c:showPercent val="0"/>
          <c:showBubbleSize val="0"/>
        </c:dLbls>
        <c:gapWidth val="75"/>
        <c:overlap val="40"/>
        <c:axId val="199729920"/>
        <c:axId val="199731456"/>
      </c:barChart>
      <c:catAx>
        <c:axId val="19972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31456"/>
        <c:crosses val="autoZero"/>
        <c:auto val="1"/>
        <c:lblAlgn val="ctr"/>
        <c:lblOffset val="100"/>
        <c:noMultiLvlLbl val="0"/>
      </c:catAx>
      <c:valAx>
        <c:axId val="19973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2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AF8F-47C0-91E5-F4D5F2CBCF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AF8F-47C0-91E5-F4D5F2CBCFF2}"/>
            </c:ext>
          </c:extLst>
        </c:ser>
        <c:dLbls>
          <c:showLegendKey val="0"/>
          <c:showVal val="1"/>
          <c:showCatName val="0"/>
          <c:showSerName val="0"/>
          <c:showPercent val="0"/>
          <c:showBubbleSize val="0"/>
        </c:dLbls>
        <c:gapWidth val="75"/>
        <c:overlap val="40"/>
        <c:axId val="199778688"/>
        <c:axId val="199780224"/>
      </c:barChart>
      <c:catAx>
        <c:axId val="19977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80224"/>
        <c:crosses val="autoZero"/>
        <c:auto val="1"/>
        <c:lblAlgn val="ctr"/>
        <c:lblOffset val="100"/>
        <c:noMultiLvlLbl val="0"/>
      </c:catAx>
      <c:valAx>
        <c:axId val="19978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7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0.9642857142857143</c:v>
                </c:pt>
                <c:pt idx="2">
                  <c:v>1</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07B9-4B8A-87B5-14D8EE4C6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07B9-4B8A-87B5-14D8EE4C6A51}"/>
            </c:ext>
          </c:extLst>
        </c:ser>
        <c:dLbls>
          <c:showLegendKey val="0"/>
          <c:showVal val="1"/>
          <c:showCatName val="0"/>
          <c:showSerName val="0"/>
          <c:showPercent val="0"/>
          <c:showBubbleSize val="0"/>
        </c:dLbls>
        <c:gapWidth val="75"/>
        <c:overlap val="40"/>
        <c:axId val="199806976"/>
        <c:axId val="199808512"/>
      </c:barChart>
      <c:catAx>
        <c:axId val="19980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808512"/>
        <c:crosses val="autoZero"/>
        <c:auto val="1"/>
        <c:lblAlgn val="ctr"/>
        <c:lblOffset val="100"/>
        <c:noMultiLvlLbl val="0"/>
      </c:catAx>
      <c:valAx>
        <c:axId val="19980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80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2FF-443D-86D0-D35EEACD81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F2FF-443D-86D0-D35EEACD81B9}"/>
            </c:ext>
          </c:extLst>
        </c:ser>
        <c:dLbls>
          <c:showLegendKey val="0"/>
          <c:showVal val="1"/>
          <c:showCatName val="0"/>
          <c:showSerName val="0"/>
          <c:showPercent val="0"/>
          <c:showBubbleSize val="0"/>
        </c:dLbls>
        <c:gapWidth val="75"/>
        <c:overlap val="40"/>
        <c:axId val="199921024"/>
        <c:axId val="199939200"/>
      </c:barChart>
      <c:catAx>
        <c:axId val="19992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939200"/>
        <c:crosses val="autoZero"/>
        <c:auto val="1"/>
        <c:lblAlgn val="ctr"/>
        <c:lblOffset val="100"/>
        <c:noMultiLvlLbl val="0"/>
      </c:catAx>
      <c:valAx>
        <c:axId val="19993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92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0.95192307692307687</c:v>
                </c:pt>
                <c:pt idx="1">
                  <c:v>0.92056074766355145</c:v>
                </c:pt>
                <c:pt idx="2">
                  <c:v>0.9329896907216495</c:v>
                </c:pt>
                <c:pt idx="3">
                  <c:v>0.93069306930693074</c:v>
                </c:pt>
                <c:pt idx="4">
                  <c:v>0</c:v>
                </c:pt>
                <c:pt idx="5">
                  <c:v>0</c:v>
                </c:pt>
              </c:numCache>
            </c:numRef>
          </c:val>
          <c:extLst xmlns:c16r2="http://schemas.microsoft.com/office/drawing/2015/06/chart">
            <c:ext xmlns:c16="http://schemas.microsoft.com/office/drawing/2014/chart" uri="{C3380CC4-5D6E-409C-BE32-E72D297353CC}">
              <c16:uniqueId val="{00000000-4DC3-4926-A9EF-3EBEE4648E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DC3-4926-A9EF-3EBEE4648E80}"/>
            </c:ext>
          </c:extLst>
        </c:ser>
        <c:dLbls>
          <c:showLegendKey val="0"/>
          <c:showVal val="1"/>
          <c:showCatName val="0"/>
          <c:showSerName val="0"/>
          <c:showPercent val="0"/>
          <c:showBubbleSize val="0"/>
        </c:dLbls>
        <c:gapWidth val="75"/>
        <c:overlap val="40"/>
        <c:axId val="200297472"/>
        <c:axId val="200299264"/>
      </c:barChart>
      <c:catAx>
        <c:axId val="20029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0299264"/>
        <c:crosses val="autoZero"/>
        <c:auto val="1"/>
        <c:lblAlgn val="ctr"/>
        <c:lblOffset val="100"/>
        <c:noMultiLvlLbl val="0"/>
      </c:catAx>
      <c:valAx>
        <c:axId val="200299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029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0.92682926829268297</c:v>
                </c:pt>
                <c:pt idx="1">
                  <c:v>0.98577235772357719</c:v>
                </c:pt>
                <c:pt idx="2">
                  <c:v>0.95147679324894519</c:v>
                </c:pt>
                <c:pt idx="3">
                  <c:v>0.99375000000000002</c:v>
                </c:pt>
                <c:pt idx="4">
                  <c:v>0</c:v>
                </c:pt>
                <c:pt idx="5">
                  <c:v>0</c:v>
                </c:pt>
              </c:numCache>
            </c:numRef>
          </c:val>
          <c:extLst xmlns:c16r2="http://schemas.microsoft.com/office/drawing/2015/06/chart">
            <c:ext xmlns:c16="http://schemas.microsoft.com/office/drawing/2014/chart" uri="{C3380CC4-5D6E-409C-BE32-E72D297353CC}">
              <c16:uniqueId val="{00000000-A129-48C2-AE74-49E8FA0F96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129-48C2-AE74-49E8FA0F96DF}"/>
            </c:ext>
          </c:extLst>
        </c:ser>
        <c:dLbls>
          <c:showLegendKey val="0"/>
          <c:showVal val="1"/>
          <c:showCatName val="0"/>
          <c:showSerName val="0"/>
          <c:showPercent val="0"/>
          <c:showBubbleSize val="0"/>
        </c:dLbls>
        <c:gapWidth val="75"/>
        <c:overlap val="40"/>
        <c:axId val="200342144"/>
        <c:axId val="200020352"/>
      </c:barChart>
      <c:catAx>
        <c:axId val="20034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0020352"/>
        <c:crosses val="autoZero"/>
        <c:auto val="1"/>
        <c:lblAlgn val="ctr"/>
        <c:lblOffset val="100"/>
        <c:noMultiLvlLbl val="0"/>
      </c:catAx>
      <c:valAx>
        <c:axId val="20002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034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0.93937617260787998</c:v>
                </c:pt>
                <c:pt idx="1">
                  <c:v>0.95316655269356432</c:v>
                </c:pt>
                <c:pt idx="2">
                  <c:v>0.94223324198529734</c:v>
                </c:pt>
                <c:pt idx="3">
                  <c:v>0.96222153465346538</c:v>
                </c:pt>
                <c:pt idx="4">
                  <c:v>0</c:v>
                </c:pt>
                <c:pt idx="5">
                  <c:v>0</c:v>
                </c:pt>
              </c:numCache>
            </c:numRef>
          </c:val>
          <c:extLst xmlns:c16r2="http://schemas.microsoft.com/office/drawing/2015/06/chart">
            <c:ext xmlns:c16="http://schemas.microsoft.com/office/drawing/2014/chart" uri="{C3380CC4-5D6E-409C-BE32-E72D297353CC}">
              <c16:uniqueId val="{00000000-E598-40BC-8593-2B048651EEE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598-40BC-8593-2B048651EEEC}"/>
            </c:ext>
          </c:extLst>
        </c:ser>
        <c:dLbls>
          <c:showLegendKey val="0"/>
          <c:showVal val="0"/>
          <c:showCatName val="0"/>
          <c:showSerName val="0"/>
          <c:showPercent val="0"/>
          <c:showBubbleSize val="0"/>
        </c:dLbls>
        <c:gapWidth val="75"/>
        <c:overlap val="-25"/>
        <c:axId val="200059136"/>
        <c:axId val="200073216"/>
        <c:extLst xmlns:c16r2="http://schemas.microsoft.com/office/drawing/2015/06/chart"/>
      </c:barChart>
      <c:catAx>
        <c:axId val="2000591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0073216"/>
        <c:crosses val="autoZero"/>
        <c:auto val="1"/>
        <c:lblAlgn val="ctr"/>
        <c:lblOffset val="100"/>
        <c:noMultiLvlLbl val="0"/>
      </c:catAx>
      <c:valAx>
        <c:axId val="2000732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005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73-4609-81A3-8DD134353F98}"/>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73-4609-81A3-8DD134353F98}"/>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73-4609-81A3-8DD134353F98}"/>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73-4609-81A3-8DD134353F98}"/>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73-4609-81A3-8DD134353F98}"/>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73-4609-81A3-8DD134353F9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0.44642857142857145</c:v>
                </c:pt>
                <c:pt idx="1">
                  <c:v>0.69444444444444442</c:v>
                </c:pt>
                <c:pt idx="2">
                  <c:v>0.83329999999999993</c:v>
                </c:pt>
                <c:pt idx="3">
                  <c:v>0.90999999999999992</c:v>
                </c:pt>
                <c:pt idx="4">
                  <c:v>0</c:v>
                </c:pt>
                <c:pt idx="5">
                  <c:v>0</c:v>
                </c:pt>
              </c:numCache>
            </c:numRef>
          </c:val>
          <c:extLst xmlns:c16r2="http://schemas.microsoft.com/office/drawing/2015/06/chart">
            <c:ext xmlns:c16="http://schemas.microsoft.com/office/drawing/2014/chart" uri="{C3380CC4-5D6E-409C-BE32-E72D297353CC}">
              <c16:uniqueId val="{00000006-FE73-4609-81A3-8DD134353F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FE73-4609-81A3-8DD134353F98}"/>
            </c:ext>
          </c:extLst>
        </c:ser>
        <c:dLbls>
          <c:showLegendKey val="0"/>
          <c:showVal val="1"/>
          <c:showCatName val="0"/>
          <c:showSerName val="0"/>
          <c:showPercent val="0"/>
          <c:showBubbleSize val="0"/>
        </c:dLbls>
        <c:gapWidth val="65"/>
        <c:axId val="200262400"/>
        <c:axId val="200263936"/>
        <c:extLst xmlns:c16r2="http://schemas.microsoft.com/office/drawing/2015/06/chart"/>
      </c:barChart>
      <c:catAx>
        <c:axId val="20026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0263936"/>
        <c:crosses val="autoZero"/>
        <c:auto val="1"/>
        <c:lblAlgn val="ctr"/>
        <c:lblOffset val="100"/>
        <c:noMultiLvlLbl val="0"/>
      </c:catAx>
      <c:valAx>
        <c:axId val="20026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026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0.8571428571428571</c:v>
                </c:pt>
                <c:pt idx="1">
                  <c:v>1</c:v>
                </c:pt>
                <c:pt idx="2">
                  <c:v>0.78787878787878785</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52EE-420F-9452-FB62630170B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2EE-420F-9452-FB62630170B5}"/>
            </c:ext>
          </c:extLst>
        </c:ser>
        <c:dLbls>
          <c:showLegendKey val="0"/>
          <c:showVal val="1"/>
          <c:showCatName val="0"/>
          <c:showSerName val="0"/>
          <c:showPercent val="0"/>
          <c:showBubbleSize val="0"/>
        </c:dLbls>
        <c:gapWidth val="75"/>
        <c:overlap val="40"/>
        <c:axId val="132428928"/>
        <c:axId val="132430464"/>
      </c:barChart>
      <c:catAx>
        <c:axId val="13242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430464"/>
        <c:crosses val="autoZero"/>
        <c:auto val="1"/>
        <c:lblAlgn val="ctr"/>
        <c:lblOffset val="100"/>
        <c:noMultiLvlLbl val="0"/>
      </c:catAx>
      <c:valAx>
        <c:axId val="132430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42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0.84722222222222221</c:v>
                </c:pt>
                <c:pt idx="1">
                  <c:v>0.98571428571428577</c:v>
                </c:pt>
                <c:pt idx="2">
                  <c:v>0.93333333333333335</c:v>
                </c:pt>
                <c:pt idx="3">
                  <c:v>1</c:v>
                </c:pt>
                <c:pt idx="4">
                  <c:v>0</c:v>
                </c:pt>
                <c:pt idx="5">
                  <c:v>0</c:v>
                </c:pt>
              </c:numCache>
            </c:numRef>
          </c:val>
          <c:extLst xmlns:c16r2="http://schemas.microsoft.com/office/drawing/2015/06/chart">
            <c:ext xmlns:c16="http://schemas.microsoft.com/office/drawing/2014/chart" uri="{C3380CC4-5D6E-409C-BE32-E72D297353CC}">
              <c16:uniqueId val="{00000000-0953-47C6-B9F8-FC7A144341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953-47C6-B9F8-FC7A14434136}"/>
            </c:ext>
          </c:extLst>
        </c:ser>
        <c:dLbls>
          <c:showLegendKey val="0"/>
          <c:showVal val="1"/>
          <c:showCatName val="0"/>
          <c:showSerName val="0"/>
          <c:showPercent val="0"/>
          <c:showBubbleSize val="0"/>
        </c:dLbls>
        <c:gapWidth val="75"/>
        <c:overlap val="40"/>
        <c:axId val="132547328"/>
        <c:axId val="132548864"/>
      </c:barChart>
      <c:catAx>
        <c:axId val="13254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548864"/>
        <c:crosses val="autoZero"/>
        <c:auto val="1"/>
        <c:lblAlgn val="ctr"/>
        <c:lblOffset val="100"/>
        <c:noMultiLvlLbl val="0"/>
      </c:catAx>
      <c:valAx>
        <c:axId val="13254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54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0.98076923076923073</c:v>
                </c:pt>
                <c:pt idx="2">
                  <c:v>0.96</c:v>
                </c:pt>
                <c:pt idx="3">
                  <c:v>1</c:v>
                </c:pt>
                <c:pt idx="4">
                  <c:v>0</c:v>
                </c:pt>
                <c:pt idx="5">
                  <c:v>0</c:v>
                </c:pt>
              </c:numCache>
            </c:numRef>
          </c:val>
          <c:extLst xmlns:c16r2="http://schemas.microsoft.com/office/drawing/2015/06/chart">
            <c:ext xmlns:c16="http://schemas.microsoft.com/office/drawing/2014/chart" uri="{C3380CC4-5D6E-409C-BE32-E72D297353CC}">
              <c16:uniqueId val="{00000000-EA83-4EBC-BE74-398163AF12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EA83-4EBC-BE74-398163AF12A4}"/>
            </c:ext>
          </c:extLst>
        </c:ser>
        <c:dLbls>
          <c:showLegendKey val="0"/>
          <c:showVal val="1"/>
          <c:showCatName val="0"/>
          <c:showSerName val="0"/>
          <c:showPercent val="0"/>
          <c:showBubbleSize val="0"/>
        </c:dLbls>
        <c:gapWidth val="75"/>
        <c:overlap val="40"/>
        <c:axId val="132608384"/>
        <c:axId val="132609920"/>
      </c:barChart>
      <c:catAx>
        <c:axId val="13260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609920"/>
        <c:crosses val="autoZero"/>
        <c:auto val="1"/>
        <c:lblAlgn val="ctr"/>
        <c:lblOffset val="100"/>
        <c:noMultiLvlLbl val="0"/>
      </c:catAx>
      <c:valAx>
        <c:axId val="13260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60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119-41A3-932E-8E57A2C0F31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3119-41A3-932E-8E57A2C0F318}"/>
            </c:ext>
          </c:extLst>
        </c:ser>
        <c:dLbls>
          <c:showLegendKey val="0"/>
          <c:showVal val="1"/>
          <c:showCatName val="0"/>
          <c:showSerName val="0"/>
          <c:showPercent val="0"/>
          <c:showBubbleSize val="0"/>
        </c:dLbls>
        <c:gapWidth val="75"/>
        <c:overlap val="40"/>
        <c:axId val="132641152"/>
        <c:axId val="132642688"/>
      </c:barChart>
      <c:catAx>
        <c:axId val="13264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642688"/>
        <c:crosses val="autoZero"/>
        <c:auto val="1"/>
        <c:lblAlgn val="ctr"/>
        <c:lblOffset val="100"/>
        <c:noMultiLvlLbl val="0"/>
      </c:catAx>
      <c:valAx>
        <c:axId val="13264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64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0.96551724137931039</c:v>
                </c:pt>
                <c:pt idx="2">
                  <c:v>0.94827586206896552</c:v>
                </c:pt>
                <c:pt idx="3">
                  <c:v>1</c:v>
                </c:pt>
                <c:pt idx="4">
                  <c:v>0</c:v>
                </c:pt>
                <c:pt idx="5">
                  <c:v>0</c:v>
                </c:pt>
              </c:numCache>
            </c:numRef>
          </c:val>
          <c:extLst xmlns:c16r2="http://schemas.microsoft.com/office/drawing/2015/06/chart">
            <c:ext xmlns:c16="http://schemas.microsoft.com/office/drawing/2014/chart" uri="{C3380CC4-5D6E-409C-BE32-E72D297353CC}">
              <c16:uniqueId val="{00000000-5202-44B7-B7CE-F14E08E1E8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5202-44B7-B7CE-F14E08E1E853}"/>
            </c:ext>
          </c:extLst>
        </c:ser>
        <c:dLbls>
          <c:showLegendKey val="0"/>
          <c:showVal val="1"/>
          <c:showCatName val="0"/>
          <c:showSerName val="0"/>
          <c:showPercent val="0"/>
          <c:showBubbleSize val="0"/>
        </c:dLbls>
        <c:gapWidth val="75"/>
        <c:overlap val="40"/>
        <c:axId val="133005312"/>
        <c:axId val="133006848"/>
      </c:barChart>
      <c:catAx>
        <c:axId val="13300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006848"/>
        <c:crosses val="autoZero"/>
        <c:auto val="1"/>
        <c:lblAlgn val="ctr"/>
        <c:lblOffset val="100"/>
        <c:noMultiLvlLbl val="0"/>
      </c:catAx>
      <c:valAx>
        <c:axId val="13300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00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1</c:v>
                </c:pt>
                <c:pt idx="2">
                  <c:v>0.94736842105263153</c:v>
                </c:pt>
                <c:pt idx="3">
                  <c:v>1</c:v>
                </c:pt>
                <c:pt idx="4">
                  <c:v>0</c:v>
                </c:pt>
                <c:pt idx="5">
                  <c:v>0</c:v>
                </c:pt>
              </c:numCache>
            </c:numRef>
          </c:val>
          <c:extLst xmlns:c16r2="http://schemas.microsoft.com/office/drawing/2015/06/chart">
            <c:ext xmlns:c16="http://schemas.microsoft.com/office/drawing/2014/chart" uri="{C3380CC4-5D6E-409C-BE32-E72D297353CC}">
              <c16:uniqueId val="{00000000-3047-4153-9FCD-B56A8896298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3047-4153-9FCD-B56A8896298A}"/>
            </c:ext>
          </c:extLst>
        </c:ser>
        <c:dLbls>
          <c:showLegendKey val="0"/>
          <c:showVal val="1"/>
          <c:showCatName val="0"/>
          <c:showSerName val="0"/>
          <c:showPercent val="0"/>
          <c:showBubbleSize val="0"/>
        </c:dLbls>
        <c:gapWidth val="75"/>
        <c:overlap val="40"/>
        <c:axId val="151797120"/>
        <c:axId val="151807104"/>
      </c:barChart>
      <c:catAx>
        <c:axId val="15179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807104"/>
        <c:crosses val="autoZero"/>
        <c:auto val="1"/>
        <c:lblAlgn val="ctr"/>
        <c:lblOffset val="100"/>
        <c:noMultiLvlLbl val="0"/>
      </c:catAx>
      <c:valAx>
        <c:axId val="15180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179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8A8-4FC3-BC1B-B57CD89798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68A8-4FC3-BC1B-B57CD8979803}"/>
            </c:ext>
          </c:extLst>
        </c:ser>
        <c:dLbls>
          <c:showLegendKey val="0"/>
          <c:showVal val="1"/>
          <c:showCatName val="0"/>
          <c:showSerName val="0"/>
          <c:showPercent val="0"/>
          <c:showBubbleSize val="0"/>
        </c:dLbls>
        <c:gapWidth val="75"/>
        <c:overlap val="40"/>
        <c:axId val="151837696"/>
        <c:axId val="192684800"/>
      </c:barChart>
      <c:catAx>
        <c:axId val="15183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84800"/>
        <c:crosses val="autoZero"/>
        <c:auto val="1"/>
        <c:lblAlgn val="ctr"/>
        <c:lblOffset val="100"/>
        <c:noMultiLvlLbl val="0"/>
      </c:catAx>
      <c:valAx>
        <c:axId val="19268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183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0.9838709677419355</c:v>
                </c:pt>
                <c:pt idx="2">
                  <c:v>1</c:v>
                </c:pt>
                <c:pt idx="3">
                  <c:v>0.9838709677419355</c:v>
                </c:pt>
                <c:pt idx="4">
                  <c:v>0</c:v>
                </c:pt>
                <c:pt idx="5">
                  <c:v>0</c:v>
                </c:pt>
              </c:numCache>
            </c:numRef>
          </c:val>
          <c:extLst xmlns:c16r2="http://schemas.microsoft.com/office/drawing/2015/06/chart">
            <c:ext xmlns:c16="http://schemas.microsoft.com/office/drawing/2014/chart" uri="{C3380CC4-5D6E-409C-BE32-E72D297353CC}">
              <c16:uniqueId val="{00000000-2DA9-4134-ADFD-5FB58E0F3E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2DA9-4134-ADFD-5FB58E0F3E79}"/>
            </c:ext>
          </c:extLst>
        </c:ser>
        <c:dLbls>
          <c:showLegendKey val="0"/>
          <c:showVal val="1"/>
          <c:showCatName val="0"/>
          <c:showSerName val="0"/>
          <c:showPercent val="0"/>
          <c:showBubbleSize val="0"/>
        </c:dLbls>
        <c:gapWidth val="75"/>
        <c:overlap val="40"/>
        <c:axId val="192702720"/>
        <c:axId val="192720896"/>
      </c:barChart>
      <c:catAx>
        <c:axId val="19270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720896"/>
        <c:crosses val="autoZero"/>
        <c:auto val="1"/>
        <c:lblAlgn val="ctr"/>
        <c:lblOffset val="100"/>
        <c:noMultiLvlLbl val="0"/>
      </c:catAx>
      <c:valAx>
        <c:axId val="192720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70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83" zoomScaleNormal="100" zoomScaleSheetLayoutView="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8" t="s">
        <v>379</v>
      </c>
      <c r="B18" s="288"/>
      <c r="C18" s="288"/>
      <c r="D18" s="289" t="s">
        <v>488</v>
      </c>
      <c r="E18" s="289"/>
      <c r="F18" s="289"/>
      <c r="G18" s="289"/>
      <c r="H18" s="289"/>
      <c r="I18" s="289"/>
      <c r="J18" s="289"/>
      <c r="K18" s="289"/>
    </row>
    <row r="20" spans="1:11" ht="16.5" x14ac:dyDescent="0.3">
      <c r="A20" s="204"/>
      <c r="B20" s="199"/>
      <c r="C20" s="199"/>
      <c r="D20" s="199"/>
      <c r="E20" s="199"/>
      <c r="F20" s="199"/>
      <c r="G20" s="199"/>
      <c r="H20" s="199"/>
      <c r="I20" s="199"/>
    </row>
    <row r="21" spans="1:11" x14ac:dyDescent="0.25">
      <c r="A21" s="290" t="s">
        <v>380</v>
      </c>
      <c r="B21" s="290"/>
      <c r="C21" s="290"/>
      <c r="D21" s="290"/>
      <c r="E21" s="290"/>
      <c r="F21" s="290"/>
      <c r="G21" s="290"/>
      <c r="H21" s="290"/>
      <c r="I21" s="290"/>
      <c r="J21" s="290"/>
      <c r="K21" s="290"/>
    </row>
    <row r="22" spans="1:11" x14ac:dyDescent="0.25">
      <c r="A22" s="205"/>
      <c r="B22" s="200"/>
      <c r="C22" s="200"/>
      <c r="D22" s="199"/>
      <c r="E22" s="199"/>
      <c r="F22" s="199"/>
      <c r="G22" s="199"/>
      <c r="H22" s="199"/>
      <c r="I22" s="199"/>
    </row>
    <row r="23" spans="1:11" ht="42" customHeight="1" x14ac:dyDescent="0.25">
      <c r="A23" s="206" t="s">
        <v>381</v>
      </c>
      <c r="B23" s="291" t="s">
        <v>382</v>
      </c>
      <c r="C23" s="291"/>
      <c r="D23" s="199"/>
      <c r="E23" s="199"/>
      <c r="F23" s="199"/>
      <c r="G23" s="199"/>
      <c r="H23" s="199"/>
      <c r="I23" s="199"/>
      <c r="J23" s="198" t="str">
        <f>D18</f>
        <v>El Mourouj 4</v>
      </c>
    </row>
    <row r="24" spans="1:11" ht="33" customHeight="1" x14ac:dyDescent="0.25">
      <c r="A24" s="207" t="s">
        <v>383</v>
      </c>
      <c r="B24" s="292">
        <f>AVERAGE('A1 Exploitation'!D505,'A1 Technique'!D198)</f>
        <v>0.93937617260787998</v>
      </c>
      <c r="C24" s="292"/>
      <c r="D24" s="199"/>
      <c r="E24" s="199"/>
      <c r="F24" s="199"/>
      <c r="G24" s="199"/>
      <c r="H24" s="199"/>
      <c r="I24" s="199"/>
    </row>
    <row r="25" spans="1:11" ht="33" customHeight="1" x14ac:dyDescent="0.25">
      <c r="A25" s="206" t="s">
        <v>384</v>
      </c>
      <c r="B25" s="292">
        <f>AVERAGE('A2 Exploitation'!D505,'A2 Technique'!D198)</f>
        <v>0.95316655269356432</v>
      </c>
      <c r="C25" s="292"/>
      <c r="D25" s="199"/>
      <c r="E25" s="199"/>
      <c r="F25" s="199"/>
      <c r="G25" s="199"/>
      <c r="H25" s="199"/>
      <c r="I25" s="199"/>
    </row>
    <row r="26" spans="1:11" ht="33" customHeight="1" x14ac:dyDescent="0.25">
      <c r="A26" s="207" t="s">
        <v>385</v>
      </c>
      <c r="B26" s="292">
        <f>AVERAGE('A3 Exploitation'!D505,'A3 Technique'!D198)</f>
        <v>0.94223324198529734</v>
      </c>
      <c r="C26" s="292"/>
      <c r="D26" s="199"/>
      <c r="E26" s="199"/>
      <c r="F26" s="199"/>
      <c r="G26" s="199"/>
      <c r="H26" s="199"/>
      <c r="I26" s="199"/>
    </row>
    <row r="27" spans="1:11" ht="33" customHeight="1" x14ac:dyDescent="0.25">
      <c r="A27" s="207" t="s">
        <v>386</v>
      </c>
      <c r="B27" s="292">
        <f>AVERAGE('A4 Exploitation'!D505,'A4 Technique'!D198)</f>
        <v>0.96222153465346538</v>
      </c>
      <c r="C27" s="292"/>
      <c r="D27" s="199"/>
      <c r="E27" s="199"/>
      <c r="F27" s="199"/>
      <c r="G27" s="199"/>
      <c r="H27" s="199"/>
      <c r="I27" s="199"/>
    </row>
    <row r="28" spans="1:11" ht="33" customHeight="1" x14ac:dyDescent="0.25">
      <c r="A28" s="206" t="s">
        <v>387</v>
      </c>
      <c r="B28" s="292">
        <f>AVERAGE('A5 Exploitation'!D505,'A5 Technique'!D198)</f>
        <v>0</v>
      </c>
      <c r="C28" s="292"/>
      <c r="D28" s="199"/>
      <c r="E28" s="199"/>
      <c r="F28" s="199"/>
      <c r="G28" s="199"/>
      <c r="H28" s="199"/>
      <c r="I28" s="199"/>
    </row>
    <row r="29" spans="1:11" ht="33" customHeight="1" x14ac:dyDescent="0.25">
      <c r="A29" s="206" t="s">
        <v>388</v>
      </c>
      <c r="B29" s="292">
        <f>AVERAGE('A6 Exploitation'!D505,'A6 Technique'!D198)</f>
        <v>0</v>
      </c>
      <c r="C29" s="29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91" t="s">
        <v>389</v>
      </c>
      <c r="C33" s="291"/>
      <c r="D33" s="199"/>
      <c r="E33" s="199"/>
      <c r="F33" s="199"/>
      <c r="G33" s="199"/>
      <c r="H33" s="199"/>
      <c r="I33" s="199"/>
      <c r="J33" s="198" t="str">
        <f>D18</f>
        <v>El Mourouj 4</v>
      </c>
    </row>
    <row r="34" spans="1:10" ht="33" customHeight="1" x14ac:dyDescent="0.25">
      <c r="A34" s="207" t="s">
        <v>383</v>
      </c>
      <c r="B34" s="292">
        <f>'A1 Exploitation'!D505</f>
        <v>0.92682926829268297</v>
      </c>
      <c r="C34" s="292"/>
      <c r="D34" s="199"/>
      <c r="E34" s="199"/>
      <c r="F34" s="199"/>
      <c r="G34" s="199"/>
      <c r="H34" s="199"/>
      <c r="I34" s="199"/>
    </row>
    <row r="35" spans="1:10" ht="33" customHeight="1" x14ac:dyDescent="0.25">
      <c r="A35" s="206" t="s">
        <v>384</v>
      </c>
      <c r="B35" s="292">
        <f>'A2 Exploitation'!D505</f>
        <v>0.98577235772357719</v>
      </c>
      <c r="C35" s="292"/>
      <c r="D35" s="199"/>
      <c r="E35" s="199"/>
      <c r="F35" s="199"/>
      <c r="G35" s="199"/>
      <c r="H35" s="199"/>
      <c r="I35" s="199"/>
    </row>
    <row r="36" spans="1:10" ht="33" customHeight="1" x14ac:dyDescent="0.25">
      <c r="A36" s="207" t="s">
        <v>385</v>
      </c>
      <c r="B36" s="292">
        <f>'A3 Exploitation'!D505</f>
        <v>0.95147679324894519</v>
      </c>
      <c r="C36" s="292"/>
      <c r="D36" s="199"/>
      <c r="E36" s="199"/>
      <c r="F36" s="199"/>
      <c r="G36" s="199"/>
      <c r="H36" s="199"/>
      <c r="I36" s="199"/>
    </row>
    <row r="37" spans="1:10" ht="33" customHeight="1" x14ac:dyDescent="0.25">
      <c r="A37" s="207" t="s">
        <v>386</v>
      </c>
      <c r="B37" s="292">
        <f>'A4 Exploitation'!D505</f>
        <v>0.99375000000000002</v>
      </c>
      <c r="C37" s="292"/>
      <c r="D37" s="199"/>
      <c r="E37" s="199"/>
      <c r="F37" s="199"/>
      <c r="G37" s="199"/>
      <c r="H37" s="199"/>
      <c r="I37" s="199"/>
    </row>
    <row r="38" spans="1:10" ht="33" customHeight="1" x14ac:dyDescent="0.25">
      <c r="A38" s="206" t="s">
        <v>387</v>
      </c>
      <c r="B38" s="292">
        <f>'A5 Exploitation'!D505</f>
        <v>0</v>
      </c>
      <c r="C38" s="292"/>
      <c r="D38" s="199"/>
      <c r="E38" s="199"/>
      <c r="F38" s="199"/>
      <c r="G38" s="199"/>
      <c r="H38" s="199"/>
      <c r="I38" s="199"/>
    </row>
    <row r="39" spans="1:10" ht="33" customHeight="1" x14ac:dyDescent="0.25">
      <c r="A39" s="206" t="s">
        <v>388</v>
      </c>
      <c r="B39" s="292">
        <f>'A6 Exploitation'!D505</f>
        <v>0</v>
      </c>
      <c r="C39" s="29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93" t="s">
        <v>390</v>
      </c>
      <c r="C42" s="293"/>
      <c r="D42" s="199"/>
      <c r="E42" s="199"/>
      <c r="F42" s="199"/>
      <c r="G42" s="199"/>
      <c r="H42" s="199"/>
      <c r="I42" s="199"/>
      <c r="J42" s="198" t="str">
        <f>D18</f>
        <v>El Mourouj 4</v>
      </c>
    </row>
    <row r="43" spans="1:10" ht="33" customHeight="1" x14ac:dyDescent="0.25">
      <c r="A43" s="207" t="s">
        <v>383</v>
      </c>
      <c r="B43" s="292">
        <f>AVERAGE('A1 Exploitation'!D503, 'A1 Technique'!D196)</f>
        <v>0.44642857142857145</v>
      </c>
      <c r="C43" s="292"/>
      <c r="D43" s="199"/>
      <c r="E43" s="199"/>
      <c r="F43" s="199"/>
      <c r="G43" s="199"/>
      <c r="H43" s="199"/>
      <c r="I43" s="199"/>
    </row>
    <row r="44" spans="1:10" ht="33" customHeight="1" x14ac:dyDescent="0.25">
      <c r="A44" s="206" t="s">
        <v>384</v>
      </c>
      <c r="B44" s="292">
        <f>AVERAGE('A2 Exploitation'!D503, 'A2 Technique'!D196)</f>
        <v>0.69444444444444442</v>
      </c>
      <c r="C44" s="292"/>
      <c r="D44" s="199"/>
      <c r="E44" s="199"/>
      <c r="F44" s="199"/>
      <c r="G44" s="199"/>
      <c r="H44" s="199"/>
      <c r="I44" s="199"/>
    </row>
    <row r="45" spans="1:10" ht="33" customHeight="1" x14ac:dyDescent="0.25">
      <c r="A45" s="207" t="s">
        <v>385</v>
      </c>
      <c r="B45" s="292">
        <f>AVERAGE('A3 Exploitation'!D503, 'A3 Technique'!D196)</f>
        <v>0.83329999999999993</v>
      </c>
      <c r="C45" s="292"/>
      <c r="D45" s="199"/>
      <c r="E45" s="199"/>
      <c r="F45" s="199"/>
      <c r="G45" s="199"/>
      <c r="H45" s="199"/>
      <c r="I45" s="199"/>
    </row>
    <row r="46" spans="1:10" ht="33" customHeight="1" x14ac:dyDescent="0.25">
      <c r="A46" s="207" t="s">
        <v>386</v>
      </c>
      <c r="B46" s="292">
        <f>AVERAGE('A4 Exploitation'!D503, 'A4 Technique'!D196)</f>
        <v>0.90999999999999992</v>
      </c>
      <c r="C46" s="292"/>
      <c r="D46" s="199"/>
      <c r="E46" s="199"/>
      <c r="F46" s="199"/>
      <c r="G46" s="199"/>
      <c r="H46" s="199"/>
      <c r="I46" s="199"/>
    </row>
    <row r="47" spans="1:10" ht="33" customHeight="1" x14ac:dyDescent="0.25">
      <c r="A47" s="206" t="s">
        <v>387</v>
      </c>
      <c r="B47" s="292">
        <f>AVERAGE('A5 Exploitation'!D503, 'A5 Technique'!D196)</f>
        <v>0</v>
      </c>
      <c r="C47" s="292"/>
      <c r="D47" s="199"/>
      <c r="E47" s="199"/>
      <c r="F47" s="199"/>
      <c r="G47" s="199"/>
      <c r="H47" s="199"/>
      <c r="I47" s="199"/>
    </row>
    <row r="48" spans="1:10" ht="33" customHeight="1" x14ac:dyDescent="0.25">
      <c r="A48" s="206" t="s">
        <v>388</v>
      </c>
      <c r="B48" s="292">
        <f>AVERAGE('A6 Exploitation'!D503, 'A6 Technique'!D196)</f>
        <v>0</v>
      </c>
      <c r="C48" s="29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91" t="s">
        <v>391</v>
      </c>
      <c r="C51" s="291"/>
      <c r="D51" s="199"/>
      <c r="E51" s="199"/>
      <c r="F51" s="199"/>
      <c r="G51" s="199"/>
      <c r="H51" s="199"/>
      <c r="I51" s="199"/>
      <c r="J51" s="198" t="str">
        <f>D18</f>
        <v>El Mourouj 4</v>
      </c>
    </row>
    <row r="52" spans="1:10" ht="33" customHeight="1" x14ac:dyDescent="0.25">
      <c r="A52" s="207" t="s">
        <v>383</v>
      </c>
      <c r="B52" s="294">
        <f>'A1 Exploitation'!D41</f>
        <v>0.91666666666666663</v>
      </c>
      <c r="C52" s="294"/>
      <c r="D52" s="199"/>
      <c r="E52" s="199"/>
      <c r="F52" s="199"/>
      <c r="G52" s="199"/>
      <c r="H52" s="199"/>
      <c r="I52" s="199"/>
    </row>
    <row r="53" spans="1:10" ht="33" customHeight="1" x14ac:dyDescent="0.25">
      <c r="A53" s="206" t="s">
        <v>384</v>
      </c>
      <c r="B53" s="294">
        <f>'A2 Exploitation'!D41</f>
        <v>0.91666666666666663</v>
      </c>
      <c r="C53" s="294"/>
      <c r="D53" s="199"/>
      <c r="E53" s="199"/>
      <c r="F53" s="199"/>
      <c r="G53" s="199"/>
      <c r="H53" s="199"/>
      <c r="I53" s="199"/>
    </row>
    <row r="54" spans="1:10" ht="33" customHeight="1" x14ac:dyDescent="0.25">
      <c r="A54" s="207" t="s">
        <v>385</v>
      </c>
      <c r="B54" s="294">
        <f>'A3 Exploitation'!D41</f>
        <v>1</v>
      </c>
      <c r="C54" s="294"/>
      <c r="D54" s="199"/>
      <c r="E54" s="199"/>
      <c r="F54" s="199"/>
      <c r="G54" s="199"/>
      <c r="H54" s="199"/>
      <c r="I54" s="199"/>
    </row>
    <row r="55" spans="1:10" ht="33" customHeight="1" x14ac:dyDescent="0.25">
      <c r="A55" s="207" t="s">
        <v>386</v>
      </c>
      <c r="B55" s="294">
        <f>'A4 Exploitation'!D41</f>
        <v>1</v>
      </c>
      <c r="C55" s="294"/>
      <c r="D55" s="199"/>
      <c r="E55" s="199"/>
      <c r="F55" s="199"/>
      <c r="G55" s="199"/>
      <c r="H55" s="199"/>
      <c r="I55" s="199"/>
    </row>
    <row r="56" spans="1:10" ht="33" customHeight="1" x14ac:dyDescent="0.25">
      <c r="A56" s="206" t="s">
        <v>387</v>
      </c>
      <c r="B56" s="294">
        <f>'A5 Exploitation'!D41</f>
        <v>0</v>
      </c>
      <c r="C56" s="294"/>
      <c r="D56" s="199"/>
      <c r="E56" s="199"/>
      <c r="F56" s="199"/>
      <c r="G56" s="199"/>
      <c r="H56" s="199"/>
      <c r="I56" s="199"/>
    </row>
    <row r="57" spans="1:10" ht="33" customHeight="1" x14ac:dyDescent="0.25">
      <c r="A57" s="206" t="s">
        <v>388</v>
      </c>
      <c r="B57" s="294">
        <f>'A6 Exploitation'!D41</f>
        <v>0</v>
      </c>
      <c r="C57" s="29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91" t="s">
        <v>392</v>
      </c>
      <c r="C60" s="291"/>
      <c r="D60" s="199"/>
      <c r="E60" s="199"/>
      <c r="F60" s="199"/>
      <c r="G60" s="199"/>
      <c r="H60" s="199"/>
      <c r="I60" s="199"/>
      <c r="J60" s="198" t="str">
        <f>D18</f>
        <v>El Mourouj 4</v>
      </c>
    </row>
    <row r="61" spans="1:10" ht="33" customHeight="1" x14ac:dyDescent="0.25">
      <c r="A61" s="207" t="s">
        <v>383</v>
      </c>
      <c r="B61" s="292">
        <f>'A1 Exploitation'!D97</f>
        <v>0.8571428571428571</v>
      </c>
      <c r="C61" s="292"/>
      <c r="D61" s="199"/>
      <c r="E61" s="199"/>
      <c r="F61" s="199"/>
      <c r="G61" s="199"/>
      <c r="H61" s="199"/>
      <c r="I61" s="199"/>
    </row>
    <row r="62" spans="1:10" ht="33" customHeight="1" x14ac:dyDescent="0.25">
      <c r="A62" s="206" t="s">
        <v>384</v>
      </c>
      <c r="B62" s="292">
        <f>'A2 Exploitation'!D97</f>
        <v>1</v>
      </c>
      <c r="C62" s="292"/>
      <c r="D62" s="199"/>
      <c r="E62" s="199"/>
      <c r="F62" s="199"/>
      <c r="G62" s="199"/>
      <c r="H62" s="199"/>
      <c r="I62" s="199"/>
    </row>
    <row r="63" spans="1:10" ht="33" customHeight="1" x14ac:dyDescent="0.25">
      <c r="A63" s="207" t="s">
        <v>385</v>
      </c>
      <c r="B63" s="292">
        <f>'A3 Exploitation'!D97</f>
        <v>0.78787878787878785</v>
      </c>
      <c r="C63" s="292"/>
      <c r="D63" s="199"/>
      <c r="E63" s="199"/>
      <c r="F63" s="199"/>
      <c r="G63" s="199"/>
      <c r="H63" s="199"/>
      <c r="I63" s="199"/>
    </row>
    <row r="64" spans="1:10" ht="33" customHeight="1" x14ac:dyDescent="0.25">
      <c r="A64" s="207" t="s">
        <v>386</v>
      </c>
      <c r="B64" s="292">
        <f>'A4 Exploitation'!D97</f>
        <v>0.97058823529411764</v>
      </c>
      <c r="C64" s="292"/>
      <c r="D64" s="199"/>
      <c r="E64" s="199"/>
      <c r="F64" s="199"/>
      <c r="G64" s="199"/>
      <c r="H64" s="199"/>
      <c r="I64" s="199"/>
    </row>
    <row r="65" spans="1:10" ht="33" customHeight="1" x14ac:dyDescent="0.25">
      <c r="A65" s="206" t="s">
        <v>387</v>
      </c>
      <c r="B65" s="292">
        <f>'A5 Exploitation'!D97</f>
        <v>0</v>
      </c>
      <c r="C65" s="292"/>
      <c r="D65" s="199"/>
      <c r="E65" s="199"/>
      <c r="F65" s="199"/>
      <c r="G65" s="199"/>
      <c r="H65" s="199"/>
      <c r="I65" s="199"/>
    </row>
    <row r="66" spans="1:10" ht="33" customHeight="1" x14ac:dyDescent="0.25">
      <c r="A66" s="206" t="s">
        <v>388</v>
      </c>
      <c r="B66" s="292">
        <f>'A6 Exploitation'!D97</f>
        <v>0</v>
      </c>
      <c r="C66" s="29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91" t="s">
        <v>393</v>
      </c>
      <c r="C69" s="291"/>
      <c r="D69" s="199"/>
      <c r="E69" s="199"/>
      <c r="F69" s="199"/>
      <c r="G69" s="199"/>
      <c r="H69" s="199"/>
      <c r="I69" s="199"/>
      <c r="J69" s="198" t="str">
        <f>D18</f>
        <v>El Mourouj 4</v>
      </c>
    </row>
    <row r="70" spans="1:10" ht="33" customHeight="1" x14ac:dyDescent="0.25">
      <c r="A70" s="207" t="s">
        <v>383</v>
      </c>
      <c r="B70" s="292">
        <f>'A1 Exploitation'!D150</f>
        <v>0.84722222222222221</v>
      </c>
      <c r="C70" s="292"/>
      <c r="D70" s="199"/>
      <c r="E70" s="199"/>
      <c r="F70" s="199"/>
      <c r="G70" s="199"/>
      <c r="H70" s="199"/>
      <c r="I70" s="199"/>
    </row>
    <row r="71" spans="1:10" ht="33" customHeight="1" x14ac:dyDescent="0.25">
      <c r="A71" s="206" t="s">
        <v>384</v>
      </c>
      <c r="B71" s="292">
        <f>'A2 Exploitation'!D150</f>
        <v>0.98571428571428577</v>
      </c>
      <c r="C71" s="292"/>
      <c r="D71" s="199"/>
      <c r="E71" s="199"/>
      <c r="F71" s="199"/>
      <c r="G71" s="199"/>
      <c r="H71" s="199"/>
      <c r="I71" s="199"/>
    </row>
    <row r="72" spans="1:10" ht="33" customHeight="1" x14ac:dyDescent="0.25">
      <c r="A72" s="207" t="s">
        <v>385</v>
      </c>
      <c r="B72" s="292">
        <f>'A3 Exploitation'!D150</f>
        <v>0.93333333333333335</v>
      </c>
      <c r="C72" s="292"/>
      <c r="D72" s="199"/>
      <c r="E72" s="199"/>
      <c r="F72" s="199"/>
      <c r="G72" s="199"/>
      <c r="H72" s="199"/>
      <c r="I72" s="199"/>
    </row>
    <row r="73" spans="1:10" ht="33" customHeight="1" x14ac:dyDescent="0.25">
      <c r="A73" s="207" t="s">
        <v>386</v>
      </c>
      <c r="B73" s="292">
        <f>'A4 Exploitation'!D150</f>
        <v>1</v>
      </c>
      <c r="C73" s="292"/>
      <c r="D73" s="199"/>
      <c r="E73" s="199"/>
      <c r="F73" s="199"/>
      <c r="G73" s="199"/>
      <c r="H73" s="199"/>
      <c r="I73" s="199"/>
    </row>
    <row r="74" spans="1:10" ht="33" customHeight="1" x14ac:dyDescent="0.25">
      <c r="A74" s="206" t="s">
        <v>387</v>
      </c>
      <c r="B74" s="292">
        <f>'A5 Exploitation'!D150</f>
        <v>0</v>
      </c>
      <c r="C74" s="292"/>
      <c r="D74" s="199"/>
      <c r="E74" s="199"/>
      <c r="F74" s="199"/>
      <c r="G74" s="199"/>
      <c r="H74" s="199"/>
      <c r="I74" s="199"/>
    </row>
    <row r="75" spans="1:10" ht="33" customHeight="1" x14ac:dyDescent="0.25">
      <c r="A75" s="206" t="s">
        <v>388</v>
      </c>
      <c r="B75" s="292">
        <f>'A6 Exploitation'!D150</f>
        <v>0</v>
      </c>
      <c r="C75" s="29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91" t="s">
        <v>394</v>
      </c>
      <c r="C78" s="291"/>
      <c r="D78" s="199"/>
      <c r="E78" s="199"/>
      <c r="F78" s="199"/>
      <c r="G78" s="199"/>
      <c r="H78" s="199"/>
      <c r="I78" s="199"/>
      <c r="J78" s="198" t="str">
        <f>D18</f>
        <v>El Mourouj 4</v>
      </c>
    </row>
    <row r="79" spans="1:10" ht="33" customHeight="1" x14ac:dyDescent="0.25">
      <c r="A79" s="207" t="s">
        <v>383</v>
      </c>
      <c r="B79" s="292">
        <f>'A1 Exploitation'!D190</f>
        <v>0.92307692307692313</v>
      </c>
      <c r="C79" s="292"/>
      <c r="D79" s="199"/>
      <c r="E79" s="199"/>
      <c r="F79" s="199"/>
      <c r="G79" s="199"/>
      <c r="H79" s="199"/>
      <c r="I79" s="199"/>
    </row>
    <row r="80" spans="1:10" ht="33" customHeight="1" x14ac:dyDescent="0.25">
      <c r="A80" s="206" t="s">
        <v>384</v>
      </c>
      <c r="B80" s="292">
        <f>'A2 Exploitation'!D190</f>
        <v>0.98076923076923073</v>
      </c>
      <c r="C80" s="292"/>
      <c r="D80" s="199"/>
      <c r="E80" s="199"/>
      <c r="F80" s="199"/>
      <c r="G80" s="199"/>
      <c r="H80" s="199"/>
      <c r="I80" s="199"/>
    </row>
    <row r="81" spans="1:10" ht="33" customHeight="1" x14ac:dyDescent="0.25">
      <c r="A81" s="207" t="s">
        <v>385</v>
      </c>
      <c r="B81" s="292">
        <f>'A3 Exploitation'!D190</f>
        <v>0.96</v>
      </c>
      <c r="C81" s="292"/>
      <c r="D81" s="199"/>
      <c r="E81" s="199"/>
      <c r="F81" s="199"/>
      <c r="G81" s="199"/>
      <c r="H81" s="199"/>
      <c r="I81" s="199"/>
    </row>
    <row r="82" spans="1:10" ht="33" customHeight="1" x14ac:dyDescent="0.25">
      <c r="A82" s="207" t="s">
        <v>386</v>
      </c>
      <c r="B82" s="292">
        <f>'A4 Exploitation'!D190</f>
        <v>1</v>
      </c>
      <c r="C82" s="292"/>
      <c r="D82" s="199"/>
      <c r="E82" s="199"/>
      <c r="F82" s="199"/>
      <c r="G82" s="199"/>
      <c r="H82" s="199"/>
      <c r="I82" s="199"/>
    </row>
    <row r="83" spans="1:10" ht="33" customHeight="1" x14ac:dyDescent="0.25">
      <c r="A83" s="206" t="s">
        <v>387</v>
      </c>
      <c r="B83" s="292">
        <f>'A5 Exploitation'!D190</f>
        <v>0</v>
      </c>
      <c r="C83" s="292"/>
      <c r="D83" s="199"/>
      <c r="E83" s="199"/>
      <c r="F83" s="199"/>
      <c r="G83" s="199"/>
      <c r="H83" s="199"/>
      <c r="I83" s="199"/>
    </row>
    <row r="84" spans="1:10" ht="33" customHeight="1" x14ac:dyDescent="0.25">
      <c r="A84" s="206" t="s">
        <v>388</v>
      </c>
      <c r="B84" s="292">
        <f>'A6 Exploitation'!D190</f>
        <v>0</v>
      </c>
      <c r="C84" s="29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91" t="s">
        <v>395</v>
      </c>
      <c r="C87" s="291"/>
      <c r="D87" s="199"/>
      <c r="E87" s="199"/>
      <c r="F87" s="199"/>
      <c r="G87" s="199"/>
      <c r="H87" s="199"/>
      <c r="I87" s="199"/>
      <c r="J87" s="198" t="str">
        <f>D18</f>
        <v>El Mourouj 4</v>
      </c>
    </row>
    <row r="88" spans="1:10" ht="33" customHeight="1" x14ac:dyDescent="0.25">
      <c r="A88" s="207" t="s">
        <v>383</v>
      </c>
      <c r="B88" s="292" t="e">
        <f>'A1 Exploitation'!D246</f>
        <v>#DIV/0!</v>
      </c>
      <c r="C88" s="292"/>
      <c r="D88" s="199"/>
      <c r="E88" s="199"/>
      <c r="F88" s="199"/>
      <c r="G88" s="199"/>
      <c r="H88" s="199"/>
      <c r="I88" s="199"/>
    </row>
    <row r="89" spans="1:10" ht="33" customHeight="1" x14ac:dyDescent="0.25">
      <c r="A89" s="206" t="s">
        <v>384</v>
      </c>
      <c r="B89" s="292">
        <f>'A2 Exploitation'!D246</f>
        <v>1</v>
      </c>
      <c r="C89" s="292"/>
      <c r="D89" s="199"/>
      <c r="E89" s="199"/>
      <c r="F89" s="199"/>
      <c r="G89" s="199"/>
      <c r="H89" s="199"/>
      <c r="I89" s="199"/>
    </row>
    <row r="90" spans="1:10" ht="33" customHeight="1" x14ac:dyDescent="0.25">
      <c r="A90" s="207" t="s">
        <v>385</v>
      </c>
      <c r="B90" s="292" t="e">
        <f>'A3 Exploitation'!D246</f>
        <v>#DIV/0!</v>
      </c>
      <c r="C90" s="292"/>
      <c r="D90" s="199"/>
      <c r="E90" s="199"/>
      <c r="F90" s="199"/>
      <c r="G90" s="199"/>
      <c r="H90" s="199"/>
      <c r="I90" s="199"/>
    </row>
    <row r="91" spans="1:10" ht="33" customHeight="1" x14ac:dyDescent="0.25">
      <c r="A91" s="207" t="s">
        <v>386</v>
      </c>
      <c r="B91" s="292" t="e">
        <f>'A4 Exploitation'!D246</f>
        <v>#DIV/0!</v>
      </c>
      <c r="C91" s="292"/>
      <c r="D91" s="199"/>
      <c r="E91" s="199"/>
      <c r="F91" s="199"/>
      <c r="G91" s="199"/>
      <c r="H91" s="199"/>
      <c r="I91" s="199"/>
    </row>
    <row r="92" spans="1:10" ht="33" customHeight="1" x14ac:dyDescent="0.25">
      <c r="A92" s="206" t="s">
        <v>387</v>
      </c>
      <c r="B92" s="292">
        <f>'A5 Exploitation'!D246</f>
        <v>0</v>
      </c>
      <c r="C92" s="292"/>
      <c r="D92" s="199"/>
      <c r="E92" s="199"/>
      <c r="F92" s="199"/>
      <c r="G92" s="199"/>
      <c r="H92" s="199"/>
      <c r="I92" s="199"/>
    </row>
    <row r="93" spans="1:10" ht="33" customHeight="1" x14ac:dyDescent="0.25">
      <c r="A93" s="206" t="s">
        <v>388</v>
      </c>
      <c r="B93" s="292">
        <f>'A6 Exploitation'!D246</f>
        <v>0</v>
      </c>
      <c r="C93" s="29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91" t="s">
        <v>396</v>
      </c>
      <c r="C96" s="291"/>
      <c r="D96" s="199"/>
      <c r="E96" s="199"/>
      <c r="F96" s="199"/>
      <c r="G96" s="199"/>
      <c r="H96" s="199"/>
      <c r="I96" s="199"/>
      <c r="J96" s="198" t="str">
        <f>D18</f>
        <v>El Mourouj 4</v>
      </c>
    </row>
    <row r="97" spans="1:10" ht="33" customHeight="1" x14ac:dyDescent="0.25">
      <c r="A97" s="207" t="s">
        <v>383</v>
      </c>
      <c r="B97" s="292">
        <f>'A1 Exploitation'!D289</f>
        <v>1</v>
      </c>
      <c r="C97" s="292"/>
      <c r="D97" s="199"/>
      <c r="E97" s="199"/>
      <c r="F97" s="199"/>
      <c r="G97" s="199"/>
      <c r="H97" s="199"/>
      <c r="I97" s="199"/>
    </row>
    <row r="98" spans="1:10" ht="33" customHeight="1" x14ac:dyDescent="0.25">
      <c r="A98" s="206" t="s">
        <v>384</v>
      </c>
      <c r="B98" s="292">
        <f>'A2 Exploitation'!D289</f>
        <v>0.96551724137931039</v>
      </c>
      <c r="C98" s="292"/>
      <c r="D98" s="199"/>
      <c r="E98" s="199"/>
      <c r="F98" s="199"/>
      <c r="G98" s="199"/>
      <c r="H98" s="199"/>
      <c r="I98" s="199"/>
    </row>
    <row r="99" spans="1:10" ht="33" customHeight="1" x14ac:dyDescent="0.25">
      <c r="A99" s="207" t="s">
        <v>385</v>
      </c>
      <c r="B99" s="292">
        <f>'A3 Exploitation'!D289</f>
        <v>0.94827586206896552</v>
      </c>
      <c r="C99" s="292"/>
      <c r="D99" s="199"/>
      <c r="E99" s="199"/>
      <c r="F99" s="199"/>
      <c r="G99" s="199"/>
      <c r="H99" s="199"/>
      <c r="I99" s="199"/>
    </row>
    <row r="100" spans="1:10" ht="33" customHeight="1" x14ac:dyDescent="0.25">
      <c r="A100" s="207" t="s">
        <v>386</v>
      </c>
      <c r="B100" s="292">
        <f>'A4 Exploitation'!D289</f>
        <v>1</v>
      </c>
      <c r="C100" s="292"/>
      <c r="D100" s="199"/>
      <c r="E100" s="199"/>
      <c r="F100" s="199"/>
      <c r="G100" s="199"/>
      <c r="H100" s="199"/>
      <c r="I100" s="199"/>
    </row>
    <row r="101" spans="1:10" ht="33" customHeight="1" x14ac:dyDescent="0.25">
      <c r="A101" s="206" t="s">
        <v>387</v>
      </c>
      <c r="B101" s="292">
        <f>'A5 Exploitation'!D289</f>
        <v>0</v>
      </c>
      <c r="C101" s="292"/>
      <c r="D101" s="199"/>
      <c r="E101" s="199"/>
      <c r="F101" s="199"/>
      <c r="G101" s="199"/>
      <c r="H101" s="199"/>
      <c r="I101" s="199"/>
    </row>
    <row r="102" spans="1:10" ht="33" customHeight="1" x14ac:dyDescent="0.25">
      <c r="A102" s="206" t="s">
        <v>388</v>
      </c>
      <c r="B102" s="292">
        <f>'A6 Exploitation'!D289</f>
        <v>0</v>
      </c>
      <c r="C102" s="29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91" t="s">
        <v>397</v>
      </c>
      <c r="C105" s="291"/>
      <c r="D105" s="199"/>
      <c r="E105" s="199"/>
      <c r="F105" s="199"/>
      <c r="G105" s="199"/>
      <c r="H105" s="199"/>
      <c r="I105" s="199"/>
      <c r="J105" s="198" t="str">
        <f>D18</f>
        <v>El Mourouj 4</v>
      </c>
    </row>
    <row r="106" spans="1:10" ht="33" customHeight="1" x14ac:dyDescent="0.25">
      <c r="A106" s="207" t="s">
        <v>383</v>
      </c>
      <c r="B106" s="292">
        <f>'A1 Exploitation'!D322</f>
        <v>0.97368421052631582</v>
      </c>
      <c r="C106" s="292"/>
      <c r="D106" s="199"/>
      <c r="E106" s="199"/>
      <c r="F106" s="199"/>
      <c r="G106" s="199"/>
      <c r="H106" s="199"/>
      <c r="I106" s="199"/>
    </row>
    <row r="107" spans="1:10" ht="33" customHeight="1" x14ac:dyDescent="0.25">
      <c r="A107" s="206" t="s">
        <v>384</v>
      </c>
      <c r="B107" s="292">
        <f>'A2 Exploitation'!D322</f>
        <v>1</v>
      </c>
      <c r="C107" s="292"/>
      <c r="D107" s="199"/>
      <c r="E107" s="199"/>
      <c r="F107" s="199"/>
      <c r="G107" s="199"/>
      <c r="H107" s="199"/>
      <c r="I107" s="199"/>
    </row>
    <row r="108" spans="1:10" ht="33" customHeight="1" x14ac:dyDescent="0.25">
      <c r="A108" s="207" t="s">
        <v>385</v>
      </c>
      <c r="B108" s="292">
        <f>'A3 Exploitation'!D322</f>
        <v>0.94736842105263153</v>
      </c>
      <c r="C108" s="292"/>
      <c r="D108" s="199"/>
      <c r="E108" s="199"/>
      <c r="F108" s="199"/>
      <c r="G108" s="199"/>
      <c r="H108" s="199"/>
      <c r="I108" s="199"/>
    </row>
    <row r="109" spans="1:10" ht="33" customHeight="1" x14ac:dyDescent="0.25">
      <c r="A109" s="207" t="s">
        <v>386</v>
      </c>
      <c r="B109" s="292">
        <f>'A4 Exploitation'!D322</f>
        <v>1</v>
      </c>
      <c r="C109" s="292"/>
      <c r="D109" s="199"/>
      <c r="E109" s="199"/>
      <c r="F109" s="199"/>
      <c r="G109" s="199"/>
      <c r="H109" s="199"/>
      <c r="I109" s="199"/>
    </row>
    <row r="110" spans="1:10" ht="33" customHeight="1" x14ac:dyDescent="0.25">
      <c r="A110" s="206" t="s">
        <v>387</v>
      </c>
      <c r="B110" s="292">
        <f>'A5 Exploitation'!D322</f>
        <v>0</v>
      </c>
      <c r="C110" s="292"/>
      <c r="D110" s="199"/>
      <c r="E110" s="199"/>
      <c r="F110" s="199"/>
      <c r="G110" s="199"/>
      <c r="H110" s="199"/>
      <c r="I110" s="199"/>
    </row>
    <row r="111" spans="1:10" ht="33" customHeight="1" x14ac:dyDescent="0.25">
      <c r="A111" s="206" t="s">
        <v>388</v>
      </c>
      <c r="B111" s="292">
        <f>'A6 Exploitation'!D322</f>
        <v>0</v>
      </c>
      <c r="C111" s="29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91" t="s">
        <v>398</v>
      </c>
      <c r="C114" s="291"/>
      <c r="D114" s="199"/>
      <c r="E114" s="199"/>
      <c r="F114" s="199"/>
      <c r="G114" s="199"/>
      <c r="H114" s="199"/>
      <c r="I114" s="199"/>
      <c r="J114" s="198" t="str">
        <f>D18</f>
        <v>El Mourouj 4</v>
      </c>
    </row>
    <row r="115" spans="1:10" ht="33" customHeight="1" x14ac:dyDescent="0.25">
      <c r="A115" s="207" t="s">
        <v>383</v>
      </c>
      <c r="B115" s="292">
        <f>'A1 Exploitation'!D350</f>
        <v>1</v>
      </c>
      <c r="C115" s="292"/>
      <c r="D115" s="199"/>
      <c r="E115" s="199"/>
      <c r="F115" s="199"/>
      <c r="G115" s="199"/>
      <c r="H115" s="199"/>
      <c r="I115" s="199"/>
    </row>
    <row r="116" spans="1:10" ht="33" customHeight="1" x14ac:dyDescent="0.25">
      <c r="A116" s="206" t="s">
        <v>384</v>
      </c>
      <c r="B116" s="292">
        <f>'A2 Exploitation'!D350</f>
        <v>1</v>
      </c>
      <c r="C116" s="292"/>
      <c r="D116" s="199"/>
      <c r="E116" s="199"/>
      <c r="F116" s="199"/>
      <c r="G116" s="199"/>
      <c r="H116" s="199"/>
      <c r="I116" s="199"/>
    </row>
    <row r="117" spans="1:10" ht="33" customHeight="1" x14ac:dyDescent="0.25">
      <c r="A117" s="207" t="s">
        <v>385</v>
      </c>
      <c r="B117" s="292">
        <f>'A3 Exploitation'!D350</f>
        <v>1</v>
      </c>
      <c r="C117" s="292"/>
      <c r="D117" s="199"/>
      <c r="E117" s="199"/>
      <c r="F117" s="199"/>
      <c r="G117" s="199"/>
      <c r="H117" s="199"/>
      <c r="I117" s="199"/>
    </row>
    <row r="118" spans="1:10" ht="33" customHeight="1" x14ac:dyDescent="0.25">
      <c r="A118" s="207" t="s">
        <v>386</v>
      </c>
      <c r="B118" s="292">
        <f>'A4 Exploitation'!D350</f>
        <v>1</v>
      </c>
      <c r="C118" s="292"/>
      <c r="D118" s="199"/>
      <c r="E118" s="199"/>
      <c r="F118" s="199"/>
      <c r="G118" s="199"/>
      <c r="H118" s="199"/>
      <c r="I118" s="199"/>
    </row>
    <row r="119" spans="1:10" ht="33" customHeight="1" x14ac:dyDescent="0.25">
      <c r="A119" s="206" t="s">
        <v>387</v>
      </c>
      <c r="B119" s="292">
        <f>'A5 Exploitation'!D350</f>
        <v>0</v>
      </c>
      <c r="C119" s="292"/>
      <c r="D119" s="199"/>
      <c r="E119" s="199"/>
      <c r="F119" s="199"/>
      <c r="G119" s="199"/>
      <c r="H119" s="199"/>
      <c r="I119" s="199"/>
    </row>
    <row r="120" spans="1:10" ht="33" customHeight="1" x14ac:dyDescent="0.25">
      <c r="A120" s="206" t="s">
        <v>388</v>
      </c>
      <c r="B120" s="292">
        <f>'A6 Exploitation'!D350</f>
        <v>0</v>
      </c>
      <c r="C120" s="29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91" t="s">
        <v>399</v>
      </c>
      <c r="C123" s="291"/>
      <c r="D123" s="199"/>
      <c r="E123" s="199"/>
      <c r="F123" s="199"/>
      <c r="G123" s="199"/>
      <c r="H123" s="199"/>
      <c r="I123" s="199"/>
      <c r="J123" s="198" t="str">
        <f>D18</f>
        <v>El Mourouj 4</v>
      </c>
    </row>
    <row r="124" spans="1:10" ht="33" customHeight="1" x14ac:dyDescent="0.25">
      <c r="A124" s="207" t="s">
        <v>383</v>
      </c>
      <c r="B124" s="292">
        <f>'A1 Exploitation'!D403</f>
        <v>0.859375</v>
      </c>
      <c r="C124" s="292"/>
      <c r="D124" s="199"/>
      <c r="E124" s="199"/>
      <c r="F124" s="199"/>
      <c r="G124" s="199"/>
      <c r="H124" s="199"/>
      <c r="I124" s="199"/>
    </row>
    <row r="125" spans="1:10" ht="33" customHeight="1" x14ac:dyDescent="0.25">
      <c r="A125" s="206" t="s">
        <v>384</v>
      </c>
      <c r="B125" s="292">
        <f>'A2 Exploitation'!D403</f>
        <v>0.9838709677419355</v>
      </c>
      <c r="C125" s="292"/>
      <c r="D125" s="199"/>
      <c r="E125" s="199"/>
      <c r="F125" s="199"/>
      <c r="G125" s="199"/>
      <c r="H125" s="199"/>
      <c r="I125" s="199"/>
    </row>
    <row r="126" spans="1:10" ht="33" customHeight="1" x14ac:dyDescent="0.25">
      <c r="A126" s="207" t="s">
        <v>385</v>
      </c>
      <c r="B126" s="292">
        <f>'A3 Exploitation'!D403</f>
        <v>1</v>
      </c>
      <c r="C126" s="292"/>
      <c r="D126" s="199"/>
      <c r="E126" s="199"/>
      <c r="F126" s="199"/>
      <c r="G126" s="199"/>
      <c r="H126" s="199"/>
      <c r="I126" s="199"/>
    </row>
    <row r="127" spans="1:10" ht="33" customHeight="1" x14ac:dyDescent="0.25">
      <c r="A127" s="207" t="s">
        <v>386</v>
      </c>
      <c r="B127" s="292">
        <f>'A4 Exploitation'!D403</f>
        <v>0.9838709677419355</v>
      </c>
      <c r="C127" s="292"/>
      <c r="D127" s="199"/>
      <c r="E127" s="199"/>
      <c r="F127" s="199"/>
      <c r="G127" s="199"/>
      <c r="H127" s="199"/>
      <c r="I127" s="199"/>
    </row>
    <row r="128" spans="1:10" ht="33" customHeight="1" x14ac:dyDescent="0.25">
      <c r="A128" s="206" t="s">
        <v>387</v>
      </c>
      <c r="B128" s="292">
        <f>'A5 Exploitation'!D403</f>
        <v>0</v>
      </c>
      <c r="C128" s="292"/>
      <c r="D128" s="199"/>
      <c r="E128" s="199"/>
      <c r="F128" s="199"/>
      <c r="G128" s="199"/>
      <c r="H128" s="199"/>
      <c r="I128" s="199"/>
    </row>
    <row r="129" spans="1:10" ht="33" customHeight="1" x14ac:dyDescent="0.25">
      <c r="A129" s="206" t="s">
        <v>388</v>
      </c>
      <c r="B129" s="292">
        <f>'A6 Exploitation'!D403</f>
        <v>0</v>
      </c>
      <c r="C129" s="29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91" t="s">
        <v>400</v>
      </c>
      <c r="C132" s="291"/>
      <c r="D132" s="199"/>
      <c r="E132" s="199"/>
      <c r="F132" s="199"/>
      <c r="G132" s="199"/>
      <c r="H132" s="199"/>
      <c r="I132" s="199"/>
      <c r="J132" s="198" t="str">
        <f>D18</f>
        <v>El Mourouj 4</v>
      </c>
    </row>
    <row r="133" spans="1:10" ht="33" customHeight="1" x14ac:dyDescent="0.25">
      <c r="A133" s="207" t="s">
        <v>383</v>
      </c>
      <c r="B133" s="292">
        <f>'A1 Exploitation'!D433</f>
        <v>1</v>
      </c>
      <c r="C133" s="292"/>
      <c r="D133" s="199"/>
      <c r="E133" s="199"/>
      <c r="F133" s="199"/>
      <c r="G133" s="199"/>
      <c r="H133" s="199"/>
      <c r="I133" s="199"/>
    </row>
    <row r="134" spans="1:10" ht="33" customHeight="1" x14ac:dyDescent="0.25">
      <c r="A134" s="206" t="s">
        <v>384</v>
      </c>
      <c r="B134" s="292">
        <f>'A2 Exploitation'!D433</f>
        <v>0.96875</v>
      </c>
      <c r="C134" s="292"/>
      <c r="D134" s="199"/>
      <c r="E134" s="199"/>
      <c r="F134" s="199"/>
      <c r="G134" s="199"/>
      <c r="H134" s="199"/>
      <c r="I134" s="199"/>
    </row>
    <row r="135" spans="1:10" ht="33" customHeight="1" x14ac:dyDescent="0.25">
      <c r="A135" s="207" t="s">
        <v>385</v>
      </c>
      <c r="B135" s="292">
        <f>'A3 Exploitation'!D433</f>
        <v>1</v>
      </c>
      <c r="C135" s="292"/>
      <c r="D135" s="199"/>
      <c r="E135" s="199"/>
      <c r="F135" s="199"/>
      <c r="G135" s="199"/>
      <c r="H135" s="199"/>
      <c r="I135" s="199"/>
    </row>
    <row r="136" spans="1:10" ht="33" customHeight="1" x14ac:dyDescent="0.25">
      <c r="A136" s="207" t="s">
        <v>386</v>
      </c>
      <c r="B136" s="292">
        <f>'A4 Exploitation'!D433</f>
        <v>1</v>
      </c>
      <c r="C136" s="292"/>
      <c r="D136" s="199"/>
      <c r="E136" s="199"/>
      <c r="F136" s="199"/>
      <c r="G136" s="199"/>
      <c r="H136" s="199"/>
      <c r="I136" s="199"/>
    </row>
    <row r="137" spans="1:10" ht="33" customHeight="1" x14ac:dyDescent="0.25">
      <c r="A137" s="206" t="s">
        <v>387</v>
      </c>
      <c r="B137" s="292">
        <f>'A5 Exploitation'!D433</f>
        <v>0</v>
      </c>
      <c r="C137" s="292"/>
      <c r="D137" s="199"/>
      <c r="E137" s="199"/>
      <c r="F137" s="199"/>
      <c r="G137" s="199"/>
      <c r="H137" s="199"/>
      <c r="I137" s="199"/>
    </row>
    <row r="138" spans="1:10" ht="33" customHeight="1" x14ac:dyDescent="0.25">
      <c r="A138" s="206" t="s">
        <v>388</v>
      </c>
      <c r="B138" s="292">
        <f>'A6 Exploitation'!D433</f>
        <v>0</v>
      </c>
      <c r="C138" s="29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91" t="s">
        <v>401</v>
      </c>
      <c r="C141" s="291"/>
      <c r="D141" s="199"/>
      <c r="E141" s="199"/>
      <c r="F141" s="199"/>
      <c r="G141" s="199"/>
      <c r="H141" s="199"/>
      <c r="I141" s="199"/>
      <c r="J141" s="198" t="str">
        <f>D18</f>
        <v>El Mourouj 4</v>
      </c>
    </row>
    <row r="142" spans="1:10" ht="33" customHeight="1" x14ac:dyDescent="0.25">
      <c r="A142" s="207" t="s">
        <v>383</v>
      </c>
      <c r="B142" s="292">
        <f>'A1 Exploitation'!D452</f>
        <v>1</v>
      </c>
      <c r="C142" s="292"/>
      <c r="D142" s="199"/>
      <c r="E142" s="199"/>
      <c r="F142" s="199"/>
      <c r="G142" s="199"/>
      <c r="H142" s="199"/>
      <c r="I142" s="199"/>
    </row>
    <row r="143" spans="1:10" ht="33" customHeight="1" x14ac:dyDescent="0.25">
      <c r="A143" s="206" t="s">
        <v>384</v>
      </c>
      <c r="B143" s="292">
        <f>'A2 Exploitation'!D452</f>
        <v>1</v>
      </c>
      <c r="C143" s="292"/>
      <c r="D143" s="199"/>
      <c r="E143" s="199"/>
      <c r="F143" s="199"/>
      <c r="G143" s="199"/>
      <c r="H143" s="199"/>
      <c r="I143" s="199"/>
    </row>
    <row r="144" spans="1:10" ht="33" customHeight="1" x14ac:dyDescent="0.25">
      <c r="A144" s="207" t="s">
        <v>385</v>
      </c>
      <c r="B144" s="292">
        <f>'A3 Exploitation'!D452</f>
        <v>1</v>
      </c>
      <c r="C144" s="292"/>
      <c r="D144" s="199"/>
      <c r="E144" s="199"/>
      <c r="F144" s="199"/>
      <c r="G144" s="199"/>
      <c r="H144" s="199"/>
      <c r="I144" s="199"/>
    </row>
    <row r="145" spans="1:10" ht="33" customHeight="1" x14ac:dyDescent="0.25">
      <c r="A145" s="207" t="s">
        <v>386</v>
      </c>
      <c r="B145" s="292">
        <f>'A4 Exploitation'!D452</f>
        <v>0.91666666666666663</v>
      </c>
      <c r="C145" s="292"/>
      <c r="D145" s="199"/>
      <c r="E145" s="199"/>
      <c r="F145" s="199"/>
      <c r="G145" s="199"/>
      <c r="H145" s="199"/>
      <c r="I145" s="199"/>
    </row>
    <row r="146" spans="1:10" ht="33" customHeight="1" x14ac:dyDescent="0.25">
      <c r="A146" s="206" t="s">
        <v>387</v>
      </c>
      <c r="B146" s="292">
        <f>'A5 Exploitation'!D452</f>
        <v>0</v>
      </c>
      <c r="C146" s="292"/>
      <c r="D146" s="199"/>
      <c r="E146" s="199"/>
      <c r="F146" s="199"/>
      <c r="G146" s="199"/>
      <c r="H146" s="199"/>
      <c r="I146" s="199"/>
    </row>
    <row r="147" spans="1:10" ht="33" customHeight="1" x14ac:dyDescent="0.25">
      <c r="A147" s="206" t="s">
        <v>388</v>
      </c>
      <c r="B147" s="292">
        <f>'A6 Exploitation'!D452</f>
        <v>0</v>
      </c>
      <c r="C147" s="29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91" t="s">
        <v>402</v>
      </c>
      <c r="C150" s="291"/>
      <c r="D150" s="199"/>
      <c r="E150" s="199"/>
      <c r="F150" s="199"/>
      <c r="G150" s="199"/>
      <c r="H150" s="199"/>
      <c r="I150" s="199"/>
      <c r="J150" s="198" t="str">
        <f>D18</f>
        <v>El Mourouj 4</v>
      </c>
    </row>
    <row r="151" spans="1:10" ht="33" customHeight="1" x14ac:dyDescent="0.25">
      <c r="A151" s="207" t="s">
        <v>383</v>
      </c>
      <c r="B151" s="292">
        <f>'A1 Exploitation'!D462</f>
        <v>1</v>
      </c>
      <c r="C151" s="292"/>
      <c r="D151" s="199"/>
      <c r="E151" s="199"/>
      <c r="F151" s="199"/>
      <c r="G151" s="199"/>
      <c r="H151" s="199"/>
      <c r="I151" s="199"/>
    </row>
    <row r="152" spans="1:10" ht="33" customHeight="1" x14ac:dyDescent="0.25">
      <c r="A152" s="206" t="s">
        <v>384</v>
      </c>
      <c r="B152" s="292">
        <f>'A2 Exploitation'!D462</f>
        <v>1</v>
      </c>
      <c r="C152" s="292"/>
      <c r="D152" s="199"/>
      <c r="E152" s="199"/>
      <c r="F152" s="199"/>
      <c r="G152" s="199"/>
      <c r="H152" s="199"/>
      <c r="I152" s="199"/>
    </row>
    <row r="153" spans="1:10" ht="33" customHeight="1" x14ac:dyDescent="0.25">
      <c r="A153" s="207" t="s">
        <v>385</v>
      </c>
      <c r="B153" s="292">
        <f>'A3 Exploitation'!D462</f>
        <v>1</v>
      </c>
      <c r="C153" s="292"/>
      <c r="D153" s="199"/>
      <c r="E153" s="199"/>
      <c r="F153" s="199"/>
      <c r="G153" s="199"/>
      <c r="H153" s="199"/>
      <c r="I153" s="199"/>
    </row>
    <row r="154" spans="1:10" ht="33" customHeight="1" x14ac:dyDescent="0.25">
      <c r="A154" s="207" t="s">
        <v>386</v>
      </c>
      <c r="B154" s="292">
        <f>'A4 Exploitation'!D462</f>
        <v>1</v>
      </c>
      <c r="C154" s="292"/>
      <c r="D154" s="199"/>
      <c r="E154" s="199"/>
      <c r="F154" s="199"/>
      <c r="G154" s="199"/>
      <c r="H154" s="199"/>
      <c r="I154" s="199"/>
    </row>
    <row r="155" spans="1:10" ht="33" customHeight="1" x14ac:dyDescent="0.25">
      <c r="A155" s="206" t="s">
        <v>387</v>
      </c>
      <c r="B155" s="292">
        <f>'A5 Exploitation'!D462</f>
        <v>0</v>
      </c>
      <c r="C155" s="292"/>
      <c r="D155" s="199"/>
      <c r="E155" s="199"/>
      <c r="F155" s="199"/>
      <c r="G155" s="199"/>
      <c r="H155" s="199"/>
      <c r="I155" s="199"/>
    </row>
    <row r="156" spans="1:10" ht="33" customHeight="1" x14ac:dyDescent="0.25">
      <c r="A156" s="206" t="s">
        <v>388</v>
      </c>
      <c r="B156" s="292">
        <f>'A6 Exploitation'!D462</f>
        <v>0</v>
      </c>
      <c r="C156" s="29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91" t="s">
        <v>403</v>
      </c>
      <c r="C159" s="291"/>
      <c r="D159" s="199"/>
      <c r="E159" s="199"/>
      <c r="F159" s="199"/>
      <c r="G159" s="199"/>
      <c r="H159" s="199"/>
      <c r="I159" s="199"/>
      <c r="J159" s="198" t="str">
        <f>D18</f>
        <v>El Mourouj 4</v>
      </c>
    </row>
    <row r="160" spans="1:10" ht="33" customHeight="1" x14ac:dyDescent="0.25">
      <c r="A160" s="207" t="s">
        <v>383</v>
      </c>
      <c r="B160" s="292">
        <f>'A1 Exploitation'!D471</f>
        <v>0.83333333333333337</v>
      </c>
      <c r="C160" s="292"/>
      <c r="D160" s="199"/>
      <c r="E160" s="199"/>
      <c r="F160" s="199"/>
      <c r="G160" s="199"/>
      <c r="H160" s="199"/>
      <c r="I160" s="199"/>
    </row>
    <row r="161" spans="1:10" ht="33" customHeight="1" x14ac:dyDescent="0.25">
      <c r="A161" s="206" t="s">
        <v>384</v>
      </c>
      <c r="B161" s="292">
        <f>'A2 Exploitation'!D471</f>
        <v>1</v>
      </c>
      <c r="C161" s="292"/>
      <c r="D161" s="199"/>
      <c r="E161" s="199"/>
      <c r="F161" s="199"/>
      <c r="G161" s="199"/>
      <c r="H161" s="199"/>
      <c r="I161" s="199"/>
    </row>
    <row r="162" spans="1:10" ht="33" customHeight="1" x14ac:dyDescent="0.25">
      <c r="A162" s="207" t="s">
        <v>385</v>
      </c>
      <c r="B162" s="292">
        <f>'A3 Exploitation'!D471</f>
        <v>1</v>
      </c>
      <c r="C162" s="292"/>
      <c r="D162" s="199"/>
      <c r="E162" s="199"/>
      <c r="F162" s="199"/>
      <c r="G162" s="199"/>
      <c r="H162" s="199"/>
      <c r="I162" s="199"/>
    </row>
    <row r="163" spans="1:10" ht="33" customHeight="1" x14ac:dyDescent="0.25">
      <c r="A163" s="207" t="s">
        <v>386</v>
      </c>
      <c r="B163" s="292">
        <f>'A4 Exploitation'!D471</f>
        <v>1</v>
      </c>
      <c r="C163" s="292"/>
      <c r="D163" s="199"/>
      <c r="E163" s="199"/>
      <c r="F163" s="199"/>
      <c r="G163" s="199"/>
      <c r="H163" s="199"/>
      <c r="I163" s="199"/>
    </row>
    <row r="164" spans="1:10" ht="33" customHeight="1" x14ac:dyDescent="0.25">
      <c r="A164" s="206" t="s">
        <v>387</v>
      </c>
      <c r="B164" s="292">
        <f>'A5 Exploitation'!D471</f>
        <v>0</v>
      </c>
      <c r="C164" s="292"/>
      <c r="D164" s="199"/>
      <c r="E164" s="199"/>
      <c r="F164" s="199"/>
      <c r="G164" s="199"/>
      <c r="H164" s="199"/>
      <c r="I164" s="199"/>
    </row>
    <row r="165" spans="1:10" ht="33" customHeight="1" x14ac:dyDescent="0.25">
      <c r="A165" s="206" t="s">
        <v>388</v>
      </c>
      <c r="B165" s="292">
        <f>'A6 Exploitation'!D471</f>
        <v>0</v>
      </c>
      <c r="C165" s="292"/>
      <c r="D165" s="199"/>
      <c r="E165" s="199"/>
      <c r="F165" s="199"/>
      <c r="G165" s="199"/>
      <c r="H165" s="199"/>
      <c r="I165" s="199"/>
    </row>
    <row r="166" spans="1:10" ht="18" x14ac:dyDescent="0.25">
      <c r="A166" s="209"/>
      <c r="B166" s="295"/>
      <c r="C166" s="295"/>
      <c r="D166" s="199"/>
      <c r="E166" s="199"/>
      <c r="F166" s="199"/>
      <c r="G166" s="199"/>
      <c r="H166" s="199"/>
      <c r="I166" s="199"/>
    </row>
    <row r="167" spans="1:10" ht="18" x14ac:dyDescent="0.25">
      <c r="A167" s="209"/>
      <c r="B167" s="295"/>
      <c r="C167" s="295"/>
      <c r="D167" s="199"/>
      <c r="E167" s="199"/>
      <c r="F167" s="199"/>
      <c r="G167" s="199"/>
      <c r="H167" s="199"/>
      <c r="I167" s="199"/>
    </row>
    <row r="168" spans="1:10" ht="33" customHeight="1" x14ac:dyDescent="0.25">
      <c r="A168" s="206" t="s">
        <v>381</v>
      </c>
      <c r="B168" s="291" t="s">
        <v>404</v>
      </c>
      <c r="C168" s="291"/>
      <c r="D168" s="199"/>
      <c r="E168" s="199"/>
      <c r="F168" s="199"/>
      <c r="G168" s="199"/>
      <c r="H168" s="199"/>
      <c r="I168" s="199"/>
      <c r="J168" s="198" t="str">
        <f>D18</f>
        <v>El Mourouj 4</v>
      </c>
    </row>
    <row r="169" spans="1:10" ht="33" customHeight="1" x14ac:dyDescent="0.25">
      <c r="A169" s="207" t="s">
        <v>383</v>
      </c>
      <c r="B169" s="292">
        <f>'A1 Exploitation'!D492</f>
        <v>1</v>
      </c>
      <c r="C169" s="292"/>
      <c r="D169" s="199"/>
      <c r="E169" s="199"/>
      <c r="F169" s="199"/>
      <c r="G169" s="199"/>
      <c r="H169" s="199"/>
      <c r="I169" s="199"/>
    </row>
    <row r="170" spans="1:10" ht="33" customHeight="1" x14ac:dyDescent="0.25">
      <c r="A170" s="206" t="s">
        <v>384</v>
      </c>
      <c r="B170" s="292">
        <f>'A2 Exploitation'!D492</f>
        <v>0.9642857142857143</v>
      </c>
      <c r="C170" s="292"/>
      <c r="D170" s="199"/>
      <c r="E170" s="199"/>
      <c r="F170" s="199"/>
      <c r="G170" s="199"/>
      <c r="H170" s="199"/>
      <c r="I170" s="199"/>
    </row>
    <row r="171" spans="1:10" ht="33" customHeight="1" x14ac:dyDescent="0.25">
      <c r="A171" s="207" t="s">
        <v>385</v>
      </c>
      <c r="B171" s="292">
        <f>'A3 Exploitation'!D492</f>
        <v>1</v>
      </c>
      <c r="C171" s="292"/>
      <c r="D171" s="199"/>
      <c r="E171" s="199"/>
      <c r="F171" s="199"/>
      <c r="G171" s="199"/>
      <c r="H171" s="199"/>
      <c r="I171" s="199"/>
    </row>
    <row r="172" spans="1:10" ht="33" customHeight="1" x14ac:dyDescent="0.25">
      <c r="A172" s="207" t="s">
        <v>386</v>
      </c>
      <c r="B172" s="292">
        <f>'A4 Exploitation'!D492</f>
        <v>0.96153846153846156</v>
      </c>
      <c r="C172" s="292"/>
    </row>
    <row r="173" spans="1:10" ht="33" customHeight="1" x14ac:dyDescent="0.25">
      <c r="A173" s="206" t="s">
        <v>387</v>
      </c>
      <c r="B173" s="292">
        <f>'A5 Exploitation'!D492</f>
        <v>0</v>
      </c>
      <c r="C173" s="292"/>
    </row>
    <row r="174" spans="1:10" ht="33" customHeight="1" x14ac:dyDescent="0.25">
      <c r="A174" s="206" t="s">
        <v>388</v>
      </c>
      <c r="B174" s="292">
        <f>'A6 Exploitation'!D492</f>
        <v>0</v>
      </c>
      <c r="C174" s="292"/>
    </row>
    <row r="175" spans="1:10" ht="18.75" x14ac:dyDescent="0.25">
      <c r="A175" s="210"/>
      <c r="B175" s="203"/>
      <c r="C175" s="203"/>
    </row>
    <row r="176" spans="1:10" ht="18.75" x14ac:dyDescent="0.25">
      <c r="A176" s="210"/>
      <c r="B176" s="203"/>
      <c r="C176" s="203"/>
    </row>
    <row r="177" spans="1:10" ht="33" customHeight="1" x14ac:dyDescent="0.25">
      <c r="A177" s="206" t="s">
        <v>381</v>
      </c>
      <c r="B177" s="291" t="s">
        <v>405</v>
      </c>
      <c r="C177" s="291"/>
      <c r="J177" s="198" t="str">
        <f>D18</f>
        <v>El Mourouj 4</v>
      </c>
    </row>
    <row r="178" spans="1:10" ht="33" customHeight="1" x14ac:dyDescent="0.25">
      <c r="A178" s="207" t="s">
        <v>383</v>
      </c>
      <c r="B178" s="292">
        <f>'A1 Exploitation'!D501</f>
        <v>1</v>
      </c>
      <c r="C178" s="292"/>
    </row>
    <row r="179" spans="1:10" ht="33" customHeight="1" x14ac:dyDescent="0.25">
      <c r="A179" s="206" t="s">
        <v>384</v>
      </c>
      <c r="B179" s="292">
        <f>'A2 Exploitation'!D501</f>
        <v>1</v>
      </c>
      <c r="C179" s="292"/>
    </row>
    <row r="180" spans="1:10" ht="33" customHeight="1" x14ac:dyDescent="0.25">
      <c r="A180" s="207" t="s">
        <v>385</v>
      </c>
      <c r="B180" s="292">
        <f>'A3 Exploitation'!D501</f>
        <v>1</v>
      </c>
      <c r="C180" s="292"/>
    </row>
    <row r="181" spans="1:10" ht="33" customHeight="1" x14ac:dyDescent="0.25">
      <c r="A181" s="207" t="s">
        <v>386</v>
      </c>
      <c r="B181" s="292">
        <f>'A4 Exploitation'!D501</f>
        <v>1</v>
      </c>
      <c r="C181" s="292"/>
    </row>
    <row r="182" spans="1:10" ht="33" customHeight="1" x14ac:dyDescent="0.25">
      <c r="A182" s="206" t="s">
        <v>387</v>
      </c>
      <c r="B182" s="292">
        <f>'A5 Exploitation'!D501</f>
        <v>0</v>
      </c>
      <c r="C182" s="292"/>
    </row>
    <row r="183" spans="1:10" ht="33" customHeight="1" x14ac:dyDescent="0.25">
      <c r="A183" s="206" t="s">
        <v>388</v>
      </c>
      <c r="B183" s="292">
        <f>'A6 Exploitation'!D501</f>
        <v>0</v>
      </c>
      <c r="C183" s="292"/>
    </row>
    <row r="184" spans="1:10" ht="18.75" x14ac:dyDescent="0.25">
      <c r="A184" s="210"/>
      <c r="B184" s="203"/>
      <c r="C184" s="203"/>
    </row>
    <row r="185" spans="1:10" ht="18.75" x14ac:dyDescent="0.25">
      <c r="A185" s="210"/>
      <c r="B185" s="203"/>
      <c r="C185" s="203"/>
    </row>
    <row r="186" spans="1:10" ht="33" customHeight="1" x14ac:dyDescent="0.25">
      <c r="A186" s="206" t="s">
        <v>381</v>
      </c>
      <c r="B186" s="291" t="s">
        <v>406</v>
      </c>
      <c r="C186" s="291"/>
      <c r="J186" s="198" t="str">
        <f>D18</f>
        <v>El Mourouj 4</v>
      </c>
    </row>
    <row r="187" spans="1:10" ht="33" customHeight="1" x14ac:dyDescent="0.25">
      <c r="A187" s="207" t="s">
        <v>383</v>
      </c>
      <c r="B187" s="292">
        <f>'A1 Technique'!D198</f>
        <v>0.95192307692307687</v>
      </c>
      <c r="C187" s="292"/>
    </row>
    <row r="188" spans="1:10" ht="33" customHeight="1" x14ac:dyDescent="0.25">
      <c r="A188" s="206" t="s">
        <v>384</v>
      </c>
      <c r="B188" s="292">
        <f>'A2 Technique'!D198</f>
        <v>0.92056074766355145</v>
      </c>
      <c r="C188" s="292"/>
    </row>
    <row r="189" spans="1:10" ht="33" customHeight="1" x14ac:dyDescent="0.25">
      <c r="A189" s="207" t="s">
        <v>385</v>
      </c>
      <c r="B189" s="292">
        <f>'A3 Technique'!D198</f>
        <v>0.9329896907216495</v>
      </c>
      <c r="C189" s="292"/>
    </row>
    <row r="190" spans="1:10" ht="33" customHeight="1" x14ac:dyDescent="0.25">
      <c r="A190" s="207" t="s">
        <v>386</v>
      </c>
      <c r="B190" s="292">
        <f>'A4 Technique'!D198</f>
        <v>0.93069306930693074</v>
      </c>
      <c r="C190" s="292"/>
    </row>
    <row r="191" spans="1:10" ht="33" customHeight="1" x14ac:dyDescent="0.25">
      <c r="A191" s="206" t="s">
        <v>387</v>
      </c>
      <c r="B191" s="292">
        <f>'A5 Technique'!D198</f>
        <v>0</v>
      </c>
      <c r="C191" s="292"/>
    </row>
    <row r="192" spans="1:10" ht="33" customHeight="1" x14ac:dyDescent="0.25">
      <c r="A192" s="206" t="s">
        <v>388</v>
      </c>
      <c r="B192" s="292">
        <f>'A6 Technique'!D198</f>
        <v>0</v>
      </c>
      <c r="C192" s="292"/>
    </row>
  </sheetData>
  <sheetProtection algorithmName="SHA-512" hashValue="Ipi+YIMnRugiz98Nxhy9fZowbC+njfV56dAX7+CAQmgivPqEvVcSRP9tEuPZPjJqVhg4dxVSdIDXK84DqPW2+w==" saltValue="raxp8UQLnkWscwi0uSQDUQ=="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zoomScale="70" zoomScaleNormal="7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Mourouj 4</v>
      </c>
      <c r="B8" s="304"/>
      <c r="C8" s="304"/>
      <c r="D8" s="304"/>
      <c r="E8" s="304"/>
      <c r="F8" s="304"/>
      <c r="G8" s="216"/>
      <c r="H8" s="216"/>
      <c r="I8" s="213"/>
    </row>
    <row r="9" spans="1:9" ht="24.75" x14ac:dyDescent="0.5">
      <c r="A9" s="38" t="s">
        <v>44</v>
      </c>
      <c r="B9" s="305"/>
      <c r="C9" s="305"/>
      <c r="D9" s="305"/>
      <c r="E9" s="305"/>
      <c r="F9" s="305"/>
      <c r="G9" s="216"/>
      <c r="H9" s="216"/>
      <c r="I9" s="213"/>
    </row>
    <row r="10" spans="1:9" ht="24" x14ac:dyDescent="0.4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307">
        <f>D505</f>
        <v>0</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0</v>
      </c>
      <c r="B17" s="36"/>
      <c r="C17" s="36"/>
      <c r="D17" s="36"/>
      <c r="E17" s="36"/>
      <c r="F17" s="36"/>
      <c r="G17" s="36"/>
      <c r="H17" s="36"/>
    </row>
    <row r="18" spans="1:8" ht="18" x14ac:dyDescent="0.25">
      <c r="A18" s="312" t="s">
        <v>1</v>
      </c>
      <c r="B18" s="313"/>
      <c r="C18" s="313"/>
      <c r="D18" s="313"/>
      <c r="E18" s="313"/>
      <c r="F18" s="31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6" t="s">
        <v>18</v>
      </c>
      <c r="B26" s="297"/>
      <c r="C26" s="297"/>
      <c r="D26" s="297"/>
      <c r="E26" s="297"/>
      <c r="F26" s="29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8" t="s">
        <v>137</v>
      </c>
      <c r="B43" s="298"/>
      <c r="C43" s="298"/>
      <c r="D43" s="298"/>
      <c r="E43" s="298"/>
      <c r="F43" s="298"/>
    </row>
    <row r="44" spans="1:7" x14ac:dyDescent="0.25">
      <c r="A44" s="183">
        <f>B11</f>
        <v>0</v>
      </c>
      <c r="B44" s="6"/>
      <c r="C44" s="7"/>
      <c r="D44" s="6"/>
    </row>
    <row r="45" spans="1:7" ht="16.5" x14ac:dyDescent="0.25">
      <c r="A45" s="299" t="s">
        <v>63</v>
      </c>
      <c r="B45" s="300"/>
      <c r="C45" s="300"/>
      <c r="D45" s="300"/>
      <c r="E45" s="300"/>
      <c r="F45" s="30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6" t="s">
        <v>65</v>
      </c>
      <c r="B57" s="297"/>
      <c r="C57" s="297"/>
      <c r="D57" s="297"/>
      <c r="E57" s="297"/>
      <c r="F57" s="29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6" t="s">
        <v>25</v>
      </c>
      <c r="B84" s="297"/>
      <c r="C84" s="297"/>
      <c r="D84" s="297"/>
      <c r="E84" s="297"/>
      <c r="F84" s="29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8" t="s">
        <v>129</v>
      </c>
      <c r="B99" s="298"/>
      <c r="C99" s="298"/>
      <c r="D99" s="298"/>
      <c r="E99" s="298"/>
      <c r="F99" s="298"/>
    </row>
    <row r="100" spans="1:6" x14ac:dyDescent="0.25">
      <c r="A100" s="183">
        <f>B11</f>
        <v>0</v>
      </c>
      <c r="B100" s="6"/>
      <c r="C100" s="7"/>
      <c r="D100" s="6"/>
    </row>
    <row r="101" spans="1:6" ht="16.5" x14ac:dyDescent="0.25">
      <c r="A101" s="299" t="s">
        <v>63</v>
      </c>
      <c r="B101" s="300"/>
      <c r="C101" s="300"/>
      <c r="D101" s="300"/>
      <c r="E101" s="300"/>
      <c r="F101" s="30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6" t="s">
        <v>133</v>
      </c>
      <c r="B113" s="297"/>
      <c r="C113" s="297"/>
      <c r="D113" s="297"/>
      <c r="E113" s="297"/>
      <c r="F113" s="29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6" t="s">
        <v>73</v>
      </c>
      <c r="B137" s="297"/>
      <c r="C137" s="297"/>
      <c r="D137" s="297"/>
      <c r="E137" s="297"/>
      <c r="F137" s="29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8" t="s">
        <v>130</v>
      </c>
      <c r="B152" s="298"/>
      <c r="C152" s="298"/>
      <c r="D152" s="298"/>
      <c r="E152" s="298"/>
      <c r="F152" s="298"/>
    </row>
    <row r="153" spans="1:6" x14ac:dyDescent="0.25">
      <c r="A153" s="183">
        <f>B11</f>
        <v>0</v>
      </c>
      <c r="B153" s="6"/>
      <c r="C153" s="7"/>
      <c r="D153" s="59"/>
    </row>
    <row r="154" spans="1:6" ht="16.5" x14ac:dyDescent="0.25">
      <c r="A154" s="299" t="s">
        <v>63</v>
      </c>
      <c r="B154" s="300"/>
      <c r="C154" s="300"/>
      <c r="D154" s="300"/>
      <c r="E154" s="300"/>
      <c r="F154" s="30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6" t="s">
        <v>134</v>
      </c>
      <c r="B166" s="297"/>
      <c r="C166" s="297"/>
      <c r="D166" s="297"/>
      <c r="E166" s="297"/>
      <c r="F166" s="29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8" t="s">
        <v>167</v>
      </c>
      <c r="B192" s="298"/>
      <c r="C192" s="298"/>
      <c r="D192" s="298"/>
      <c r="E192" s="298"/>
      <c r="F192" s="298"/>
    </row>
    <row r="193" spans="1:7" x14ac:dyDescent="0.25">
      <c r="A193" s="189">
        <f>B11</f>
        <v>0</v>
      </c>
      <c r="B193" s="6"/>
      <c r="C193" s="7"/>
      <c r="D193" s="6"/>
    </row>
    <row r="194" spans="1:7" ht="18" x14ac:dyDescent="0.25">
      <c r="A194" s="296" t="s">
        <v>158</v>
      </c>
      <c r="B194" s="297"/>
      <c r="C194" s="297"/>
      <c r="D194" s="297"/>
      <c r="E194" s="297"/>
      <c r="F194" s="29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6" t="s">
        <v>76</v>
      </c>
      <c r="B209" s="297"/>
      <c r="C209" s="297"/>
      <c r="D209" s="297"/>
      <c r="E209" s="297"/>
      <c r="F209" s="29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6" t="s">
        <v>191</v>
      </c>
      <c r="B232" s="297"/>
      <c r="C232" s="297"/>
      <c r="D232" s="297"/>
      <c r="E232" s="297"/>
      <c r="F232" s="29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0</v>
      </c>
      <c r="B249" s="6"/>
      <c r="C249" s="7"/>
      <c r="D249" s="6"/>
    </row>
    <row r="250" spans="1:6" s="3" customFormat="1" ht="18" x14ac:dyDescent="0.25">
      <c r="A250" s="296" t="s">
        <v>79</v>
      </c>
      <c r="B250" s="297"/>
      <c r="C250" s="297"/>
      <c r="D250" s="297"/>
      <c r="E250" s="297"/>
      <c r="F250" s="29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0</v>
      </c>
      <c r="B292" s="6"/>
      <c r="C292" s="7"/>
      <c r="D292" s="59"/>
    </row>
    <row r="293" spans="1:7" ht="18" x14ac:dyDescent="0.25">
      <c r="A293" s="296" t="s">
        <v>19</v>
      </c>
      <c r="B293" s="297"/>
      <c r="C293" s="297"/>
      <c r="D293" s="297"/>
      <c r="E293" s="297"/>
      <c r="F293" s="29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6" t="s">
        <v>122</v>
      </c>
      <c r="B305" s="297"/>
      <c r="C305" s="297"/>
      <c r="D305" s="297"/>
      <c r="E305" s="297"/>
      <c r="F305" s="29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8" t="s">
        <v>21</v>
      </c>
      <c r="B324" s="298"/>
      <c r="C324" s="298"/>
      <c r="D324" s="298"/>
      <c r="E324" s="298"/>
      <c r="F324" s="298"/>
    </row>
    <row r="325" spans="1:9" x14ac:dyDescent="0.25">
      <c r="A325" s="193">
        <f>B11</f>
        <v>0</v>
      </c>
      <c r="B325" s="6"/>
      <c r="C325" s="7"/>
      <c r="D325" s="6"/>
    </row>
    <row r="326" spans="1:9" ht="18" x14ac:dyDescent="0.25">
      <c r="A326" s="296" t="s">
        <v>12</v>
      </c>
      <c r="B326" s="297"/>
      <c r="C326" s="297"/>
      <c r="D326" s="297"/>
      <c r="E326" s="297"/>
      <c r="F326" s="29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6" t="s">
        <v>25</v>
      </c>
      <c r="B339" s="297"/>
      <c r="C339" s="297"/>
      <c r="D339" s="297"/>
      <c r="E339" s="297"/>
      <c r="F339" s="29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8" t="s">
        <v>8</v>
      </c>
      <c r="B352" s="298"/>
      <c r="C352" s="298"/>
      <c r="D352" s="298"/>
      <c r="E352" s="298"/>
      <c r="F352" s="298"/>
    </row>
    <row r="353" spans="1:6" x14ac:dyDescent="0.25">
      <c r="A353" s="183">
        <f>B11</f>
        <v>0</v>
      </c>
      <c r="B353" s="6"/>
      <c r="C353" s="7"/>
      <c r="D353" s="59"/>
    </row>
    <row r="354" spans="1:6" ht="16.5" x14ac:dyDescent="0.25">
      <c r="A354" s="299" t="s">
        <v>113</v>
      </c>
      <c r="B354" s="300"/>
      <c r="C354" s="300"/>
      <c r="D354" s="300"/>
      <c r="E354" s="300"/>
      <c r="F354" s="30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6" t="s">
        <v>25</v>
      </c>
      <c r="B366" s="297"/>
      <c r="C366" s="297"/>
      <c r="D366" s="297"/>
      <c r="E366" s="297"/>
      <c r="F366" s="29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0</v>
      </c>
      <c r="B406" s="6"/>
      <c r="C406" s="7"/>
      <c r="D406" s="6"/>
    </row>
    <row r="407" spans="1:6" ht="16.5" x14ac:dyDescent="0.25">
      <c r="A407" s="299" t="s">
        <v>19</v>
      </c>
      <c r="B407" s="300"/>
      <c r="C407" s="300"/>
      <c r="D407" s="300"/>
      <c r="E407" s="300"/>
      <c r="F407" s="30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8" t="s">
        <v>374</v>
      </c>
      <c r="B435" s="298"/>
      <c r="C435" s="298"/>
      <c r="D435" s="298"/>
      <c r="E435" s="298"/>
      <c r="F435" s="298"/>
    </row>
    <row r="436" spans="1:7" x14ac:dyDescent="0.25">
      <c r="A436" s="195">
        <f>+B11</f>
        <v>0</v>
      </c>
      <c r="B436" s="6"/>
      <c r="C436" s="7"/>
      <c r="D436" s="6"/>
    </row>
    <row r="437" spans="1:7" ht="18" x14ac:dyDescent="0.25">
      <c r="A437" s="296" t="s">
        <v>375</v>
      </c>
      <c r="B437" s="297"/>
      <c r="C437" s="297"/>
      <c r="D437" s="297"/>
      <c r="E437" s="297"/>
      <c r="F437" s="29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6" t="s">
        <v>31</v>
      </c>
      <c r="B444" s="297"/>
      <c r="C444" s="297"/>
      <c r="D444" s="297"/>
      <c r="E444" s="297"/>
      <c r="F444" s="29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nXjqUsVScXAzDBHTvUDMCxYEX2tACU/DMQ7nEnbl91EoQcnALUp3LerOBh9nV5pz+JF77sZ3D9+ApbdGvxzeOQ==" saltValue="1NaHc5gyeK94eHi36CdC1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303" t="s">
        <v>52</v>
      </c>
      <c r="B6" s="303"/>
      <c r="C6" s="303"/>
      <c r="D6" s="303"/>
      <c r="E6" s="303"/>
      <c r="F6" s="303"/>
      <c r="G6" s="216"/>
      <c r="H6" s="216"/>
      <c r="I6" s="216"/>
    </row>
    <row r="7" spans="1:9" s="36" customFormat="1" ht="21.75" customHeight="1" x14ac:dyDescent="0.5">
      <c r="A7" s="304" t="str">
        <f>'A1 Exploitation'!A8:F8</f>
        <v>El Mourouj 4</v>
      </c>
      <c r="B7" s="304"/>
      <c r="C7" s="304"/>
      <c r="D7" s="304"/>
      <c r="E7" s="304"/>
      <c r="F7" s="304"/>
      <c r="G7" s="216"/>
      <c r="H7" s="216"/>
      <c r="I7" s="216"/>
    </row>
    <row r="8" spans="1:9" s="36" customFormat="1" ht="24.75" x14ac:dyDescent="0.5">
      <c r="A8" s="38" t="s">
        <v>44</v>
      </c>
      <c r="B8" s="327">
        <f>'A5 Exploitation'!B9:F9</f>
        <v>0</v>
      </c>
      <c r="C8" s="327"/>
      <c r="D8" s="327"/>
      <c r="E8" s="327"/>
      <c r="F8" s="327"/>
      <c r="G8" s="216"/>
      <c r="H8" s="216"/>
      <c r="I8" s="216"/>
    </row>
    <row r="9" spans="1:9" s="36" customFormat="1" ht="24" x14ac:dyDescent="0.45">
      <c r="A9" s="39" t="s">
        <v>46</v>
      </c>
      <c r="B9" s="328">
        <f>'A5 Exploitation'!B10:F10</f>
        <v>0</v>
      </c>
      <c r="C9" s="328"/>
      <c r="D9" s="328"/>
      <c r="E9" s="328"/>
      <c r="F9" s="328"/>
      <c r="G9" s="216"/>
      <c r="H9" s="216"/>
      <c r="I9" s="216"/>
    </row>
    <row r="10" spans="1:9" s="36" customFormat="1" ht="24.75" x14ac:dyDescent="0.5">
      <c r="A10" s="38" t="s">
        <v>45</v>
      </c>
      <c r="B10" s="325">
        <f>'A5 Exploitation'!B11:F11</f>
        <v>0</v>
      </c>
      <c r="C10" s="325"/>
      <c r="D10" s="325"/>
      <c r="E10" s="325"/>
      <c r="F10" s="325"/>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21"/>
      <c r="C22" s="322"/>
      <c r="D22" s="215">
        <f>SUM(B17:C21)</f>
        <v>0</v>
      </c>
    </row>
    <row r="23" spans="1:6" x14ac:dyDescent="0.3">
      <c r="A23" s="314" t="s">
        <v>342</v>
      </c>
      <c r="B23" s="315"/>
      <c r="C23" s="316"/>
      <c r="D23" s="65">
        <f>D22/(COUNT(B17:C21)*2)</f>
        <v>0</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4" t="s">
        <v>38</v>
      </c>
      <c r="B32" s="315"/>
      <c r="C32" s="316"/>
      <c r="D32" s="214">
        <f>SUM(B26:C31)</f>
        <v>0</v>
      </c>
    </row>
    <row r="33" spans="1:6" x14ac:dyDescent="0.3">
      <c r="A33" s="314" t="s">
        <v>342</v>
      </c>
      <c r="B33" s="315"/>
      <c r="C33" s="316"/>
      <c r="D33" s="65">
        <f>D32/(COUNT(B26:C31)*2)</f>
        <v>0</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4" t="s">
        <v>38</v>
      </c>
      <c r="B41" s="315"/>
      <c r="C41" s="316"/>
      <c r="D41" s="214">
        <f>SUM(B36:C40)</f>
        <v>0</v>
      </c>
      <c r="E41" s="37"/>
      <c r="F41" s="37"/>
    </row>
    <row r="42" spans="1:6" s="50" customFormat="1" x14ac:dyDescent="0.3">
      <c r="A42" s="314" t="s">
        <v>342</v>
      </c>
      <c r="B42" s="315"/>
      <c r="C42" s="316"/>
      <c r="D42" s="65">
        <f>D41/(COUNT(B36:C40)*2)</f>
        <v>0</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0</v>
      </c>
    </row>
    <row r="52" spans="1:6" x14ac:dyDescent="0.3">
      <c r="A52" s="314" t="s">
        <v>342</v>
      </c>
      <c r="B52" s="315"/>
      <c r="C52" s="316"/>
      <c r="D52" s="65">
        <f>D51/(COUNT(B45:C50)*2)</f>
        <v>0</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4" t="s">
        <v>38</v>
      </c>
      <c r="B62" s="315"/>
      <c r="C62" s="316"/>
      <c r="D62" s="214">
        <f>SUM(B55:C61)</f>
        <v>0</v>
      </c>
    </row>
    <row r="63" spans="1:6" x14ac:dyDescent="0.3">
      <c r="A63" s="314" t="s">
        <v>342</v>
      </c>
      <c r="B63" s="315"/>
      <c r="C63" s="316"/>
      <c r="D63" s="65">
        <f>D62/(COUNT(B55:C61)*2)</f>
        <v>0</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4" t="s">
        <v>38</v>
      </c>
      <c r="B83" s="315"/>
      <c r="C83" s="316"/>
      <c r="D83" s="214">
        <f>SUM(B66:C82)</f>
        <v>0</v>
      </c>
    </row>
    <row r="84" spans="1:6" x14ac:dyDescent="0.3">
      <c r="A84" s="314" t="s">
        <v>342</v>
      </c>
      <c r="B84" s="315"/>
      <c r="C84" s="316"/>
      <c r="D84" s="65">
        <f>D83/(COUNT(B66:C82)*2)</f>
        <v>0</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4" t="s">
        <v>38</v>
      </c>
      <c r="B101" s="315"/>
      <c r="C101" s="316"/>
      <c r="D101" s="214">
        <f>SUM(B87:C100)</f>
        <v>0</v>
      </c>
    </row>
    <row r="102" spans="1:6" x14ac:dyDescent="0.3">
      <c r="A102" s="314" t="s">
        <v>342</v>
      </c>
      <c r="B102" s="315"/>
      <c r="C102" s="31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4" t="s">
        <v>38</v>
      </c>
      <c r="B117" s="315"/>
      <c r="C117" s="316"/>
      <c r="D117" s="214">
        <f>SUM(B106:C116)</f>
        <v>0</v>
      </c>
      <c r="E117" s="37"/>
      <c r="F117" s="37"/>
    </row>
    <row r="118" spans="1:6" s="50" customFormat="1" x14ac:dyDescent="0.3">
      <c r="A118" s="314" t="s">
        <v>342</v>
      </c>
      <c r="B118" s="315"/>
      <c r="C118" s="316"/>
      <c r="D118" s="65">
        <f>D117/(COUNT(B106:C116)*2)</f>
        <v>0</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f>D132/(COUNT(B121:C131)*2)</f>
        <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4" t="s">
        <v>38</v>
      </c>
      <c r="B148" s="315"/>
      <c r="C148" s="316"/>
      <c r="D148" s="214">
        <f>SUM(B136:C147)</f>
        <v>0</v>
      </c>
    </row>
    <row r="149" spans="1:6" x14ac:dyDescent="0.3">
      <c r="A149" s="314" t="s">
        <v>342</v>
      </c>
      <c r="B149" s="315"/>
      <c r="C149" s="316"/>
      <c r="D149" s="65">
        <f>D148/(COUNT(B136:C147)*2)</f>
        <v>0</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4" t="s">
        <v>38</v>
      </c>
      <c r="B160" s="321"/>
      <c r="C160" s="322"/>
      <c r="D160" s="215">
        <f>SUM(B152:C159)</f>
        <v>0</v>
      </c>
    </row>
    <row r="161" spans="1:6" x14ac:dyDescent="0.3">
      <c r="A161" s="314" t="s">
        <v>342</v>
      </c>
      <c r="B161" s="315"/>
      <c r="C161" s="316"/>
      <c r="D161" s="65">
        <f>D160/(COUNT(B152:C159)*2)</f>
        <v>0</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4" t="s">
        <v>38</v>
      </c>
      <c r="B168" s="315"/>
      <c r="C168" s="316"/>
      <c r="D168" s="214">
        <f>SUM(B164:C167)</f>
        <v>0</v>
      </c>
    </row>
    <row r="169" spans="1:6" x14ac:dyDescent="0.3">
      <c r="A169" s="314" t="s">
        <v>342</v>
      </c>
      <c r="B169" s="315"/>
      <c r="C169" s="316"/>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4" t="s">
        <v>38</v>
      </c>
      <c r="B176" s="315"/>
      <c r="C176" s="316"/>
      <c r="D176" s="214">
        <f>SUM(B172:C175)</f>
        <v>0</v>
      </c>
    </row>
    <row r="177" spans="1:6" x14ac:dyDescent="0.3">
      <c r="A177" s="314" t="s">
        <v>342</v>
      </c>
      <c r="B177" s="315"/>
      <c r="C177" s="316"/>
      <c r="D177" s="65">
        <f>D176/(COUNT(B172:C175)*2)</f>
        <v>0</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4" t="s">
        <v>38</v>
      </c>
      <c r="B185" s="315"/>
      <c r="C185" s="316"/>
      <c r="D185" s="214">
        <f>SUM(B180:C184)</f>
        <v>0</v>
      </c>
    </row>
    <row r="186" spans="1:6" x14ac:dyDescent="0.3">
      <c r="A186" s="314" t="s">
        <v>342</v>
      </c>
      <c r="B186" s="315"/>
      <c r="C186" s="316"/>
      <c r="D186" s="65">
        <f>D185/(COUNT(B180:C184)*2)</f>
        <v>0</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4" t="s">
        <v>38</v>
      </c>
      <c r="B193" s="315"/>
      <c r="C193" s="316"/>
      <c r="D193" s="97">
        <f>SUM(B189:C192)</f>
        <v>0</v>
      </c>
    </row>
    <row r="194" spans="1:4" x14ac:dyDescent="0.3">
      <c r="A194" s="314" t="s">
        <v>342</v>
      </c>
      <c r="B194" s="315"/>
      <c r="C194" s="31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Mourouj 4</v>
      </c>
      <c r="B8" s="304"/>
      <c r="C8" s="304"/>
      <c r="D8" s="304"/>
      <c r="E8" s="304"/>
      <c r="F8" s="304"/>
      <c r="G8" s="216"/>
      <c r="H8" s="216"/>
      <c r="I8" s="213"/>
    </row>
    <row r="9" spans="1:9" ht="24.75" x14ac:dyDescent="0.5">
      <c r="A9" s="38" t="s">
        <v>44</v>
      </c>
      <c r="B9" s="305"/>
      <c r="C9" s="305"/>
      <c r="D9" s="305"/>
      <c r="E9" s="305"/>
      <c r="F9" s="305"/>
      <c r="G9" s="216"/>
      <c r="H9" s="216"/>
      <c r="I9" s="213"/>
    </row>
    <row r="10" spans="1:9" ht="24" x14ac:dyDescent="0.4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307">
        <f>D505</f>
        <v>0</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0</v>
      </c>
      <c r="B17" s="36"/>
      <c r="C17" s="36"/>
      <c r="D17" s="36"/>
      <c r="E17" s="36"/>
      <c r="F17" s="36"/>
      <c r="G17" s="36"/>
      <c r="H17" s="36"/>
    </row>
    <row r="18" spans="1:8" ht="18" x14ac:dyDescent="0.25">
      <c r="A18" s="312" t="s">
        <v>1</v>
      </c>
      <c r="B18" s="313"/>
      <c r="C18" s="313"/>
      <c r="D18" s="313"/>
      <c r="E18" s="313"/>
      <c r="F18" s="31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6" t="s">
        <v>18</v>
      </c>
      <c r="B26" s="297"/>
      <c r="C26" s="297"/>
      <c r="D26" s="297"/>
      <c r="E26" s="297"/>
      <c r="F26" s="29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8" t="s">
        <v>137</v>
      </c>
      <c r="B43" s="298"/>
      <c r="C43" s="298"/>
      <c r="D43" s="298"/>
      <c r="E43" s="298"/>
      <c r="F43" s="298"/>
    </row>
    <row r="44" spans="1:7" x14ac:dyDescent="0.25">
      <c r="A44" s="183">
        <f>B11</f>
        <v>0</v>
      </c>
      <c r="B44" s="6"/>
      <c r="C44" s="7"/>
      <c r="D44" s="6"/>
    </row>
    <row r="45" spans="1:7" ht="16.5" x14ac:dyDescent="0.25">
      <c r="A45" s="299" t="s">
        <v>63</v>
      </c>
      <c r="B45" s="300"/>
      <c r="C45" s="300"/>
      <c r="D45" s="300"/>
      <c r="E45" s="300"/>
      <c r="F45" s="30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6" t="s">
        <v>65</v>
      </c>
      <c r="B57" s="297"/>
      <c r="C57" s="297"/>
      <c r="D57" s="297"/>
      <c r="E57" s="297"/>
      <c r="F57" s="29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6" t="s">
        <v>25</v>
      </c>
      <c r="B84" s="297"/>
      <c r="C84" s="297"/>
      <c r="D84" s="297"/>
      <c r="E84" s="297"/>
      <c r="F84" s="29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8" t="s">
        <v>129</v>
      </c>
      <c r="B99" s="298"/>
      <c r="C99" s="298"/>
      <c r="D99" s="298"/>
      <c r="E99" s="298"/>
      <c r="F99" s="298"/>
    </row>
    <row r="100" spans="1:6" x14ac:dyDescent="0.25">
      <c r="A100" s="183">
        <f>B11</f>
        <v>0</v>
      </c>
      <c r="B100" s="6"/>
      <c r="C100" s="7"/>
      <c r="D100" s="6"/>
    </row>
    <row r="101" spans="1:6" ht="16.5" x14ac:dyDescent="0.25">
      <c r="A101" s="299" t="s">
        <v>63</v>
      </c>
      <c r="B101" s="300"/>
      <c r="C101" s="300"/>
      <c r="D101" s="300"/>
      <c r="E101" s="300"/>
      <c r="F101" s="30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6" t="s">
        <v>133</v>
      </c>
      <c r="B113" s="297"/>
      <c r="C113" s="297"/>
      <c r="D113" s="297"/>
      <c r="E113" s="297"/>
      <c r="F113" s="29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6" t="s">
        <v>73</v>
      </c>
      <c r="B137" s="297"/>
      <c r="C137" s="297"/>
      <c r="D137" s="297"/>
      <c r="E137" s="297"/>
      <c r="F137" s="29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8" t="s">
        <v>130</v>
      </c>
      <c r="B152" s="298"/>
      <c r="C152" s="298"/>
      <c r="D152" s="298"/>
      <c r="E152" s="298"/>
      <c r="F152" s="298"/>
    </row>
    <row r="153" spans="1:6" x14ac:dyDescent="0.25">
      <c r="A153" s="183">
        <f>B11</f>
        <v>0</v>
      </c>
      <c r="B153" s="6"/>
      <c r="C153" s="7"/>
      <c r="D153" s="59"/>
    </row>
    <row r="154" spans="1:6" ht="16.5" x14ac:dyDescent="0.25">
      <c r="A154" s="299" t="s">
        <v>63</v>
      </c>
      <c r="B154" s="300"/>
      <c r="C154" s="300"/>
      <c r="D154" s="300"/>
      <c r="E154" s="300"/>
      <c r="F154" s="30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6" t="s">
        <v>134</v>
      </c>
      <c r="B166" s="297"/>
      <c r="C166" s="297"/>
      <c r="D166" s="297"/>
      <c r="E166" s="297"/>
      <c r="F166" s="29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8" t="s">
        <v>167</v>
      </c>
      <c r="B192" s="298"/>
      <c r="C192" s="298"/>
      <c r="D192" s="298"/>
      <c r="E192" s="298"/>
      <c r="F192" s="298"/>
    </row>
    <row r="193" spans="1:7" x14ac:dyDescent="0.25">
      <c r="A193" s="189">
        <f>B11</f>
        <v>0</v>
      </c>
      <c r="B193" s="6"/>
      <c r="C193" s="7"/>
      <c r="D193" s="6"/>
    </row>
    <row r="194" spans="1:7" ht="18" x14ac:dyDescent="0.25">
      <c r="A194" s="296" t="s">
        <v>158</v>
      </c>
      <c r="B194" s="297"/>
      <c r="C194" s="297"/>
      <c r="D194" s="297"/>
      <c r="E194" s="297"/>
      <c r="F194" s="29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6" t="s">
        <v>76</v>
      </c>
      <c r="B209" s="297"/>
      <c r="C209" s="297"/>
      <c r="D209" s="297"/>
      <c r="E209" s="297"/>
      <c r="F209" s="29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6" t="s">
        <v>191</v>
      </c>
      <c r="B232" s="297"/>
      <c r="C232" s="297"/>
      <c r="D232" s="297"/>
      <c r="E232" s="297"/>
      <c r="F232" s="29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0</v>
      </c>
      <c r="B249" s="6"/>
      <c r="C249" s="7"/>
      <c r="D249" s="6"/>
    </row>
    <row r="250" spans="1:6" s="3" customFormat="1" ht="18" x14ac:dyDescent="0.25">
      <c r="A250" s="296" t="s">
        <v>79</v>
      </c>
      <c r="B250" s="297"/>
      <c r="C250" s="297"/>
      <c r="D250" s="297"/>
      <c r="E250" s="297"/>
      <c r="F250" s="29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0</v>
      </c>
      <c r="B292" s="6"/>
      <c r="C292" s="7"/>
      <c r="D292" s="59"/>
    </row>
    <row r="293" spans="1:7" ht="18" x14ac:dyDescent="0.25">
      <c r="A293" s="296" t="s">
        <v>19</v>
      </c>
      <c r="B293" s="297"/>
      <c r="C293" s="297"/>
      <c r="D293" s="297"/>
      <c r="E293" s="297"/>
      <c r="F293" s="29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6" t="s">
        <v>122</v>
      </c>
      <c r="B305" s="297"/>
      <c r="C305" s="297"/>
      <c r="D305" s="297"/>
      <c r="E305" s="297"/>
      <c r="F305" s="29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8" t="s">
        <v>21</v>
      </c>
      <c r="B324" s="298"/>
      <c r="C324" s="298"/>
      <c r="D324" s="298"/>
      <c r="E324" s="298"/>
      <c r="F324" s="298"/>
    </row>
    <row r="325" spans="1:9" x14ac:dyDescent="0.25">
      <c r="A325" s="193">
        <f>B11</f>
        <v>0</v>
      </c>
      <c r="B325" s="6"/>
      <c r="C325" s="7"/>
      <c r="D325" s="6"/>
    </row>
    <row r="326" spans="1:9" ht="18" x14ac:dyDescent="0.25">
      <c r="A326" s="296" t="s">
        <v>12</v>
      </c>
      <c r="B326" s="297"/>
      <c r="C326" s="297"/>
      <c r="D326" s="297"/>
      <c r="E326" s="297"/>
      <c r="F326" s="29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6" t="s">
        <v>25</v>
      </c>
      <c r="B339" s="297"/>
      <c r="C339" s="297"/>
      <c r="D339" s="297"/>
      <c r="E339" s="297"/>
      <c r="F339" s="29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8" t="s">
        <v>8</v>
      </c>
      <c r="B352" s="298"/>
      <c r="C352" s="298"/>
      <c r="D352" s="298"/>
      <c r="E352" s="298"/>
      <c r="F352" s="298"/>
    </row>
    <row r="353" spans="1:6" x14ac:dyDescent="0.25">
      <c r="A353" s="183">
        <f>B11</f>
        <v>0</v>
      </c>
      <c r="B353" s="6"/>
      <c r="C353" s="7"/>
      <c r="D353" s="59"/>
    </row>
    <row r="354" spans="1:6" ht="16.5" x14ac:dyDescent="0.25">
      <c r="A354" s="299" t="s">
        <v>113</v>
      </c>
      <c r="B354" s="300"/>
      <c r="C354" s="300"/>
      <c r="D354" s="300"/>
      <c r="E354" s="300"/>
      <c r="F354" s="30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6" t="s">
        <v>25</v>
      </c>
      <c r="B366" s="297"/>
      <c r="C366" s="297"/>
      <c r="D366" s="297"/>
      <c r="E366" s="297"/>
      <c r="F366" s="29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0</v>
      </c>
      <c r="B406" s="6"/>
      <c r="C406" s="7"/>
      <c r="D406" s="6"/>
    </row>
    <row r="407" spans="1:6" ht="16.5" x14ac:dyDescent="0.25">
      <c r="A407" s="299" t="s">
        <v>19</v>
      </c>
      <c r="B407" s="300"/>
      <c r="C407" s="300"/>
      <c r="D407" s="300"/>
      <c r="E407" s="300"/>
      <c r="F407" s="30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8" t="s">
        <v>374</v>
      </c>
      <c r="B435" s="298"/>
      <c r="C435" s="298"/>
      <c r="D435" s="298"/>
      <c r="E435" s="298"/>
      <c r="F435" s="298"/>
    </row>
    <row r="436" spans="1:7" x14ac:dyDescent="0.25">
      <c r="A436" s="195">
        <f>+B11</f>
        <v>0</v>
      </c>
      <c r="B436" s="6"/>
      <c r="C436" s="7"/>
      <c r="D436" s="6"/>
    </row>
    <row r="437" spans="1:7" ht="18" x14ac:dyDescent="0.25">
      <c r="A437" s="296" t="s">
        <v>375</v>
      </c>
      <c r="B437" s="297"/>
      <c r="C437" s="297"/>
      <c r="D437" s="297"/>
      <c r="E437" s="297"/>
      <c r="F437" s="29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6" t="s">
        <v>31</v>
      </c>
      <c r="B444" s="297"/>
      <c r="C444" s="297"/>
      <c r="D444" s="297"/>
      <c r="E444" s="297"/>
      <c r="F444" s="29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303" t="s">
        <v>52</v>
      </c>
      <c r="B6" s="303"/>
      <c r="C6" s="303"/>
      <c r="D6" s="303"/>
      <c r="E6" s="303"/>
      <c r="F6" s="303"/>
      <c r="G6" s="216"/>
      <c r="H6" s="216"/>
      <c r="I6" s="216"/>
    </row>
    <row r="7" spans="1:9" s="36" customFormat="1" ht="21.75" customHeight="1" x14ac:dyDescent="0.5">
      <c r="A7" s="304" t="str">
        <f>'A1 Exploitation'!A8:F8</f>
        <v>El Mourouj 4</v>
      </c>
      <c r="B7" s="304"/>
      <c r="C7" s="304"/>
      <c r="D7" s="304"/>
      <c r="E7" s="304"/>
      <c r="F7" s="304"/>
      <c r="G7" s="216"/>
      <c r="H7" s="216"/>
      <c r="I7" s="216"/>
    </row>
    <row r="8" spans="1:9" s="36" customFormat="1" ht="24.75" x14ac:dyDescent="0.5">
      <c r="A8" s="38" t="s">
        <v>44</v>
      </c>
      <c r="B8" s="327">
        <f>'A6 Exploitation'!B9:F9</f>
        <v>0</v>
      </c>
      <c r="C8" s="327"/>
      <c r="D8" s="327"/>
      <c r="E8" s="327"/>
      <c r="F8" s="327"/>
      <c r="G8" s="216"/>
      <c r="H8" s="216"/>
      <c r="I8" s="216"/>
    </row>
    <row r="9" spans="1:9" s="36" customFormat="1" ht="24" x14ac:dyDescent="0.45">
      <c r="A9" s="39" t="s">
        <v>46</v>
      </c>
      <c r="B9" s="328">
        <f>'A6 Exploitation'!B10:F10</f>
        <v>0</v>
      </c>
      <c r="C9" s="328"/>
      <c r="D9" s="328"/>
      <c r="E9" s="328"/>
      <c r="F9" s="328"/>
      <c r="G9" s="216"/>
      <c r="H9" s="216"/>
      <c r="I9" s="216"/>
    </row>
    <row r="10" spans="1:9" s="36" customFormat="1" ht="24.75" x14ac:dyDescent="0.5">
      <c r="A10" s="38" t="s">
        <v>45</v>
      </c>
      <c r="B10" s="325">
        <f>'A6 Exploitation'!B11:F11</f>
        <v>0</v>
      </c>
      <c r="C10" s="325"/>
      <c r="D10" s="325"/>
      <c r="E10" s="325"/>
      <c r="F10" s="325"/>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21"/>
      <c r="C22" s="322"/>
      <c r="D22" s="215">
        <f>SUM(B17:C21)</f>
        <v>0</v>
      </c>
    </row>
    <row r="23" spans="1:6" x14ac:dyDescent="0.3">
      <c r="A23" s="314" t="s">
        <v>342</v>
      </c>
      <c r="B23" s="315"/>
      <c r="C23" s="316"/>
      <c r="D23" s="65">
        <f>D22/(COUNT(B17:C21)*2)</f>
        <v>0</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4" t="s">
        <v>38</v>
      </c>
      <c r="B32" s="315"/>
      <c r="C32" s="316"/>
      <c r="D32" s="214">
        <f>SUM(B26:C31)</f>
        <v>0</v>
      </c>
    </row>
    <row r="33" spans="1:6" x14ac:dyDescent="0.3">
      <c r="A33" s="314" t="s">
        <v>342</v>
      </c>
      <c r="B33" s="315"/>
      <c r="C33" s="316"/>
      <c r="D33" s="65">
        <f>D32/(COUNT(B26:C31)*2)</f>
        <v>0</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4" t="s">
        <v>38</v>
      </c>
      <c r="B41" s="315"/>
      <c r="C41" s="316"/>
      <c r="D41" s="214">
        <f>SUM(B36:C40)</f>
        <v>0</v>
      </c>
      <c r="E41" s="37"/>
      <c r="F41" s="37"/>
    </row>
    <row r="42" spans="1:6" s="50" customFormat="1" x14ac:dyDescent="0.3">
      <c r="A42" s="314" t="s">
        <v>342</v>
      </c>
      <c r="B42" s="315"/>
      <c r="C42" s="316"/>
      <c r="D42" s="65">
        <f>D41/(COUNT(B36:C40)*2)</f>
        <v>0</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0</v>
      </c>
    </row>
    <row r="52" spans="1:6" x14ac:dyDescent="0.3">
      <c r="A52" s="314" t="s">
        <v>342</v>
      </c>
      <c r="B52" s="315"/>
      <c r="C52" s="316"/>
      <c r="D52" s="65">
        <f>D51/(COUNT(B45:C50)*2)</f>
        <v>0</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4" t="s">
        <v>38</v>
      </c>
      <c r="B62" s="315"/>
      <c r="C62" s="316"/>
      <c r="D62" s="214">
        <f>SUM(B55:C61)</f>
        <v>0</v>
      </c>
    </row>
    <row r="63" spans="1:6" x14ac:dyDescent="0.3">
      <c r="A63" s="314" t="s">
        <v>342</v>
      </c>
      <c r="B63" s="315"/>
      <c r="C63" s="316"/>
      <c r="D63" s="65">
        <f>D62/(COUNT(B55:C61)*2)</f>
        <v>0</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4" t="s">
        <v>38</v>
      </c>
      <c r="B83" s="315"/>
      <c r="C83" s="316"/>
      <c r="D83" s="214">
        <f>SUM(B66:C82)</f>
        <v>0</v>
      </c>
    </row>
    <row r="84" spans="1:6" x14ac:dyDescent="0.3">
      <c r="A84" s="314" t="s">
        <v>342</v>
      </c>
      <c r="B84" s="315"/>
      <c r="C84" s="316"/>
      <c r="D84" s="65">
        <f>D83/(COUNT(B66:C82)*2)</f>
        <v>0</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4" t="s">
        <v>38</v>
      </c>
      <c r="B101" s="315"/>
      <c r="C101" s="316"/>
      <c r="D101" s="214">
        <f>SUM(B87:C100)</f>
        <v>0</v>
      </c>
    </row>
    <row r="102" spans="1:6" x14ac:dyDescent="0.3">
      <c r="A102" s="314" t="s">
        <v>342</v>
      </c>
      <c r="B102" s="315"/>
      <c r="C102" s="31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4" t="s">
        <v>38</v>
      </c>
      <c r="B117" s="315"/>
      <c r="C117" s="316"/>
      <c r="D117" s="214">
        <f>SUM(B106:C116)</f>
        <v>0</v>
      </c>
      <c r="E117" s="37"/>
      <c r="F117" s="37"/>
    </row>
    <row r="118" spans="1:6" s="50" customFormat="1" x14ac:dyDescent="0.3">
      <c r="A118" s="314" t="s">
        <v>342</v>
      </c>
      <c r="B118" s="315"/>
      <c r="C118" s="316"/>
      <c r="D118" s="65">
        <f>D117/(COUNT(B106:C116)*2)</f>
        <v>0</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f>D132/(COUNT(B121:C131)*2)</f>
        <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4" t="s">
        <v>38</v>
      </c>
      <c r="B148" s="315"/>
      <c r="C148" s="316"/>
      <c r="D148" s="214">
        <f>SUM(B136:C147)</f>
        <v>0</v>
      </c>
    </row>
    <row r="149" spans="1:6" x14ac:dyDescent="0.3">
      <c r="A149" s="314" t="s">
        <v>342</v>
      </c>
      <c r="B149" s="315"/>
      <c r="C149" s="316"/>
      <c r="D149" s="65">
        <f>D148/(COUNT(B136:C147)*2)</f>
        <v>0</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4" t="s">
        <v>38</v>
      </c>
      <c r="B160" s="321"/>
      <c r="C160" s="322"/>
      <c r="D160" s="215">
        <f>SUM(B152:C159)</f>
        <v>0</v>
      </c>
    </row>
    <row r="161" spans="1:6" x14ac:dyDescent="0.3">
      <c r="A161" s="314" t="s">
        <v>342</v>
      </c>
      <c r="B161" s="315"/>
      <c r="C161" s="316"/>
      <c r="D161" s="65">
        <f>D160/(COUNT(B152:C159)*2)</f>
        <v>0</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4" t="s">
        <v>38</v>
      </c>
      <c r="B168" s="315"/>
      <c r="C168" s="316"/>
      <c r="D168" s="214">
        <f>SUM(B164:C167)</f>
        <v>0</v>
      </c>
    </row>
    <row r="169" spans="1:6" x14ac:dyDescent="0.3">
      <c r="A169" s="314" t="s">
        <v>342</v>
      </c>
      <c r="B169" s="315"/>
      <c r="C169" s="316"/>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4" t="s">
        <v>38</v>
      </c>
      <c r="B176" s="315"/>
      <c r="C176" s="316"/>
      <c r="D176" s="214">
        <f>SUM(B172:C175)</f>
        <v>0</v>
      </c>
    </row>
    <row r="177" spans="1:6" x14ac:dyDescent="0.3">
      <c r="A177" s="314" t="s">
        <v>342</v>
      </c>
      <c r="B177" s="315"/>
      <c r="C177" s="316"/>
      <c r="D177" s="65">
        <f>D176/(COUNT(B172:C175)*2)</f>
        <v>0</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4" t="s">
        <v>38</v>
      </c>
      <c r="B185" s="315"/>
      <c r="C185" s="316"/>
      <c r="D185" s="214">
        <f>SUM(B180:C184)</f>
        <v>0</v>
      </c>
    </row>
    <row r="186" spans="1:6" x14ac:dyDescent="0.3">
      <c r="A186" s="314" t="s">
        <v>342</v>
      </c>
      <c r="B186" s="315"/>
      <c r="C186" s="316"/>
      <c r="D186" s="65">
        <f>D185/(COUNT(B180:C184)*2)</f>
        <v>0</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4" t="s">
        <v>38</v>
      </c>
      <c r="B193" s="315"/>
      <c r="C193" s="316"/>
      <c r="D193" s="97">
        <f>SUM(B189:C192)</f>
        <v>0</v>
      </c>
    </row>
    <row r="194" spans="1:4" x14ac:dyDescent="0.3">
      <c r="A194" s="314" t="s">
        <v>342</v>
      </c>
      <c r="B194" s="315"/>
      <c r="C194" s="31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80" zoomScaleNormal="71" zoomScaleSheetLayoutView="80" workbookViewId="0">
      <selection activeCell="D21" sqref="D2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2"/>
      <c r="E1" s="302"/>
      <c r="F1" s="302"/>
      <c r="G1" s="302"/>
      <c r="H1" s="302"/>
      <c r="I1" s="30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3" t="s">
        <v>201</v>
      </c>
      <c r="B7" s="303"/>
      <c r="C7" s="303"/>
      <c r="D7" s="303"/>
      <c r="E7" s="303"/>
      <c r="F7" s="303"/>
      <c r="G7" s="124"/>
      <c r="H7" s="124"/>
      <c r="I7" s="124"/>
    </row>
    <row r="8" spans="1:9" ht="29.25" x14ac:dyDescent="0.45">
      <c r="A8" s="304" t="str">
        <f>'Page de garde'!D18</f>
        <v>El Mourouj 4</v>
      </c>
      <c r="B8" s="304"/>
      <c r="C8" s="304"/>
      <c r="D8" s="304"/>
      <c r="E8" s="304"/>
      <c r="F8" s="304"/>
      <c r="G8" s="126"/>
      <c r="H8" s="126"/>
      <c r="I8" s="124"/>
    </row>
    <row r="9" spans="1:9" ht="24" x14ac:dyDescent="0.45">
      <c r="A9" s="38" t="s">
        <v>44</v>
      </c>
      <c r="B9" s="305" t="s">
        <v>417</v>
      </c>
      <c r="C9" s="305"/>
      <c r="D9" s="305"/>
      <c r="E9" s="305"/>
      <c r="F9" s="305"/>
      <c r="G9" s="126"/>
      <c r="H9" s="126"/>
      <c r="I9" s="124"/>
    </row>
    <row r="10" spans="1:9" ht="24" x14ac:dyDescent="0.45">
      <c r="A10" s="39" t="s">
        <v>46</v>
      </c>
      <c r="B10" s="306" t="s">
        <v>444</v>
      </c>
      <c r="C10" s="306"/>
      <c r="D10" s="306"/>
      <c r="E10" s="306"/>
      <c r="F10" s="306"/>
      <c r="G10" s="126"/>
      <c r="H10" s="126"/>
      <c r="I10" s="124"/>
    </row>
    <row r="11" spans="1:9" ht="24" x14ac:dyDescent="0.45">
      <c r="A11" s="38" t="s">
        <v>45</v>
      </c>
      <c r="B11" s="301">
        <v>42804</v>
      </c>
      <c r="C11" s="301"/>
      <c r="D11" s="301"/>
      <c r="E11" s="301"/>
      <c r="F11" s="301"/>
      <c r="G11" s="126"/>
      <c r="H11" s="126"/>
      <c r="I11" s="124"/>
    </row>
    <row r="12" spans="1:9" ht="24" x14ac:dyDescent="0.45">
      <c r="A12" s="38" t="s">
        <v>276</v>
      </c>
      <c r="B12" s="307">
        <f>D505</f>
        <v>0.92682926829268297</v>
      </c>
      <c r="C12" s="307"/>
      <c r="D12" s="307"/>
      <c r="E12" s="307"/>
      <c r="F12" s="307"/>
      <c r="G12" s="126"/>
      <c r="H12" s="126"/>
      <c r="I12" s="124"/>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42804</v>
      </c>
      <c r="B17" s="36"/>
      <c r="C17" s="36"/>
      <c r="D17" s="36"/>
      <c r="E17" s="36"/>
      <c r="F17" s="36"/>
      <c r="G17" s="36"/>
      <c r="H17" s="36"/>
    </row>
    <row r="18" spans="1:8" ht="18" x14ac:dyDescent="0.25">
      <c r="A18" s="312" t="s">
        <v>1</v>
      </c>
      <c r="B18" s="313"/>
      <c r="C18" s="313"/>
      <c r="D18" s="313"/>
      <c r="E18" s="313"/>
      <c r="F18" s="313"/>
    </row>
    <row r="19" spans="1:8" x14ac:dyDescent="0.25">
      <c r="A19" s="17" t="s">
        <v>10</v>
      </c>
      <c r="B19" s="136">
        <v>2</v>
      </c>
      <c r="C19" s="136"/>
      <c r="D19" s="135"/>
      <c r="E19" s="66"/>
      <c r="F19" s="66"/>
    </row>
    <row r="20" spans="1:8" x14ac:dyDescent="0.25">
      <c r="A20" s="17" t="s">
        <v>211</v>
      </c>
      <c r="B20" s="170" t="s">
        <v>34</v>
      </c>
      <c r="C20" s="136"/>
      <c r="D20" s="135"/>
      <c r="E20" s="66"/>
      <c r="F20" s="66"/>
    </row>
    <row r="21" spans="1:8" ht="30" x14ac:dyDescent="0.25">
      <c r="A21" s="17" t="s">
        <v>98</v>
      </c>
      <c r="B21" s="170">
        <v>0</v>
      </c>
      <c r="C21" s="136"/>
      <c r="D21" s="129" t="s">
        <v>411</v>
      </c>
      <c r="E21" s="129" t="s">
        <v>415</v>
      </c>
      <c r="F21" s="66"/>
    </row>
    <row r="22" spans="1:8" s="172" customFormat="1" x14ac:dyDescent="0.25">
      <c r="A22" s="100" t="s">
        <v>307</v>
      </c>
      <c r="B22" s="170">
        <v>2</v>
      </c>
      <c r="C22" s="171"/>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96" t="s">
        <v>18</v>
      </c>
      <c r="B26" s="297"/>
      <c r="C26" s="297"/>
      <c r="D26" s="297"/>
      <c r="E26" s="297"/>
      <c r="F26" s="29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t="s">
        <v>412</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0</v>
      </c>
      <c r="C36" s="131"/>
      <c r="D36" s="254">
        <v>0</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8" t="s">
        <v>137</v>
      </c>
      <c r="B43" s="298"/>
      <c r="C43" s="298"/>
      <c r="D43" s="298"/>
      <c r="E43" s="298"/>
      <c r="F43" s="298"/>
    </row>
    <row r="44" spans="1:7" x14ac:dyDescent="0.25">
      <c r="A44" s="183">
        <f>B11</f>
        <v>42804</v>
      </c>
      <c r="B44" s="6"/>
      <c r="C44" s="7"/>
      <c r="D44" s="6"/>
    </row>
    <row r="45" spans="1:7" ht="16.5" x14ac:dyDescent="0.25">
      <c r="A45" s="299" t="s">
        <v>63</v>
      </c>
      <c r="B45" s="300"/>
      <c r="C45" s="300"/>
      <c r="D45" s="300"/>
      <c r="E45" s="300"/>
      <c r="F45" s="300"/>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56"/>
      <c r="E49" s="66"/>
      <c r="F49" s="66"/>
    </row>
    <row r="50" spans="1:6" ht="30" x14ac:dyDescent="0.25">
      <c r="A50" s="43" t="s">
        <v>141</v>
      </c>
      <c r="B50" s="170">
        <v>1</v>
      </c>
      <c r="C50" s="137"/>
      <c r="D50" s="156" t="s">
        <v>432</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6" t="s">
        <v>65</v>
      </c>
      <c r="B57" s="297"/>
      <c r="C57" s="297"/>
      <c r="D57" s="297"/>
      <c r="E57" s="297"/>
      <c r="F57" s="297"/>
    </row>
    <row r="58" spans="1:6" ht="24" customHeight="1" x14ac:dyDescent="0.25">
      <c r="A58" s="169" t="s">
        <v>314</v>
      </c>
      <c r="B58" s="144">
        <v>2</v>
      </c>
      <c r="C58" s="144"/>
      <c r="D58" s="142"/>
      <c r="E58" s="147"/>
      <c r="F58" s="66"/>
    </row>
    <row r="59" spans="1:6" x14ac:dyDescent="0.25">
      <c r="A59" s="17" t="s">
        <v>204</v>
      </c>
      <c r="B59" s="170">
        <v>2</v>
      </c>
      <c r="C59" s="145"/>
      <c r="D59" s="156"/>
      <c r="E59" s="168"/>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29"/>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255"/>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40</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96" t="s">
        <v>25</v>
      </c>
      <c r="B84" s="297"/>
      <c r="C84" s="297"/>
      <c r="D84" s="297"/>
      <c r="E84" s="297"/>
      <c r="F84" s="297"/>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0</v>
      </c>
      <c r="C87" s="217">
        <f>IF(B87=0, -5, "0")</f>
        <v>-5</v>
      </c>
      <c r="D87" s="157" t="s">
        <v>424</v>
      </c>
      <c r="E87" s="129" t="s">
        <v>425</v>
      </c>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60</v>
      </c>
    </row>
    <row r="97" spans="1:6" ht="16.5" customHeight="1" x14ac:dyDescent="0.25">
      <c r="A97" s="78" t="s">
        <v>224</v>
      </c>
      <c r="B97" s="84"/>
      <c r="C97" s="85"/>
      <c r="D97" s="82">
        <f>D96/(COUNT(B85:C91,B46:C53,B58:C80)*2)</f>
        <v>0.8571428571428571</v>
      </c>
    </row>
    <row r="98" spans="1:6" x14ac:dyDescent="0.25">
      <c r="A98" s="5"/>
      <c r="B98" s="6"/>
      <c r="C98" s="7"/>
      <c r="D98" s="6"/>
    </row>
    <row r="99" spans="1:6" ht="18" x14ac:dyDescent="0.35">
      <c r="A99" s="298" t="s">
        <v>129</v>
      </c>
      <c r="B99" s="298"/>
      <c r="C99" s="298"/>
      <c r="D99" s="298"/>
      <c r="E99" s="298"/>
      <c r="F99" s="298"/>
    </row>
    <row r="100" spans="1:6" x14ac:dyDescent="0.25">
      <c r="A100" s="183">
        <f>B11</f>
        <v>42804</v>
      </c>
      <c r="B100" s="6"/>
      <c r="C100" s="7"/>
      <c r="D100" s="6"/>
    </row>
    <row r="101" spans="1:6" ht="16.5" x14ac:dyDescent="0.25">
      <c r="A101" s="299" t="s">
        <v>63</v>
      </c>
      <c r="B101" s="300"/>
      <c r="C101" s="300"/>
      <c r="D101" s="300"/>
      <c r="E101" s="300"/>
      <c r="F101" s="30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6" t="s">
        <v>133</v>
      </c>
      <c r="B113" s="297"/>
      <c r="C113" s="297"/>
      <c r="D113" s="297"/>
      <c r="E113" s="297"/>
      <c r="F113" s="297"/>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45" x14ac:dyDescent="0.35">
      <c r="A121" s="76" t="s">
        <v>74</v>
      </c>
      <c r="B121" s="170">
        <v>0</v>
      </c>
      <c r="C121" s="217">
        <f>IF(B121=0, -5, "0")</f>
        <v>-5</v>
      </c>
      <c r="D121" s="129" t="s">
        <v>427</v>
      </c>
      <c r="E121" s="270" t="s">
        <v>445</v>
      </c>
      <c r="F121" s="147"/>
    </row>
    <row r="122" spans="1:6" x14ac:dyDescent="0.25">
      <c r="A122" s="18" t="s">
        <v>188</v>
      </c>
      <c r="B122" s="170">
        <v>2</v>
      </c>
      <c r="C122" s="153"/>
      <c r="D122" s="142"/>
      <c r="E122" s="147"/>
      <c r="F122" s="147"/>
    </row>
    <row r="123" spans="1:6" ht="60.75" x14ac:dyDescent="0.3">
      <c r="A123" s="48" t="s">
        <v>189</v>
      </c>
      <c r="B123" s="177">
        <v>0</v>
      </c>
      <c r="C123" s="177"/>
      <c r="D123" s="184" t="s">
        <v>428</v>
      </c>
      <c r="E123" s="129" t="s">
        <v>429</v>
      </c>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296" t="s">
        <v>73</v>
      </c>
      <c r="B137" s="297"/>
      <c r="C137" s="297"/>
      <c r="D137" s="297"/>
      <c r="E137" s="297"/>
      <c r="F137" s="297"/>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58">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61</v>
      </c>
    </row>
    <row r="150" spans="1:6" ht="18" x14ac:dyDescent="0.25">
      <c r="A150" s="78" t="s">
        <v>225</v>
      </c>
      <c r="B150" s="84"/>
      <c r="C150" s="85"/>
      <c r="D150" s="82">
        <f>D149/(COUNT(B138:C144,B102:C109,B114:C133)*2)</f>
        <v>0.84722222222222221</v>
      </c>
    </row>
    <row r="151" spans="1:6" x14ac:dyDescent="0.25">
      <c r="A151" s="9"/>
      <c r="B151" s="6"/>
      <c r="C151" s="7"/>
      <c r="D151" s="6"/>
    </row>
    <row r="152" spans="1:6" ht="18" x14ac:dyDescent="0.35">
      <c r="A152" s="298" t="s">
        <v>130</v>
      </c>
      <c r="B152" s="298"/>
      <c r="C152" s="298"/>
      <c r="D152" s="298"/>
      <c r="E152" s="298"/>
      <c r="F152" s="298"/>
    </row>
    <row r="153" spans="1:6" x14ac:dyDescent="0.25">
      <c r="A153" s="183">
        <f>B11</f>
        <v>42804</v>
      </c>
      <c r="B153" s="6"/>
      <c r="C153" s="7"/>
      <c r="D153" s="59"/>
    </row>
    <row r="154" spans="1:6" ht="16.5" x14ac:dyDescent="0.25">
      <c r="A154" s="299" t="s">
        <v>63</v>
      </c>
      <c r="B154" s="300"/>
      <c r="C154" s="300"/>
      <c r="D154" s="300"/>
      <c r="E154" s="300"/>
      <c r="F154" s="30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56"/>
      <c r="E158" s="66"/>
      <c r="F158" s="66"/>
    </row>
    <row r="159" spans="1:6" ht="45" x14ac:dyDescent="0.25">
      <c r="A159" s="23" t="s">
        <v>190</v>
      </c>
      <c r="B159" s="170">
        <v>0</v>
      </c>
      <c r="C159" s="153"/>
      <c r="D159" s="168" t="s">
        <v>436</v>
      </c>
      <c r="E159" s="129" t="s">
        <v>435</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96" t="s">
        <v>134</v>
      </c>
      <c r="B166" s="297"/>
      <c r="C166" s="297"/>
      <c r="D166" s="297"/>
      <c r="E166" s="297"/>
      <c r="F166" s="297"/>
    </row>
    <row r="167" spans="1:6" x14ac:dyDescent="0.25">
      <c r="A167" s="17" t="s">
        <v>314</v>
      </c>
      <c r="B167" s="153">
        <v>2</v>
      </c>
      <c r="C167" s="153"/>
      <c r="D167" s="143"/>
      <c r="E167" s="147"/>
      <c r="F167" s="66"/>
    </row>
    <row r="168" spans="1:6" ht="30" x14ac:dyDescent="0.25">
      <c r="A168" s="18" t="s">
        <v>102</v>
      </c>
      <c r="B168" s="170">
        <v>0</v>
      </c>
      <c r="C168" s="153"/>
      <c r="D168" s="129" t="s">
        <v>437</v>
      </c>
      <c r="E168" s="129" t="s">
        <v>438</v>
      </c>
      <c r="F168" s="66"/>
    </row>
    <row r="169" spans="1:6" x14ac:dyDescent="0.25">
      <c r="A169" s="18" t="s">
        <v>135</v>
      </c>
      <c r="B169" s="170">
        <v>2</v>
      </c>
      <c r="C169" s="153"/>
      <c r="D169" s="129"/>
      <c r="E169" s="129"/>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58">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98" t="s">
        <v>167</v>
      </c>
      <c r="B192" s="298"/>
      <c r="C192" s="298"/>
      <c r="D192" s="298"/>
      <c r="E192" s="298"/>
      <c r="F192" s="298"/>
    </row>
    <row r="193" spans="1:7" x14ac:dyDescent="0.25">
      <c r="A193" s="189">
        <f>B11</f>
        <v>42804</v>
      </c>
      <c r="B193" s="6"/>
      <c r="C193" s="7"/>
      <c r="D193" s="6"/>
    </row>
    <row r="194" spans="1:7" ht="18" x14ac:dyDescent="0.25">
      <c r="A194" s="296" t="s">
        <v>158</v>
      </c>
      <c r="B194" s="297"/>
      <c r="C194" s="297"/>
      <c r="D194" s="297"/>
      <c r="E194" s="297"/>
      <c r="F194" s="297"/>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6" t="s">
        <v>76</v>
      </c>
      <c r="B209" s="297"/>
      <c r="C209" s="297"/>
      <c r="D209" s="297"/>
      <c r="E209" s="297"/>
      <c r="F209" s="297"/>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6" t="s">
        <v>191</v>
      </c>
      <c r="B232" s="297"/>
      <c r="C232" s="297"/>
      <c r="D232" s="297"/>
      <c r="E232" s="297"/>
      <c r="F232" s="297"/>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2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42804</v>
      </c>
      <c r="B249" s="6"/>
      <c r="C249" s="7"/>
      <c r="D249" s="6"/>
    </row>
    <row r="250" spans="1:6" s="3" customFormat="1" ht="18" x14ac:dyDescent="0.25">
      <c r="A250" s="296" t="s">
        <v>79</v>
      </c>
      <c r="B250" s="297"/>
      <c r="C250" s="297"/>
      <c r="D250" s="297"/>
      <c r="E250" s="297"/>
      <c r="F250" s="297"/>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168" t="s">
        <v>421</v>
      </c>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368</v>
      </c>
      <c r="B267" s="145">
        <v>2</v>
      </c>
      <c r="C267" s="145"/>
      <c r="D267" s="264"/>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t="s">
        <v>422</v>
      </c>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6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42804</v>
      </c>
      <c r="B292" s="6"/>
      <c r="C292" s="7"/>
      <c r="D292" s="59"/>
    </row>
    <row r="293" spans="1:7" ht="18" x14ac:dyDescent="0.25">
      <c r="A293" s="296" t="s">
        <v>19</v>
      </c>
      <c r="B293" s="297"/>
      <c r="C293" s="297"/>
      <c r="D293" s="297"/>
      <c r="E293" s="297"/>
      <c r="F293" s="297"/>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6" t="s">
        <v>122</v>
      </c>
      <c r="B305" s="297"/>
      <c r="C305" s="297"/>
      <c r="D305" s="297"/>
      <c r="E305" s="297"/>
      <c r="F305" s="29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x14ac:dyDescent="0.25">
      <c r="A308" s="18" t="s">
        <v>5</v>
      </c>
      <c r="B308" s="171">
        <v>2</v>
      </c>
      <c r="C308" s="153"/>
      <c r="D308" s="156"/>
      <c r="E308" s="147"/>
      <c r="F308" s="66"/>
    </row>
    <row r="309" spans="1:6" ht="18" x14ac:dyDescent="0.35">
      <c r="A309" s="76" t="s">
        <v>367</v>
      </c>
      <c r="B309" s="171">
        <v>2</v>
      </c>
      <c r="C309" s="217" t="str">
        <f>IF(B309=0, -5, "0")</f>
        <v>0</v>
      </c>
      <c r="D309" s="157"/>
      <c r="E309" s="147"/>
      <c r="F309" s="66"/>
    </row>
    <row r="310" spans="1:6" ht="30" x14ac:dyDescent="0.25">
      <c r="A310" s="17" t="s">
        <v>108</v>
      </c>
      <c r="B310" s="171">
        <v>1</v>
      </c>
      <c r="C310" s="153"/>
      <c r="D310" s="156" t="s">
        <v>446</v>
      </c>
      <c r="E310" s="129"/>
      <c r="F310" s="66"/>
    </row>
    <row r="311" spans="1:6" ht="18" x14ac:dyDescent="0.35">
      <c r="A311" s="76" t="s">
        <v>61</v>
      </c>
      <c r="B311" s="171">
        <v>2</v>
      </c>
      <c r="C311" s="217" t="str">
        <f>IF(B311=0, -5, "0")</f>
        <v>0</v>
      </c>
      <c r="D311" s="156"/>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58">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98" t="s">
        <v>21</v>
      </c>
      <c r="B324" s="298"/>
      <c r="C324" s="298"/>
      <c r="D324" s="298"/>
      <c r="E324" s="298"/>
      <c r="F324" s="298"/>
    </row>
    <row r="325" spans="1:9" x14ac:dyDescent="0.25">
      <c r="A325" s="193">
        <f>B11</f>
        <v>42804</v>
      </c>
      <c r="B325" s="6"/>
      <c r="C325" s="7"/>
      <c r="D325" s="6"/>
    </row>
    <row r="326" spans="1:9" ht="18" x14ac:dyDescent="0.25">
      <c r="A326" s="296" t="s">
        <v>12</v>
      </c>
      <c r="B326" s="297"/>
      <c r="C326" s="297"/>
      <c r="D326" s="297"/>
      <c r="E326" s="297"/>
      <c r="F326" s="297"/>
    </row>
    <row r="327" spans="1:9" ht="16.5" customHeight="1" x14ac:dyDescent="0.25">
      <c r="A327" s="17" t="s">
        <v>109</v>
      </c>
      <c r="B327" s="153">
        <v>2</v>
      </c>
      <c r="C327" s="153"/>
      <c r="D327" s="143"/>
      <c r="E327" s="147"/>
      <c r="F327" s="66"/>
    </row>
    <row r="328" spans="1:9" x14ac:dyDescent="0.25">
      <c r="A328" s="17" t="s">
        <v>51</v>
      </c>
      <c r="B328" s="170">
        <v>2</v>
      </c>
      <c r="C328" s="153"/>
      <c r="D328" s="9"/>
      <c r="E328" s="129"/>
      <c r="F328" s="66"/>
    </row>
    <row r="329" spans="1:9"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6" t="s">
        <v>25</v>
      </c>
      <c r="B339" s="297"/>
      <c r="C339" s="297"/>
      <c r="D339" s="297"/>
      <c r="E339" s="297"/>
      <c r="F339" s="29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8" t="s">
        <v>8</v>
      </c>
      <c r="B352" s="298"/>
      <c r="C352" s="298"/>
      <c r="D352" s="298"/>
      <c r="E352" s="298"/>
      <c r="F352" s="298"/>
    </row>
    <row r="353" spans="1:6" x14ac:dyDescent="0.25">
      <c r="A353" s="183">
        <f>B11</f>
        <v>42804</v>
      </c>
      <c r="B353" s="6"/>
      <c r="C353" s="7"/>
      <c r="D353" s="59"/>
    </row>
    <row r="354" spans="1:6" ht="16.5" x14ac:dyDescent="0.25">
      <c r="A354" s="299" t="s">
        <v>113</v>
      </c>
      <c r="B354" s="300"/>
      <c r="C354" s="300"/>
      <c r="D354" s="300"/>
      <c r="E354" s="300"/>
      <c r="F354" s="30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E359" s="66"/>
      <c r="F359" s="66"/>
    </row>
    <row r="360" spans="1:6" x14ac:dyDescent="0.25">
      <c r="A360" s="23" t="s">
        <v>145</v>
      </c>
      <c r="B360" s="170">
        <v>2</v>
      </c>
      <c r="C360" s="28"/>
      <c r="D360" s="4"/>
      <c r="E360" s="66"/>
      <c r="F360" s="66"/>
    </row>
    <row r="361" spans="1:6" x14ac:dyDescent="0.25">
      <c r="A361" s="23" t="s">
        <v>280</v>
      </c>
      <c r="B361" s="170">
        <v>2</v>
      </c>
      <c r="C361" s="28"/>
      <c r="D361" s="10"/>
      <c r="E361" s="262"/>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31.5" x14ac:dyDescent="0.35">
      <c r="A369" s="76" t="s">
        <v>59</v>
      </c>
      <c r="B369" s="171">
        <v>0</v>
      </c>
      <c r="C369" s="217">
        <f>IF(B369=0, -5, "0")</f>
        <v>-5</v>
      </c>
      <c r="D369" s="4" t="s">
        <v>443</v>
      </c>
      <c r="E369" s="129" t="s">
        <v>442</v>
      </c>
      <c r="F369" s="66"/>
    </row>
    <row r="370" spans="1:6" x14ac:dyDescent="0.25">
      <c r="A370" s="18" t="s">
        <v>253</v>
      </c>
      <c r="B370" s="171">
        <v>2</v>
      </c>
      <c r="C370" s="153"/>
      <c r="D370" s="142"/>
      <c r="E370" s="129"/>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8" x14ac:dyDescent="0.35">
      <c r="A374" s="76" t="s">
        <v>115</v>
      </c>
      <c r="B374" s="171">
        <v>2</v>
      </c>
      <c r="C374" s="217" t="str">
        <f>IF(B374=0, -5, "0")</f>
        <v>0</v>
      </c>
      <c r="D374" s="168"/>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96" t="s">
        <v>124</v>
      </c>
      <c r="B382" s="297"/>
      <c r="C382" s="297"/>
      <c r="D382" s="297"/>
      <c r="E382" s="297"/>
      <c r="F382" s="29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42804</v>
      </c>
      <c r="B406" s="6"/>
      <c r="C406" s="7"/>
      <c r="D406" s="6"/>
    </row>
    <row r="407" spans="1:6" ht="16.5" x14ac:dyDescent="0.25">
      <c r="A407" s="299" t="s">
        <v>19</v>
      </c>
      <c r="B407" s="300"/>
      <c r="C407" s="300"/>
      <c r="D407" s="300"/>
      <c r="E407" s="300"/>
      <c r="F407" s="30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4"/>
      <c r="E419" s="129"/>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98" t="s">
        <v>374</v>
      </c>
      <c r="B435" s="298"/>
      <c r="C435" s="298"/>
      <c r="D435" s="298"/>
      <c r="E435" s="298"/>
      <c r="F435" s="298"/>
    </row>
    <row r="436" spans="1:7" s="167" customFormat="1" x14ac:dyDescent="0.25">
      <c r="A436" s="195">
        <f>+B11</f>
        <v>42804</v>
      </c>
      <c r="B436" s="6"/>
      <c r="C436" s="7"/>
      <c r="D436" s="6"/>
    </row>
    <row r="437" spans="1:7" ht="18" x14ac:dyDescent="0.25">
      <c r="A437" s="296" t="s">
        <v>375</v>
      </c>
      <c r="B437" s="297"/>
      <c r="C437" s="297"/>
      <c r="D437" s="297"/>
      <c r="E437" s="297"/>
      <c r="F437" s="29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58">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45">
        <v>1</v>
      </c>
      <c r="C466" s="145"/>
      <c r="D466" s="146" t="s">
        <v>416</v>
      </c>
      <c r="E466" s="148"/>
      <c r="F466" s="66"/>
    </row>
    <row r="467" spans="1:7" ht="15.75" x14ac:dyDescent="0.3">
      <c r="A467" s="181" t="s">
        <v>306</v>
      </c>
      <c r="B467" s="171">
        <v>2</v>
      </c>
      <c r="C467" s="218" t="str">
        <f>IF(B467=0, -5, "0")</f>
        <v>0</v>
      </c>
      <c r="D467" s="269"/>
      <c r="E467" s="268"/>
      <c r="F467" s="66"/>
      <c r="G467" s="172"/>
    </row>
    <row r="468" spans="1:7" ht="30" x14ac:dyDescent="0.25">
      <c r="A468" s="32" t="s">
        <v>196</v>
      </c>
      <c r="B468" s="171">
        <v>2</v>
      </c>
      <c r="C468" s="145"/>
      <c r="D468" s="162"/>
      <c r="E468" s="148"/>
      <c r="F468" s="66"/>
    </row>
    <row r="469" spans="1:7" ht="45" x14ac:dyDescent="0.25">
      <c r="A469" s="32" t="s">
        <v>287</v>
      </c>
      <c r="B469" s="171">
        <v>2</v>
      </c>
      <c r="C469" s="154"/>
      <c r="D469" s="258">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413</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1">
        <v>1</v>
      </c>
      <c r="E490" s="102"/>
      <c r="F490" s="102"/>
    </row>
    <row r="491" spans="1:14" x14ac:dyDescent="0.25">
      <c r="A491" s="19" t="s">
        <v>38</v>
      </c>
      <c r="B491" s="19"/>
      <c r="C491" s="19"/>
      <c r="D491" s="19">
        <f>SUM(B475:C489)</f>
        <v>26</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8" t="s">
        <v>152</v>
      </c>
      <c r="B494" s="298"/>
      <c r="C494" s="298"/>
      <c r="D494" s="298"/>
      <c r="E494" s="298"/>
      <c r="F494" s="29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0.8928571428571429</v>
      </c>
    </row>
    <row r="504" spans="1:6" ht="27.75" customHeight="1" x14ac:dyDescent="0.3">
      <c r="A504" s="71" t="s">
        <v>47</v>
      </c>
      <c r="B504" s="72"/>
      <c r="C504" s="73"/>
      <c r="D504" s="74">
        <f>SUM(D500,D491,D461,D451,D402,D349,D321,D40,D470,D288,D245,D149,D432,D189,D96)</f>
        <v>456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0.92682926829268297</v>
      </c>
    </row>
  </sheetData>
  <sheetProtection algorithmName="SHA-512" hashValue="8jDgfsdjRwH12DI5i+VSqNYhVmg5HjYC4d9scevq/vZPQFLQiogYWtNDLK13lCCv+uJAdtwZ9Vc2hfGRlVH2vQ==" saltValue="Z3ELIjXPSyFOCOdNepWR+g=="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7" orientation="portrait" horizontalDpi="4294967293" r:id="rId1"/>
  <rowBreaks count="5" manualBreakCount="5">
    <brk id="72" max="16383" man="1"/>
    <brk id="155" max="16383" man="1"/>
    <brk id="247" max="6" man="1"/>
    <brk id="351"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D180" sqref="D180:D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45">
      <c r="A6" s="303" t="s">
        <v>52</v>
      </c>
      <c r="B6" s="303"/>
      <c r="C6" s="303"/>
      <c r="D6" s="303"/>
      <c r="E6" s="303"/>
      <c r="F6" s="303"/>
      <c r="G6" s="126"/>
      <c r="H6" s="126"/>
      <c r="I6" s="126"/>
    </row>
    <row r="7" spans="1:9" s="36" customFormat="1" ht="21.75" customHeight="1" x14ac:dyDescent="0.5">
      <c r="A7" s="304" t="str">
        <f>'A1 Exploitation'!A8:F8</f>
        <v>El Mourouj 4</v>
      </c>
      <c r="B7" s="304"/>
      <c r="C7" s="304"/>
      <c r="D7" s="304"/>
      <c r="E7" s="304"/>
      <c r="F7" s="304"/>
      <c r="G7" s="126"/>
      <c r="H7" s="126"/>
      <c r="I7" s="126"/>
    </row>
    <row r="8" spans="1:9" s="36" customFormat="1" ht="24.75" x14ac:dyDescent="0.5">
      <c r="A8" s="38" t="s">
        <v>44</v>
      </c>
      <c r="B8" s="327" t="str">
        <f>'A1 Exploitation'!B9:F9</f>
        <v>Mme Samah SLAIMI</v>
      </c>
      <c r="C8" s="327"/>
      <c r="D8" s="327"/>
      <c r="E8" s="327"/>
      <c r="F8" s="327"/>
      <c r="G8" s="126"/>
      <c r="H8" s="126"/>
      <c r="I8" s="126"/>
    </row>
    <row r="9" spans="1:9" s="36" customFormat="1" ht="24" x14ac:dyDescent="0.45">
      <c r="A9" s="39" t="s">
        <v>46</v>
      </c>
      <c r="B9" s="328" t="str">
        <f>'A1 Exploitation'!B10:F10</f>
        <v>Directeur du Magasin &amp; Chef secteur PFT</v>
      </c>
      <c r="C9" s="328"/>
      <c r="D9" s="328"/>
      <c r="E9" s="328"/>
      <c r="F9" s="328"/>
      <c r="G9" s="126"/>
      <c r="H9" s="126"/>
      <c r="I9" s="126"/>
    </row>
    <row r="10" spans="1:9" s="36" customFormat="1" ht="24.75" x14ac:dyDescent="0.5">
      <c r="A10" s="38" t="s">
        <v>45</v>
      </c>
      <c r="B10" s="325">
        <f>'A1 Exploitation'!B11:F11</f>
        <v>42804</v>
      </c>
      <c r="C10" s="325"/>
      <c r="D10" s="325"/>
      <c r="E10" s="325"/>
      <c r="F10" s="325"/>
      <c r="G10" s="126"/>
      <c r="H10" s="126"/>
      <c r="I10" s="126"/>
    </row>
    <row r="11" spans="1:9" s="36" customFormat="1" ht="24.75" x14ac:dyDescent="0.5">
      <c r="A11" s="38" t="s">
        <v>341</v>
      </c>
      <c r="B11" s="317">
        <f>D198</f>
        <v>0.95192307692307687</v>
      </c>
      <c r="C11" s="317"/>
      <c r="D11" s="317"/>
      <c r="E11" s="317"/>
      <c r="F11" s="317"/>
      <c r="G11" s="126"/>
      <c r="H11" s="126"/>
      <c r="I11" s="12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21"/>
      <c r="C22" s="322"/>
      <c r="D22" s="127">
        <f>SUM(B17:C21)</f>
        <v>10</v>
      </c>
    </row>
    <row r="23" spans="1:6" x14ac:dyDescent="0.3">
      <c r="A23" s="314" t="s">
        <v>342</v>
      </c>
      <c r="B23" s="315"/>
      <c r="C23" s="316"/>
      <c r="D23" s="65">
        <f>D22/(COUNT(B17:C21)*2)</f>
        <v>1</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ht="33" x14ac:dyDescent="0.3">
      <c r="A27" s="41" t="s">
        <v>99</v>
      </c>
      <c r="B27" s="221">
        <v>2</v>
      </c>
      <c r="C27" s="221"/>
      <c r="D27" s="222" t="s">
        <v>423</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57"/>
      <c r="E30" s="257"/>
      <c r="F30" s="221"/>
    </row>
    <row r="31" spans="1:6" x14ac:dyDescent="0.3">
      <c r="A31" s="41" t="s">
        <v>340</v>
      </c>
      <c r="B31" s="221">
        <v>2</v>
      </c>
      <c r="C31" s="221"/>
      <c r="D31" s="225"/>
      <c r="E31" s="221"/>
      <c r="F31" s="221"/>
    </row>
    <row r="32" spans="1:6" x14ac:dyDescent="0.3">
      <c r="A32" s="314" t="s">
        <v>38</v>
      </c>
      <c r="B32" s="315"/>
      <c r="C32" s="316"/>
      <c r="D32" s="125">
        <f>SUM(B26:C31)</f>
        <v>12</v>
      </c>
    </row>
    <row r="33" spans="1:6" x14ac:dyDescent="0.3">
      <c r="A33" s="314" t="s">
        <v>342</v>
      </c>
      <c r="B33" s="315"/>
      <c r="C33" s="316"/>
      <c r="D33" s="65">
        <f>D32/(COUNT(B26:C31)*2)</f>
        <v>1</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57"/>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4" t="s">
        <v>38</v>
      </c>
      <c r="B41" s="315"/>
      <c r="C41" s="316"/>
      <c r="D41" s="125">
        <f>SUM(B36:C40)</f>
        <v>10</v>
      </c>
      <c r="E41" s="37"/>
      <c r="F41" s="37"/>
    </row>
    <row r="42" spans="1:6" s="50" customFormat="1" x14ac:dyDescent="0.3">
      <c r="A42" s="314" t="s">
        <v>342</v>
      </c>
      <c r="B42" s="315"/>
      <c r="C42" s="316"/>
      <c r="D42" s="65">
        <f>D41/(COUNT(B36:C40)*2)</f>
        <v>1</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14" t="s">
        <v>38</v>
      </c>
      <c r="B51" s="315"/>
      <c r="C51" s="316"/>
      <c r="D51" s="125">
        <f>SUM(B45:C50)</f>
        <v>10</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v>2</v>
      </c>
      <c r="C55" s="248" t="str">
        <f>IF(B55=0, -5, "0")</f>
        <v>0</v>
      </c>
      <c r="D55" s="222"/>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57"/>
      <c r="E58" s="263"/>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4" t="s">
        <v>38</v>
      </c>
      <c r="B62" s="315"/>
      <c r="C62" s="316"/>
      <c r="D62" s="125">
        <f>SUM(B55:C61)</f>
        <v>14</v>
      </c>
    </row>
    <row r="63" spans="1:6" x14ac:dyDescent="0.3">
      <c r="A63" s="314" t="s">
        <v>342</v>
      </c>
      <c r="B63" s="315"/>
      <c r="C63" s="316"/>
      <c r="D63" s="65">
        <f>D62/(COUNT(B55:C61)*2)</f>
        <v>1</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418</v>
      </c>
      <c r="E74" s="232"/>
      <c r="F74" s="221"/>
    </row>
    <row r="75" spans="1:6" ht="18" x14ac:dyDescent="0.35">
      <c r="A75" s="89" t="s">
        <v>265</v>
      </c>
      <c r="B75" s="227">
        <v>2</v>
      </c>
      <c r="C75" s="248" t="str">
        <f>IF(B75=0, -5, "0")</f>
        <v>0</v>
      </c>
      <c r="D75" s="257"/>
      <c r="E75" s="257"/>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414</v>
      </c>
      <c r="E77" s="257"/>
      <c r="F77" s="233"/>
    </row>
    <row r="78" spans="1:6" x14ac:dyDescent="0.3">
      <c r="A78" s="41" t="s">
        <v>198</v>
      </c>
      <c r="B78" s="227">
        <v>2</v>
      </c>
      <c r="C78" s="221"/>
      <c r="D78" s="234"/>
      <c r="E78" s="232"/>
      <c r="F78" s="221"/>
    </row>
    <row r="79" spans="1:6" ht="36" x14ac:dyDescent="0.35">
      <c r="A79" s="83" t="s">
        <v>184</v>
      </c>
      <c r="B79" s="227">
        <v>2</v>
      </c>
      <c r="C79" s="248" t="str">
        <f>IF(B79=0, -5, "0")</f>
        <v>0</v>
      </c>
      <c r="D79" s="222" t="s">
        <v>419</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7"/>
      <c r="E82" s="235"/>
      <c r="F82" s="221"/>
    </row>
    <row r="83" spans="1:6" x14ac:dyDescent="0.3">
      <c r="A83" s="314" t="s">
        <v>38</v>
      </c>
      <c r="B83" s="315"/>
      <c r="C83" s="316"/>
      <c r="D83" s="125">
        <f>SUM(B66:C82)</f>
        <v>29</v>
      </c>
    </row>
    <row r="84" spans="1:6" x14ac:dyDescent="0.3">
      <c r="A84" s="314" t="s">
        <v>342</v>
      </c>
      <c r="B84" s="315"/>
      <c r="C84" s="316"/>
      <c r="D84" s="65">
        <f>D83/(COUNT(B66:C82)*2)</f>
        <v>0.96666666666666667</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271" t="s">
        <v>330</v>
      </c>
      <c r="B96" s="260">
        <v>0</v>
      </c>
      <c r="C96" s="221"/>
      <c r="D96" s="257" t="s">
        <v>433</v>
      </c>
      <c r="E96" s="221" t="s">
        <v>434</v>
      </c>
      <c r="F96" s="221"/>
    </row>
    <row r="97" spans="1:6" x14ac:dyDescent="0.3">
      <c r="A97" s="41" t="s">
        <v>147</v>
      </c>
      <c r="B97" s="237">
        <v>2</v>
      </c>
      <c r="C97" s="221"/>
      <c r="D97" s="222"/>
      <c r="E97" s="221"/>
      <c r="F97" s="221"/>
    </row>
    <row r="98" spans="1:6" ht="36" x14ac:dyDescent="0.35">
      <c r="A98" s="89" t="s">
        <v>216</v>
      </c>
      <c r="B98" s="237">
        <v>2</v>
      </c>
      <c r="C98" s="248" t="str">
        <f>IF(B98=0, -5, "0")</f>
        <v>0</v>
      </c>
      <c r="D98" s="266"/>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125">
        <f>SUM(B87:C100)</f>
        <v>26</v>
      </c>
    </row>
    <row r="102" spans="1:6" x14ac:dyDescent="0.3">
      <c r="A102" s="314" t="s">
        <v>342</v>
      </c>
      <c r="B102" s="315"/>
      <c r="C102" s="316"/>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420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125">
        <f>SUM(B106:C116)</f>
        <v>22</v>
      </c>
      <c r="E117" s="37"/>
      <c r="F117" s="37"/>
    </row>
    <row r="118" spans="1:6" s="50" customFormat="1" x14ac:dyDescent="0.3">
      <c r="A118" s="314" t="s">
        <v>342</v>
      </c>
      <c r="B118" s="315"/>
      <c r="C118" s="316"/>
      <c r="D118" s="65">
        <f>D117/(COUNT(B106:C116)*2)</f>
        <v>1</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66"/>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66"/>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67"/>
      <c r="E131" s="229"/>
      <c r="F131" s="233"/>
    </row>
    <row r="132" spans="1:6" x14ac:dyDescent="0.3">
      <c r="A132" s="314" t="s">
        <v>38</v>
      </c>
      <c r="B132" s="315"/>
      <c r="C132" s="316"/>
      <c r="D132" s="125">
        <f>SUM(B121:C131)</f>
        <v>0</v>
      </c>
    </row>
    <row r="133" spans="1:6" x14ac:dyDescent="0.3">
      <c r="A133" s="314" t="s">
        <v>342</v>
      </c>
      <c r="B133" s="315"/>
      <c r="C133" s="316"/>
      <c r="D133" s="63" t="e">
        <f>D132/(COUNT(B121:C131)*2)</f>
        <v>#DIV/0!</v>
      </c>
    </row>
    <row r="134" spans="1:6" s="50" customFormat="1" x14ac:dyDescent="0.3">
      <c r="A134" s="54"/>
      <c r="B134" s="55"/>
      <c r="C134" s="55"/>
      <c r="D134" s="61"/>
    </row>
    <row r="135" spans="1:6" ht="24.75" customHeight="1" x14ac:dyDescent="0.4">
      <c r="A135" s="323" t="s">
        <v>78</v>
      </c>
      <c r="B135" s="324"/>
      <c r="C135" s="324"/>
      <c r="D135" s="324"/>
      <c r="E135" s="324"/>
      <c r="F135" s="32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59"/>
      <c r="E138" s="221"/>
      <c r="F138" s="221"/>
    </row>
    <row r="139" spans="1:6" x14ac:dyDescent="0.3">
      <c r="A139" s="95" t="s">
        <v>325</v>
      </c>
      <c r="B139" s="237">
        <v>2</v>
      </c>
      <c r="C139" s="222"/>
      <c r="D139" s="36"/>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2"/>
      <c r="E142" s="221"/>
      <c r="F142" s="221"/>
    </row>
    <row r="143" spans="1:6" ht="18" x14ac:dyDescent="0.35">
      <c r="A143" s="76" t="s">
        <v>268</v>
      </c>
      <c r="B143" s="237">
        <v>2</v>
      </c>
      <c r="C143" s="250" t="str">
        <f>IF(B143=0, -5, "0")</f>
        <v>0</v>
      </c>
      <c r="D143" s="222"/>
      <c r="E143" s="221"/>
      <c r="F143" s="221"/>
    </row>
    <row r="144" spans="1:6" ht="18" x14ac:dyDescent="0.35">
      <c r="A144" s="76" t="s">
        <v>218</v>
      </c>
      <c r="B144" s="260">
        <v>2</v>
      </c>
      <c r="C144" s="250" t="str">
        <f>IF(B144=0, -5, "0")</f>
        <v>0</v>
      </c>
      <c r="D144" s="222"/>
      <c r="E144" s="221"/>
      <c r="F144" s="221"/>
    </row>
    <row r="145" spans="1:6" x14ac:dyDescent="0.3">
      <c r="A145" s="51" t="s">
        <v>104</v>
      </c>
      <c r="B145" s="237">
        <v>2</v>
      </c>
      <c r="C145" s="222"/>
      <c r="D145" s="225"/>
      <c r="E145" s="221"/>
      <c r="F145" s="221"/>
    </row>
    <row r="146" spans="1:6" x14ac:dyDescent="0.3">
      <c r="A146" s="93" t="s">
        <v>240</v>
      </c>
      <c r="B146" s="237">
        <v>0</v>
      </c>
      <c r="C146" s="222"/>
      <c r="D146" s="257" t="s">
        <v>440</v>
      </c>
      <c r="E146" s="221" t="s">
        <v>441</v>
      </c>
      <c r="F146" s="221"/>
    </row>
    <row r="147" spans="1:6" ht="33" x14ac:dyDescent="0.3">
      <c r="A147" s="41" t="s">
        <v>352</v>
      </c>
      <c r="B147" s="237">
        <v>0</v>
      </c>
      <c r="C147" s="222"/>
      <c r="D147" s="257" t="s">
        <v>447</v>
      </c>
      <c r="E147" s="222" t="s">
        <v>439</v>
      </c>
      <c r="F147" s="221"/>
    </row>
    <row r="148" spans="1:6" x14ac:dyDescent="0.3">
      <c r="A148" s="314" t="s">
        <v>38</v>
      </c>
      <c r="B148" s="315"/>
      <c r="C148" s="316"/>
      <c r="D148" s="125">
        <f>SUM(B136:C147)</f>
        <v>20</v>
      </c>
    </row>
    <row r="149" spans="1:6" x14ac:dyDescent="0.3">
      <c r="A149" s="314" t="s">
        <v>342</v>
      </c>
      <c r="B149" s="315"/>
      <c r="C149" s="316"/>
      <c r="D149" s="65">
        <f>D148/(COUNT(B136:C147)*2)</f>
        <v>0.83333333333333337</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59"/>
      <c r="E157" s="257"/>
      <c r="F157" s="221"/>
    </row>
    <row r="158" spans="1:6" x14ac:dyDescent="0.3">
      <c r="A158" s="196" t="s">
        <v>376</v>
      </c>
      <c r="B158" s="221">
        <v>2</v>
      </c>
      <c r="C158" s="221"/>
      <c r="D158" s="259"/>
      <c r="E158" s="221"/>
      <c r="F158" s="221"/>
    </row>
    <row r="159" spans="1:6" x14ac:dyDescent="0.3">
      <c r="A159" s="196" t="s">
        <v>181</v>
      </c>
      <c r="B159" s="221">
        <v>2</v>
      </c>
      <c r="C159" s="221"/>
      <c r="D159" s="246"/>
      <c r="E159" s="221"/>
      <c r="F159" s="221"/>
    </row>
    <row r="160" spans="1:6" x14ac:dyDescent="0.3">
      <c r="A160" s="314" t="s">
        <v>38</v>
      </c>
      <c r="B160" s="321"/>
      <c r="C160" s="322"/>
      <c r="D160" s="188">
        <f>SUM(B152:C159)</f>
        <v>16</v>
      </c>
    </row>
    <row r="161" spans="1:6" x14ac:dyDescent="0.3">
      <c r="A161" s="314" t="s">
        <v>342</v>
      </c>
      <c r="B161" s="315"/>
      <c r="C161" s="316"/>
      <c r="D161" s="65">
        <f>D160/(COUNT(B152:C159)*2)</f>
        <v>1</v>
      </c>
    </row>
    <row r="162" spans="1:6" s="50" customFormat="1" ht="28.15" customHeigh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4" t="s">
        <v>38</v>
      </c>
      <c r="B168" s="315"/>
      <c r="C168" s="316"/>
      <c r="D168" s="125">
        <f>SUM(B164:C167)</f>
        <v>8</v>
      </c>
    </row>
    <row r="169" spans="1:6" x14ac:dyDescent="0.3">
      <c r="A169" s="314" t="s">
        <v>342</v>
      </c>
      <c r="B169" s="315"/>
      <c r="C169" s="316"/>
      <c r="D169" s="65">
        <f>D168/(COUNT(B164:C167)*2)</f>
        <v>1</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57"/>
      <c r="E172" s="257"/>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4" t="s">
        <v>38</v>
      </c>
      <c r="B176" s="315"/>
      <c r="C176" s="316"/>
      <c r="D176" s="125">
        <f>SUM(B172:C175)</f>
        <v>8</v>
      </c>
    </row>
    <row r="177" spans="1:6" x14ac:dyDescent="0.3">
      <c r="A177" s="314" t="s">
        <v>342</v>
      </c>
      <c r="B177" s="315"/>
      <c r="C177" s="316"/>
      <c r="D177" s="65">
        <f>D176/(COUNT(B172:C175)*2)</f>
        <v>1</v>
      </c>
    </row>
    <row r="178" spans="1:6" s="50" customFormat="1" x14ac:dyDescent="0.3">
      <c r="A178" s="54"/>
      <c r="B178" s="55"/>
      <c r="C178" s="55"/>
      <c r="D178" s="56"/>
    </row>
    <row r="179" spans="1:6" ht="19.5" x14ac:dyDescent="0.4">
      <c r="A179" s="323" t="s">
        <v>87</v>
      </c>
      <c r="B179" s="324"/>
      <c r="C179" s="324"/>
      <c r="D179" s="324"/>
      <c r="E179" s="324"/>
      <c r="F179" s="324"/>
    </row>
    <row r="180" spans="1:6" ht="33" x14ac:dyDescent="0.3">
      <c r="A180" s="87" t="s">
        <v>364</v>
      </c>
      <c r="B180" s="221">
        <v>1</v>
      </c>
      <c r="C180" s="221"/>
      <c r="D180" s="222" t="s">
        <v>426</v>
      </c>
      <c r="E180" s="222"/>
      <c r="F180" s="221"/>
    </row>
    <row r="181" spans="1:6" ht="49.5" x14ac:dyDescent="0.3">
      <c r="A181" s="95" t="s">
        <v>247</v>
      </c>
      <c r="B181" s="221">
        <v>0</v>
      </c>
      <c r="C181" s="221"/>
      <c r="D181" s="222" t="s">
        <v>431</v>
      </c>
      <c r="E181" s="257" t="s">
        <v>430</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125">
        <f>SUM(B180:C184)</f>
        <v>7</v>
      </c>
    </row>
    <row r="186" spans="1:6" x14ac:dyDescent="0.3">
      <c r="A186" s="314" t="s">
        <v>342</v>
      </c>
      <c r="B186" s="315"/>
      <c r="C186" s="316"/>
      <c r="D186" s="65">
        <f>D185/(COUNT(B180:C184)*2)</f>
        <v>0.7</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4" t="s">
        <v>38</v>
      </c>
      <c r="B193" s="315"/>
      <c r="C193" s="316"/>
      <c r="D193" s="97">
        <f>SUM(B189:C192)</f>
        <v>6</v>
      </c>
    </row>
    <row r="194" spans="1:4" x14ac:dyDescent="0.3">
      <c r="A194" s="314" t="s">
        <v>342</v>
      </c>
      <c r="B194" s="315"/>
      <c r="C194" s="316"/>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198</v>
      </c>
    </row>
    <row r="198" spans="1:4" ht="22.5" x14ac:dyDescent="0.3">
      <c r="A198" s="71" t="s">
        <v>378</v>
      </c>
      <c r="B198" s="72"/>
      <c r="C198" s="73"/>
      <c r="D198" s="75">
        <f>D197/(COUNT(B189:C192,B180:C184,B172:C175,B164:C167,B152:C159,B55:C61,B45:C50,B26:C31,B17:C21,B106:C116,B136:C147,B121:C131,B87:C100,B66:C82,B36:C40)*2)</f>
        <v>0.95192307692307687</v>
      </c>
    </row>
  </sheetData>
  <sheetProtection algorithmName="SHA-512" hashValue="eUsfW6btjBON3dKxK71wwLBLf2LYpRfuoU00Tkb6pkMkxPcHwJ42vrDUtJKIiDqRWsrLB1eJK0Gc/yCgn0F6pQ==" saltValue="pFOyu5UjCXImwoZob24+y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89" zoomScaleNormal="100" zoomScaleSheetLayoutView="89" workbookViewId="0">
      <selection activeCell="D246" sqref="D24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Mourouj 4</v>
      </c>
      <c r="B8" s="304"/>
      <c r="C8" s="304"/>
      <c r="D8" s="304"/>
      <c r="E8" s="304"/>
      <c r="F8" s="304"/>
      <c r="G8" s="216"/>
      <c r="H8" s="216"/>
      <c r="I8" s="213"/>
    </row>
    <row r="9" spans="1:9" ht="24.75" x14ac:dyDescent="0.5">
      <c r="A9" s="38" t="s">
        <v>44</v>
      </c>
      <c r="B9" s="305" t="s">
        <v>448</v>
      </c>
      <c r="C9" s="305"/>
      <c r="D9" s="305"/>
      <c r="E9" s="305"/>
      <c r="F9" s="305"/>
      <c r="G9" s="216"/>
      <c r="H9" s="216"/>
      <c r="I9" s="213"/>
    </row>
    <row r="10" spans="1:9" ht="24" x14ac:dyDescent="0.45">
      <c r="A10" s="39" t="s">
        <v>46</v>
      </c>
      <c r="B10" s="306" t="s">
        <v>444</v>
      </c>
      <c r="C10" s="306"/>
      <c r="D10" s="306"/>
      <c r="E10" s="306"/>
      <c r="F10" s="306"/>
      <c r="G10" s="216"/>
      <c r="H10" s="216"/>
      <c r="I10" s="213"/>
    </row>
    <row r="11" spans="1:9" ht="24.75" x14ac:dyDescent="0.5">
      <c r="A11" s="38" t="s">
        <v>45</v>
      </c>
      <c r="B11" s="301">
        <v>42899</v>
      </c>
      <c r="C11" s="301"/>
      <c r="D11" s="301"/>
      <c r="E11" s="301"/>
      <c r="F11" s="301"/>
      <c r="G11" s="216"/>
      <c r="H11" s="216"/>
      <c r="I11" s="213"/>
    </row>
    <row r="12" spans="1:9" ht="24.75" x14ac:dyDescent="0.5">
      <c r="A12" s="38" t="s">
        <v>276</v>
      </c>
      <c r="B12" s="307">
        <f>D505</f>
        <v>0.98577235772357719</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42899</v>
      </c>
      <c r="B17" s="36"/>
      <c r="C17" s="36"/>
      <c r="D17" s="36"/>
      <c r="E17" s="36"/>
      <c r="F17" s="36"/>
      <c r="G17" s="36"/>
      <c r="H17" s="36"/>
    </row>
    <row r="18" spans="1:8" ht="18" x14ac:dyDescent="0.25">
      <c r="A18" s="312" t="s">
        <v>1</v>
      </c>
      <c r="B18" s="313"/>
      <c r="C18" s="313"/>
      <c r="D18" s="313"/>
      <c r="E18" s="313"/>
      <c r="F18" s="31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1</v>
      </c>
      <c r="C21" s="170"/>
      <c r="D21" s="129" t="s">
        <v>411</v>
      </c>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6" t="s">
        <v>18</v>
      </c>
      <c r="B26" s="297"/>
      <c r="C26" s="297"/>
      <c r="D26" s="297"/>
      <c r="E26" s="297"/>
      <c r="F26" s="29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90" x14ac:dyDescent="0.25">
      <c r="A32" s="169" t="s">
        <v>166</v>
      </c>
      <c r="B32" s="170">
        <v>1</v>
      </c>
      <c r="C32" s="170"/>
      <c r="D32" s="156" t="s">
        <v>449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272">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8" t="s">
        <v>137</v>
      </c>
      <c r="B43" s="298"/>
      <c r="C43" s="298"/>
      <c r="D43" s="298"/>
      <c r="E43" s="298"/>
      <c r="F43" s="298"/>
    </row>
    <row r="44" spans="1:7" x14ac:dyDescent="0.25">
      <c r="A44" s="183">
        <f>B11</f>
        <v>42899</v>
      </c>
      <c r="B44" s="6"/>
      <c r="C44" s="7"/>
      <c r="D44" s="6"/>
    </row>
    <row r="45" spans="1:7" ht="16.5" x14ac:dyDescent="0.25">
      <c r="A45" s="299" t="s">
        <v>63</v>
      </c>
      <c r="B45" s="300"/>
      <c r="C45" s="300"/>
      <c r="D45" s="300"/>
      <c r="E45" s="300"/>
      <c r="F45" s="300"/>
    </row>
    <row r="46" spans="1:7" x14ac:dyDescent="0.25">
      <c r="A46" s="33" t="s">
        <v>109</v>
      </c>
      <c r="B46" s="170" t="s">
        <v>34</v>
      </c>
      <c r="C46" s="170"/>
      <c r="D46" s="156"/>
      <c r="E46" s="147"/>
      <c r="F46" s="147"/>
    </row>
    <row r="47" spans="1:7" ht="30" x14ac:dyDescent="0.25">
      <c r="A47" s="43" t="s">
        <v>259</v>
      </c>
      <c r="B47" s="170" t="s">
        <v>34</v>
      </c>
      <c r="C47" s="170"/>
      <c r="D47" s="156" t="s">
        <v>452</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296" t="s">
        <v>65</v>
      </c>
      <c r="B57" s="297"/>
      <c r="C57" s="297"/>
      <c r="D57" s="297"/>
      <c r="E57" s="297"/>
      <c r="F57" s="29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454</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453</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96" t="s">
        <v>25</v>
      </c>
      <c r="B84" s="297"/>
      <c r="C84" s="297"/>
      <c r="D84" s="297"/>
      <c r="E84" s="297"/>
      <c r="F84" s="29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7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1</v>
      </c>
    </row>
    <row r="98" spans="1:6" x14ac:dyDescent="0.25">
      <c r="A98" s="5"/>
      <c r="B98" s="6"/>
      <c r="C98" s="7"/>
      <c r="D98" s="6"/>
    </row>
    <row r="99" spans="1:6" ht="18" x14ac:dyDescent="0.35">
      <c r="A99" s="298" t="s">
        <v>129</v>
      </c>
      <c r="B99" s="298"/>
      <c r="C99" s="298"/>
      <c r="D99" s="298"/>
      <c r="E99" s="298"/>
      <c r="F99" s="298"/>
    </row>
    <row r="100" spans="1:6" x14ac:dyDescent="0.25">
      <c r="A100" s="183">
        <f>B11</f>
        <v>42899</v>
      </c>
      <c r="B100" s="6"/>
      <c r="C100" s="7"/>
      <c r="D100" s="6"/>
    </row>
    <row r="101" spans="1:6" ht="16.5" x14ac:dyDescent="0.25">
      <c r="A101" s="299" t="s">
        <v>63</v>
      </c>
      <c r="B101" s="300"/>
      <c r="C101" s="300"/>
      <c r="D101" s="300"/>
      <c r="E101" s="300"/>
      <c r="F101" s="30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6" t="s">
        <v>133</v>
      </c>
      <c r="B113" s="297"/>
      <c r="C113" s="297"/>
      <c r="D113" s="297"/>
      <c r="E113" s="297"/>
      <c r="F113" s="297"/>
    </row>
    <row r="114" spans="1:6" x14ac:dyDescent="0.25">
      <c r="A114" s="169" t="s">
        <v>314</v>
      </c>
      <c r="B114" s="170">
        <v>2</v>
      </c>
      <c r="C114" s="170"/>
      <c r="D114" s="168"/>
      <c r="E114" s="168"/>
      <c r="F114" s="147"/>
    </row>
    <row r="115" spans="1:6" x14ac:dyDescent="0.25">
      <c r="A115" s="18" t="s">
        <v>294</v>
      </c>
      <c r="B115" s="170">
        <v>1</v>
      </c>
      <c r="C115" s="170"/>
      <c r="D115" s="143" t="s">
        <v>455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96" t="s">
        <v>73</v>
      </c>
      <c r="B137" s="297"/>
      <c r="C137" s="297"/>
      <c r="D137" s="297"/>
      <c r="E137" s="297"/>
      <c r="F137" s="29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7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98" t="s">
        <v>130</v>
      </c>
      <c r="B152" s="298"/>
      <c r="C152" s="298"/>
      <c r="D152" s="298"/>
      <c r="E152" s="298"/>
      <c r="F152" s="298"/>
    </row>
    <row r="153" spans="1:6" x14ac:dyDescent="0.25">
      <c r="A153" s="183">
        <f>B11</f>
        <v>42899</v>
      </c>
      <c r="B153" s="6"/>
      <c r="C153" s="7"/>
      <c r="D153" s="59"/>
    </row>
    <row r="154" spans="1:6" ht="16.5" x14ac:dyDescent="0.25">
      <c r="A154" s="299" t="s">
        <v>63</v>
      </c>
      <c r="B154" s="300"/>
      <c r="C154" s="300"/>
      <c r="D154" s="300"/>
      <c r="E154" s="300"/>
      <c r="F154" s="30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6" t="s">
        <v>134</v>
      </c>
      <c r="B166" s="297"/>
      <c r="C166" s="297"/>
      <c r="D166" s="297"/>
      <c r="E166" s="297"/>
      <c r="F166" s="29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457</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2">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8" t="s">
        <v>167</v>
      </c>
      <c r="B192" s="298"/>
      <c r="C192" s="298"/>
      <c r="D192" s="298"/>
      <c r="E192" s="298"/>
      <c r="F192" s="298"/>
    </row>
    <row r="193" spans="1:7" x14ac:dyDescent="0.25">
      <c r="A193" s="189">
        <f>B11</f>
        <v>42899</v>
      </c>
      <c r="B193" s="6"/>
      <c r="C193" s="7"/>
      <c r="D193" s="6"/>
    </row>
    <row r="194" spans="1:7" ht="18" x14ac:dyDescent="0.25">
      <c r="A194" s="296" t="s">
        <v>158</v>
      </c>
      <c r="B194" s="297"/>
      <c r="C194" s="297"/>
      <c r="D194" s="297"/>
      <c r="E194" s="297"/>
      <c r="F194" s="297"/>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6" t="s">
        <v>76</v>
      </c>
      <c r="B209" s="297"/>
      <c r="C209" s="297"/>
      <c r="D209" s="297"/>
      <c r="E209" s="297"/>
      <c r="F209" s="297"/>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6" t="s">
        <v>191</v>
      </c>
      <c r="B232" s="297"/>
      <c r="C232" s="297"/>
      <c r="D232" s="297"/>
      <c r="E232" s="297"/>
      <c r="F232" s="29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t="s">
        <v>34</v>
      </c>
      <c r="C241" s="154"/>
      <c r="D241" s="274"/>
      <c r="E241" s="102"/>
      <c r="F241" s="102"/>
    </row>
    <row r="242" spans="1:6" x14ac:dyDescent="0.25">
      <c r="A242" s="19" t="s">
        <v>38</v>
      </c>
      <c r="B242" s="19"/>
      <c r="C242" s="19"/>
      <c r="D242" s="19">
        <f>SUM(B233:C240)</f>
        <v>10</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10</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42899</v>
      </c>
      <c r="B249" s="6"/>
      <c r="C249" s="7"/>
      <c r="D249" s="6"/>
    </row>
    <row r="250" spans="1:6" s="3" customFormat="1" ht="18" x14ac:dyDescent="0.25">
      <c r="A250" s="296" t="s">
        <v>79</v>
      </c>
      <c r="B250" s="297"/>
      <c r="C250" s="297"/>
      <c r="D250" s="297"/>
      <c r="E250" s="297"/>
      <c r="F250" s="29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49" t="s">
        <v>461</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1</v>
      </c>
      <c r="C275" s="170"/>
      <c r="D275" s="11" t="s">
        <v>462</v>
      </c>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39" customHeight="1" x14ac:dyDescent="0.25">
      <c r="A280" s="24" t="s">
        <v>83</v>
      </c>
      <c r="B280" s="171">
        <v>2</v>
      </c>
      <c r="C280" s="170"/>
      <c r="D280" s="11" t="s">
        <v>464</v>
      </c>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42899</v>
      </c>
      <c r="B292" s="6"/>
      <c r="C292" s="7"/>
      <c r="D292" s="59"/>
    </row>
    <row r="293" spans="1:7" ht="18" x14ac:dyDescent="0.25">
      <c r="A293" s="296" t="s">
        <v>19</v>
      </c>
      <c r="B293" s="297"/>
      <c r="C293" s="297"/>
      <c r="D293" s="297"/>
      <c r="E293" s="297"/>
      <c r="F293" s="29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6" t="s">
        <v>122</v>
      </c>
      <c r="B305" s="297"/>
      <c r="C305" s="297"/>
      <c r="D305" s="297"/>
      <c r="E305" s="297"/>
      <c r="F305" s="29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2">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8" t="s">
        <v>21</v>
      </c>
      <c r="B324" s="298"/>
      <c r="C324" s="298"/>
      <c r="D324" s="298"/>
      <c r="E324" s="298"/>
      <c r="F324" s="298"/>
    </row>
    <row r="325" spans="1:9" x14ac:dyDescent="0.25">
      <c r="A325" s="193">
        <f>B11</f>
        <v>42899</v>
      </c>
      <c r="B325" s="6"/>
      <c r="C325" s="7"/>
      <c r="D325" s="6"/>
    </row>
    <row r="326" spans="1:9" ht="18" x14ac:dyDescent="0.25">
      <c r="A326" s="296" t="s">
        <v>12</v>
      </c>
      <c r="B326" s="297"/>
      <c r="C326" s="297"/>
      <c r="D326" s="297"/>
      <c r="E326" s="297"/>
      <c r="F326" s="29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6" t="s">
        <v>25</v>
      </c>
      <c r="B339" s="297"/>
      <c r="C339" s="297"/>
      <c r="D339" s="297"/>
      <c r="E339" s="297"/>
      <c r="F339" s="29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8" t="s">
        <v>8</v>
      </c>
      <c r="B352" s="298"/>
      <c r="C352" s="298"/>
      <c r="D352" s="298"/>
      <c r="E352" s="298"/>
      <c r="F352" s="298"/>
    </row>
    <row r="353" spans="1:6" x14ac:dyDescent="0.25">
      <c r="A353" s="183">
        <f>B11</f>
        <v>42899</v>
      </c>
      <c r="B353" s="6"/>
      <c r="C353" s="7"/>
      <c r="D353" s="59"/>
    </row>
    <row r="354" spans="1:6" ht="16.5" x14ac:dyDescent="0.25">
      <c r="A354" s="299" t="s">
        <v>113</v>
      </c>
      <c r="B354" s="300"/>
      <c r="C354" s="300"/>
      <c r="D354" s="300"/>
      <c r="E354" s="300"/>
      <c r="F354" s="30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1</v>
      </c>
      <c r="C373" s="170"/>
      <c r="D373" s="129" t="s">
        <v>467</v>
      </c>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42899</v>
      </c>
      <c r="B406" s="6"/>
      <c r="C406" s="7"/>
      <c r="D406" s="6"/>
    </row>
    <row r="407" spans="1:6" ht="16.5" x14ac:dyDescent="0.25">
      <c r="A407" s="299" t="s">
        <v>19</v>
      </c>
      <c r="B407" s="300"/>
      <c r="C407" s="300"/>
      <c r="D407" s="300"/>
      <c r="E407" s="300"/>
      <c r="F407" s="30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279" t="s">
        <v>469</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272"/>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8" t="s">
        <v>374</v>
      </c>
      <c r="B435" s="298"/>
      <c r="C435" s="298"/>
      <c r="D435" s="298"/>
      <c r="E435" s="298"/>
      <c r="F435" s="298"/>
    </row>
    <row r="436" spans="1:7" x14ac:dyDescent="0.25">
      <c r="A436" s="195">
        <f>+B11</f>
        <v>42899</v>
      </c>
      <c r="B436" s="6"/>
      <c r="C436" s="7"/>
      <c r="D436" s="6"/>
    </row>
    <row r="437" spans="1:7" ht="18" x14ac:dyDescent="0.25">
      <c r="A437" s="296" t="s">
        <v>375</v>
      </c>
      <c r="B437" s="297"/>
      <c r="C437" s="297"/>
      <c r="D437" s="297"/>
      <c r="E437" s="297"/>
      <c r="F437" s="29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27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74"/>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450</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t="s">
        <v>471</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t="s">
        <v>34</v>
      </c>
      <c r="C490" s="154"/>
      <c r="D490" s="277"/>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273"/>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0.88888888888888884</v>
      </c>
    </row>
    <row r="504" spans="1:6" ht="22.5" x14ac:dyDescent="0.3">
      <c r="A504" s="71" t="s">
        <v>47</v>
      </c>
      <c r="B504" s="72"/>
      <c r="C504" s="73"/>
      <c r="D504" s="74">
        <f>SUM(D500,D491,D461,D451,D402,D349,D321,D40,D470,D288,D245,D149,D432,D189,D96)</f>
        <v>485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0.98577235772357719</v>
      </c>
    </row>
  </sheetData>
  <sheetProtection algorithmName="SHA-512" hashValue="Eba4pvLXVGywXNsrvur9lfVaIBxYJ51uNT6bctk306plEucroIcRNpCshXSDnbdlnvf49TBR4xo8Z2KLVlnCxg==" saltValue="t8AVmfJHZO/3yPFwrvgT4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7" zoomScale="80" zoomScaleNormal="8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303" t="s">
        <v>52</v>
      </c>
      <c r="B6" s="303"/>
      <c r="C6" s="303"/>
      <c r="D6" s="303"/>
      <c r="E6" s="303"/>
      <c r="F6" s="303"/>
      <c r="G6" s="216"/>
      <c r="H6" s="216"/>
      <c r="I6" s="216"/>
    </row>
    <row r="7" spans="1:9" s="36" customFormat="1" ht="21.75" customHeight="1" x14ac:dyDescent="0.5">
      <c r="A7" s="304" t="str">
        <f>'A1 Exploitation'!A8:F8</f>
        <v>El Mourouj 4</v>
      </c>
      <c r="B7" s="304"/>
      <c r="C7" s="304"/>
      <c r="D7" s="304"/>
      <c r="E7" s="304"/>
      <c r="F7" s="304"/>
      <c r="G7" s="216"/>
      <c r="H7" s="216"/>
      <c r="I7" s="216"/>
    </row>
    <row r="8" spans="1:9" s="36" customFormat="1" ht="24.75" x14ac:dyDescent="0.5">
      <c r="A8" s="38" t="s">
        <v>44</v>
      </c>
      <c r="B8" s="327" t="str">
        <f>'A2 Exploitation'!B9:F9</f>
        <v>Dr Hend KAMOUN</v>
      </c>
      <c r="C8" s="327"/>
      <c r="D8" s="327"/>
      <c r="E8" s="327"/>
      <c r="F8" s="327"/>
      <c r="G8" s="216"/>
      <c r="H8" s="216"/>
      <c r="I8" s="216"/>
    </row>
    <row r="9" spans="1:9" s="36" customFormat="1" ht="24" x14ac:dyDescent="0.45">
      <c r="A9" s="39" t="s">
        <v>46</v>
      </c>
      <c r="B9" s="328" t="str">
        <f>'A2 Exploitation'!B10:F10</f>
        <v>Directeur du Magasin &amp; Chef secteur PFT</v>
      </c>
      <c r="C9" s="328"/>
      <c r="D9" s="328"/>
      <c r="E9" s="328"/>
      <c r="F9" s="328"/>
      <c r="G9" s="216"/>
      <c r="H9" s="216"/>
      <c r="I9" s="216"/>
    </row>
    <row r="10" spans="1:9" s="36" customFormat="1" ht="24.75" x14ac:dyDescent="0.5">
      <c r="A10" s="38" t="s">
        <v>45</v>
      </c>
      <c r="B10" s="325">
        <f>'A2 Exploitation'!B11:F11</f>
        <v>42899</v>
      </c>
      <c r="C10" s="325"/>
      <c r="D10" s="325"/>
      <c r="E10" s="325"/>
      <c r="F10" s="325"/>
      <c r="G10" s="216"/>
      <c r="H10" s="216"/>
      <c r="I10" s="216"/>
    </row>
    <row r="11" spans="1:9" s="36" customFormat="1" ht="24.75" x14ac:dyDescent="0.5">
      <c r="A11" s="38" t="s">
        <v>341</v>
      </c>
      <c r="B11" s="317">
        <f>D198</f>
        <v>0.92056074766355145</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451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21"/>
      <c r="C22" s="322"/>
      <c r="D22" s="215">
        <f>SUM(B17:C21)</f>
        <v>9</v>
      </c>
    </row>
    <row r="23" spans="1:6" x14ac:dyDescent="0.3">
      <c r="A23" s="314" t="s">
        <v>342</v>
      </c>
      <c r="B23" s="315"/>
      <c r="C23" s="316"/>
      <c r="D23" s="65">
        <f>D22/(COUNT(B17:C21)*2)</f>
        <v>0.9</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0</v>
      </c>
      <c r="C28" s="221"/>
      <c r="D28" s="222" t="s">
        <v>466</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14">
        <f>SUM(B26:C31)</f>
        <v>10</v>
      </c>
    </row>
    <row r="33" spans="1:6" x14ac:dyDescent="0.3">
      <c r="A33" s="314" t="s">
        <v>342</v>
      </c>
      <c r="B33" s="315"/>
      <c r="C33" s="316"/>
      <c r="D33" s="65">
        <f>D32/(COUNT(B26:C31)*2)</f>
        <v>0.83333333333333337</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4" t="s">
        <v>38</v>
      </c>
      <c r="B41" s="315"/>
      <c r="C41" s="316"/>
      <c r="D41" s="214">
        <f>SUM(B36:C40)</f>
        <v>10</v>
      </c>
      <c r="E41" s="37"/>
      <c r="F41" s="37"/>
    </row>
    <row r="42" spans="1:6" s="50" customFormat="1" x14ac:dyDescent="0.3">
      <c r="A42" s="314" t="s">
        <v>342</v>
      </c>
      <c r="B42" s="315"/>
      <c r="C42" s="316"/>
      <c r="D42" s="65">
        <f>D41/(COUNT(B36:C40)*2)</f>
        <v>1</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4" t="s">
        <v>38</v>
      </c>
      <c r="B51" s="315"/>
      <c r="C51" s="316"/>
      <c r="D51" s="214">
        <f>SUM(B45:C50)</f>
        <v>12</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468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4" t="s">
        <v>38</v>
      </c>
      <c r="B62" s="315"/>
      <c r="C62" s="316"/>
      <c r="D62" s="214">
        <f>SUM(B55:C61)</f>
        <v>13</v>
      </c>
    </row>
    <row r="63" spans="1:6" x14ac:dyDescent="0.3">
      <c r="A63" s="314" t="s">
        <v>342</v>
      </c>
      <c r="B63" s="315"/>
      <c r="C63" s="316"/>
      <c r="D63" s="65">
        <f>D62/(COUNT(B55:C61)*2)</f>
        <v>0.9285714285714286</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414</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4" t="s">
        <v>38</v>
      </c>
      <c r="B83" s="315"/>
      <c r="C83" s="316"/>
      <c r="D83" s="214">
        <f>SUM(B66:C82)</f>
        <v>27</v>
      </c>
    </row>
    <row r="84" spans="1:6" x14ac:dyDescent="0.3">
      <c r="A84" s="314" t="s">
        <v>342</v>
      </c>
      <c r="B84" s="315"/>
      <c r="C84" s="316"/>
      <c r="D84" s="65">
        <f>D83/(COUNT(B66:C82)*2)</f>
        <v>0.9642857142857143</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57" t="s">
        <v>456</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214">
        <f>SUM(B87:C100)</f>
        <v>27</v>
      </c>
    </row>
    <row r="102" spans="1:6" x14ac:dyDescent="0.3">
      <c r="A102" s="314" t="s">
        <v>342</v>
      </c>
      <c r="B102" s="315"/>
      <c r="C102" s="316"/>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459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214">
        <f>SUM(B106:C116)</f>
        <v>22</v>
      </c>
      <c r="E117" s="37"/>
      <c r="F117" s="37"/>
    </row>
    <row r="118" spans="1:6" s="50" customFormat="1" x14ac:dyDescent="0.3">
      <c r="A118" s="314" t="s">
        <v>342</v>
      </c>
      <c r="B118" s="315"/>
      <c r="C118" s="316"/>
      <c r="D118" s="65">
        <f>D117/(COUNT(B106:C116)*2)</f>
        <v>1</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v>2</v>
      </c>
      <c r="C131" s="249" t="str">
        <f>IF(B131=0, -5, "0")</f>
        <v>0</v>
      </c>
      <c r="D131" s="234"/>
      <c r="E131" s="229"/>
      <c r="F131" s="233"/>
    </row>
    <row r="132" spans="1:6" x14ac:dyDescent="0.3">
      <c r="A132" s="314" t="s">
        <v>38</v>
      </c>
      <c r="B132" s="315"/>
      <c r="C132" s="316"/>
      <c r="D132" s="214">
        <f>SUM(B121:C131)</f>
        <v>6</v>
      </c>
    </row>
    <row r="133" spans="1:6" x14ac:dyDescent="0.3">
      <c r="A133" s="314" t="s">
        <v>342</v>
      </c>
      <c r="B133" s="315"/>
      <c r="C133" s="316"/>
      <c r="D133" s="63">
        <f>D132/(COUNT(B121:C131)*2)</f>
        <v>1</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2</v>
      </c>
      <c r="C136" s="228"/>
      <c r="D136" s="230"/>
      <c r="E136" s="221"/>
      <c r="F136" s="221"/>
    </row>
    <row r="137" spans="1:6" ht="46.5" x14ac:dyDescent="0.35">
      <c r="A137" s="76" t="s">
        <v>140</v>
      </c>
      <c r="B137" s="237">
        <v>2</v>
      </c>
      <c r="C137" s="250" t="str">
        <f>IF(B137=0, -5, "0")</f>
        <v>0</v>
      </c>
      <c r="D137" s="278" t="s">
        <v>463</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1</v>
      </c>
      <c r="C142" s="222"/>
      <c r="D142" s="225"/>
      <c r="E142" s="221"/>
      <c r="F142" s="221"/>
    </row>
    <row r="143" spans="1:6" ht="18" x14ac:dyDescent="0.35">
      <c r="A143" s="76" t="s">
        <v>268</v>
      </c>
      <c r="B143" s="237">
        <v>2</v>
      </c>
      <c r="C143" s="250" t="str">
        <f>IF(B143=0, -5, "0")</f>
        <v>0</v>
      </c>
      <c r="D143" s="226"/>
      <c r="E143" s="221"/>
      <c r="F143" s="221"/>
    </row>
    <row r="144" spans="1:6" ht="33" x14ac:dyDescent="0.35">
      <c r="A144" s="76" t="s">
        <v>218</v>
      </c>
      <c r="B144" s="237">
        <v>2</v>
      </c>
      <c r="C144" s="250" t="str">
        <f>IF(B144=0, -5, "0")</f>
        <v>0</v>
      </c>
      <c r="D144" s="257" t="s">
        <v>465</v>
      </c>
      <c r="E144" s="221"/>
      <c r="F144" s="221"/>
    </row>
    <row r="145" spans="1:6" x14ac:dyDescent="0.3">
      <c r="A145" s="51" t="s">
        <v>104</v>
      </c>
      <c r="B145" s="237">
        <v>2</v>
      </c>
      <c r="C145" s="222"/>
      <c r="D145" s="225"/>
      <c r="E145" s="221"/>
      <c r="F145" s="221"/>
    </row>
    <row r="146" spans="1:6" x14ac:dyDescent="0.3">
      <c r="A146" s="93" t="s">
        <v>240</v>
      </c>
      <c r="B146" s="237">
        <v>1</v>
      </c>
      <c r="C146" s="222"/>
      <c r="D146" s="257" t="s">
        <v>440</v>
      </c>
      <c r="E146" s="221"/>
      <c r="F146" s="221"/>
    </row>
    <row r="147" spans="1:6" x14ac:dyDescent="0.3">
      <c r="A147" s="41" t="s">
        <v>352</v>
      </c>
      <c r="B147" s="237">
        <v>1</v>
      </c>
      <c r="C147" s="222"/>
      <c r="D147" s="257" t="s">
        <v>447</v>
      </c>
      <c r="E147" s="221"/>
      <c r="F147" s="221"/>
    </row>
    <row r="148" spans="1:6" x14ac:dyDescent="0.3">
      <c r="A148" s="314" t="s">
        <v>38</v>
      </c>
      <c r="B148" s="315"/>
      <c r="C148" s="316"/>
      <c r="D148" s="214">
        <f>SUM(B136:C147)</f>
        <v>21</v>
      </c>
    </row>
    <row r="149" spans="1:6" x14ac:dyDescent="0.3">
      <c r="A149" s="314" t="s">
        <v>342</v>
      </c>
      <c r="B149" s="315"/>
      <c r="C149" s="316"/>
      <c r="D149" s="65">
        <f>D148/(COUNT(B136:C147)*2)</f>
        <v>0.875</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470</v>
      </c>
      <c r="E155" s="221"/>
      <c r="F155" s="221"/>
    </row>
    <row r="156" spans="1:6" ht="33.75" x14ac:dyDescent="0.35">
      <c r="A156" s="76" t="s">
        <v>355</v>
      </c>
      <c r="B156" s="221">
        <v>1</v>
      </c>
      <c r="C156" s="248" t="str">
        <f>IF(B156=0, -5, "0")</f>
        <v>0</v>
      </c>
      <c r="D156" s="222" t="s">
        <v>464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4" t="s">
        <v>38</v>
      </c>
      <c r="B160" s="321"/>
      <c r="C160" s="322"/>
      <c r="D160" s="215">
        <f>SUM(B152:C159)</f>
        <v>14</v>
      </c>
    </row>
    <row r="161" spans="1:6" x14ac:dyDescent="0.3">
      <c r="A161" s="314" t="s">
        <v>342</v>
      </c>
      <c r="B161" s="315"/>
      <c r="C161" s="316"/>
      <c r="D161" s="65">
        <f>D160/(COUNT(B152:C159)*2)</f>
        <v>0.875</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33" x14ac:dyDescent="0.3">
      <c r="A167" s="41" t="s">
        <v>95</v>
      </c>
      <c r="B167" s="221">
        <v>0</v>
      </c>
      <c r="C167" s="221"/>
      <c r="D167" s="222" t="s">
        <v>472</v>
      </c>
      <c r="E167" s="222"/>
      <c r="F167" s="221"/>
    </row>
    <row r="168" spans="1:6" x14ac:dyDescent="0.3">
      <c r="A168" s="314" t="s">
        <v>38</v>
      </c>
      <c r="B168" s="315"/>
      <c r="C168" s="316"/>
      <c r="D168" s="214">
        <f>SUM(B164:C167)</f>
        <v>6</v>
      </c>
    </row>
    <row r="169" spans="1:6" x14ac:dyDescent="0.3">
      <c r="A169" s="314" t="s">
        <v>342</v>
      </c>
      <c r="B169" s="315"/>
      <c r="C169" s="316"/>
      <c r="D169" s="65">
        <f>D168/(COUNT(B164:C167)*2)</f>
        <v>0.75</v>
      </c>
    </row>
    <row r="170" spans="1:6" s="50" customFormat="1" x14ac:dyDescent="0.3">
      <c r="A170" s="54"/>
      <c r="B170" s="55"/>
      <c r="C170" s="55"/>
      <c r="D170" s="56"/>
    </row>
    <row r="171" spans="1:6" ht="19.5" x14ac:dyDescent="0.4">
      <c r="A171" s="331" t="s">
        <v>17</v>
      </c>
      <c r="B171" s="332"/>
      <c r="C171" s="332"/>
      <c r="D171" s="332"/>
      <c r="E171" s="332"/>
      <c r="F171" s="332"/>
    </row>
    <row r="172" spans="1:6" ht="30.75" x14ac:dyDescent="0.3">
      <c r="A172" s="48" t="s">
        <v>202</v>
      </c>
      <c r="B172" s="221">
        <v>1</v>
      </c>
      <c r="C172" s="221"/>
      <c r="D172" s="247" t="s">
        <v>458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214">
        <f>SUM(B172:C175)</f>
        <v>7</v>
      </c>
    </row>
    <row r="177" spans="1:6" x14ac:dyDescent="0.3">
      <c r="A177" s="314" t="s">
        <v>342</v>
      </c>
      <c r="B177" s="315"/>
      <c r="C177" s="316"/>
      <c r="D177" s="65">
        <f>D176/(COUNT(B172:C175)*2)</f>
        <v>0.875</v>
      </c>
    </row>
    <row r="178" spans="1:6" s="50" customFormat="1" x14ac:dyDescent="0.3">
      <c r="A178" s="54"/>
      <c r="B178" s="55"/>
      <c r="C178" s="55"/>
      <c r="D178" s="56"/>
    </row>
    <row r="179" spans="1:6" ht="19.5" x14ac:dyDescent="0.4">
      <c r="A179" s="323" t="s">
        <v>87</v>
      </c>
      <c r="B179" s="324"/>
      <c r="C179" s="324"/>
      <c r="D179" s="324"/>
      <c r="E179" s="324"/>
      <c r="F179" s="324"/>
    </row>
    <row r="180" spans="1:6" ht="33" x14ac:dyDescent="0.3">
      <c r="A180" s="87" t="s">
        <v>364</v>
      </c>
      <c r="B180" s="221">
        <v>1</v>
      </c>
      <c r="C180" s="221"/>
      <c r="D180" s="222" t="s">
        <v>426</v>
      </c>
      <c r="E180" s="222"/>
      <c r="F180" s="221"/>
    </row>
    <row r="181" spans="1:6" ht="33" x14ac:dyDescent="0.3">
      <c r="A181" s="95" t="s">
        <v>247</v>
      </c>
      <c r="B181" s="221">
        <v>1</v>
      </c>
      <c r="C181" s="221"/>
      <c r="D181" s="222" t="s">
        <v>473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14">
        <f>SUM(B180:C184)</f>
        <v>8</v>
      </c>
    </row>
    <row r="186" spans="1:6" x14ac:dyDescent="0.3">
      <c r="A186" s="314" t="s">
        <v>342</v>
      </c>
      <c r="B186" s="315"/>
      <c r="C186" s="316"/>
      <c r="D186" s="65">
        <f>D185/(COUNT(B180:C184)*2)</f>
        <v>0.8</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50" t="s">
        <v>460</v>
      </c>
      <c r="E191" s="221"/>
      <c r="F191" s="221"/>
    </row>
    <row r="192" spans="1:6" x14ac:dyDescent="0.3">
      <c r="A192" s="96" t="s">
        <v>212</v>
      </c>
      <c r="B192" s="221" t="s">
        <v>34</v>
      </c>
      <c r="C192" s="221"/>
      <c r="D192" s="221"/>
      <c r="E192" s="221"/>
      <c r="F192" s="221"/>
    </row>
    <row r="193" spans="1:4" x14ac:dyDescent="0.3">
      <c r="A193" s="314" t="s">
        <v>38</v>
      </c>
      <c r="B193" s="315"/>
      <c r="C193" s="316"/>
      <c r="D193" s="97">
        <f>SUM(B189:C192)</f>
        <v>5</v>
      </c>
    </row>
    <row r="194" spans="1:4" x14ac:dyDescent="0.3">
      <c r="A194" s="314" t="s">
        <v>342</v>
      </c>
      <c r="B194" s="315"/>
      <c r="C194" s="316"/>
      <c r="D194" s="65">
        <f>D193/(COUNT(B189:C192)*2)</f>
        <v>0.83333333333333337</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0.92056074766355145</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4" zoomScale="70" zoomScaleNormal="70" zoomScaleSheetLayoutView="70" workbookViewId="0">
      <selection activeCell="D501" sqref="D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Mourouj 4</v>
      </c>
      <c r="B8" s="304"/>
      <c r="C8" s="304"/>
      <c r="D8" s="304"/>
      <c r="E8" s="304"/>
      <c r="F8" s="304"/>
      <c r="G8" s="216"/>
      <c r="H8" s="216"/>
      <c r="I8" s="213"/>
    </row>
    <row r="9" spans="1:9" ht="24.75" x14ac:dyDescent="0.5">
      <c r="A9" s="38" t="s">
        <v>44</v>
      </c>
      <c r="B9" s="305" t="s">
        <v>474</v>
      </c>
      <c r="C9" s="305"/>
      <c r="D9" s="305"/>
      <c r="E9" s="305"/>
      <c r="F9" s="305"/>
      <c r="G9" s="216"/>
      <c r="H9" s="216"/>
      <c r="I9" s="213"/>
    </row>
    <row r="10" spans="1:9" ht="24" x14ac:dyDescent="0.45">
      <c r="A10" s="39" t="s">
        <v>46</v>
      </c>
      <c r="B10" s="306" t="s">
        <v>475</v>
      </c>
      <c r="C10" s="306"/>
      <c r="D10" s="306"/>
      <c r="E10" s="306"/>
      <c r="F10" s="306"/>
      <c r="G10" s="216"/>
      <c r="H10" s="216"/>
      <c r="I10" s="213"/>
    </row>
    <row r="11" spans="1:9" ht="24.75" x14ac:dyDescent="0.5">
      <c r="A11" s="38" t="s">
        <v>45</v>
      </c>
      <c r="B11" s="301">
        <v>42968</v>
      </c>
      <c r="C11" s="301"/>
      <c r="D11" s="301"/>
      <c r="E11" s="301"/>
      <c r="F11" s="301"/>
      <c r="G11" s="216"/>
      <c r="H11" s="216"/>
      <c r="I11" s="213"/>
    </row>
    <row r="12" spans="1:9" ht="24.75" x14ac:dyDescent="0.5">
      <c r="A12" s="38" t="s">
        <v>276</v>
      </c>
      <c r="B12" s="307">
        <f>D505</f>
        <v>0.95147679324894519</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42968</v>
      </c>
      <c r="B17" s="36"/>
      <c r="C17" s="36"/>
      <c r="D17" s="36"/>
      <c r="E17" s="36"/>
      <c r="F17" s="36"/>
      <c r="G17" s="36"/>
      <c r="H17" s="36"/>
    </row>
    <row r="18" spans="1:8" ht="18" x14ac:dyDescent="0.25">
      <c r="A18" s="312" t="s">
        <v>1</v>
      </c>
      <c r="B18" s="313"/>
      <c r="C18" s="313"/>
      <c r="D18" s="313"/>
      <c r="E18" s="313"/>
      <c r="F18" s="31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96" t="s">
        <v>18</v>
      </c>
      <c r="B26" s="297"/>
      <c r="C26" s="297"/>
      <c r="D26" s="297"/>
      <c r="E26" s="297"/>
      <c r="F26" s="297"/>
    </row>
    <row r="27" spans="1:8" x14ac:dyDescent="0.25">
      <c r="A27" s="18" t="s">
        <v>2</v>
      </c>
      <c r="B27" s="170">
        <v>2</v>
      </c>
      <c r="C27" s="170"/>
      <c r="D27" s="168"/>
      <c r="E27" s="147"/>
      <c r="F27" s="147"/>
    </row>
    <row r="28" spans="1:8" ht="18" x14ac:dyDescent="0.35">
      <c r="A28" s="76" t="s">
        <v>186</v>
      </c>
      <c r="B28" s="170">
        <v>2</v>
      </c>
      <c r="C28" s="217" t="str">
        <f>IF(B28=0, -5, "0")</f>
        <v>0</v>
      </c>
      <c r="D28" s="168" t="s">
        <v>476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49.5" customHeight="1" x14ac:dyDescent="0.25">
      <c r="A33" s="99" t="s">
        <v>11</v>
      </c>
      <c r="B33" s="170">
        <v>2</v>
      </c>
      <c r="C33" s="217" t="str">
        <f>IF(B33=0, -5, "0")</f>
        <v>0</v>
      </c>
      <c r="D33" s="129" t="s">
        <v>476</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83">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98" t="s">
        <v>137</v>
      </c>
      <c r="B43" s="298"/>
      <c r="C43" s="298"/>
      <c r="D43" s="298"/>
      <c r="E43" s="298"/>
      <c r="F43" s="298"/>
    </row>
    <row r="44" spans="1:7" x14ac:dyDescent="0.25">
      <c r="A44" s="183">
        <f>B11</f>
        <v>42968</v>
      </c>
      <c r="B44" s="6"/>
      <c r="C44" s="7"/>
      <c r="D44" s="6"/>
    </row>
    <row r="45" spans="1:7" ht="16.5" x14ac:dyDescent="0.25">
      <c r="A45" s="299" t="s">
        <v>63</v>
      </c>
      <c r="B45" s="300"/>
      <c r="C45" s="300"/>
      <c r="D45" s="300"/>
      <c r="E45" s="300"/>
      <c r="F45" s="30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485</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6" t="s">
        <v>65</v>
      </c>
      <c r="B57" s="297"/>
      <c r="C57" s="297"/>
      <c r="D57" s="297"/>
      <c r="E57" s="297"/>
      <c r="F57" s="29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0</v>
      </c>
      <c r="C64" s="217">
        <f>IF(B64=0, -5, "0")</f>
        <v>-5</v>
      </c>
      <c r="D64" s="168" t="s">
        <v>477</v>
      </c>
      <c r="E64" s="168" t="s">
        <v>509</v>
      </c>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1</v>
      </c>
      <c r="C70" s="218" t="str">
        <f>IF(B70=0, -5, "0")</f>
        <v>0</v>
      </c>
      <c r="D70" s="152" t="s">
        <v>478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504</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27</v>
      </c>
    </row>
    <row r="82" spans="1:6" x14ac:dyDescent="0.25">
      <c r="A82" s="19" t="s">
        <v>37</v>
      </c>
      <c r="B82" s="20"/>
      <c r="C82" s="21"/>
      <c r="D82" s="63">
        <f>D81/(COUNT(B58:C80)*2)</f>
        <v>0.71052631578947367</v>
      </c>
    </row>
    <row r="83" spans="1:6" x14ac:dyDescent="0.25">
      <c r="A83" s="9"/>
      <c r="B83" s="6"/>
      <c r="C83" s="7"/>
      <c r="D83" s="6"/>
    </row>
    <row r="84" spans="1:6" ht="18" x14ac:dyDescent="0.25">
      <c r="A84" s="296" t="s">
        <v>25</v>
      </c>
      <c r="B84" s="297"/>
      <c r="C84" s="297"/>
      <c r="D84" s="297"/>
      <c r="E84" s="297"/>
      <c r="F84" s="29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158" t="s">
        <v>484</v>
      </c>
      <c r="E89" s="147"/>
      <c r="F89" s="147"/>
    </row>
    <row r="90" spans="1:6" ht="30" x14ac:dyDescent="0.25">
      <c r="A90" s="169" t="s">
        <v>293</v>
      </c>
      <c r="B90" s="170">
        <v>1</v>
      </c>
      <c r="C90" s="170"/>
      <c r="D90" s="156" t="s">
        <v>479</v>
      </c>
      <c r="E90" s="173"/>
      <c r="F90" s="147"/>
    </row>
    <row r="91" spans="1:6" ht="30" x14ac:dyDescent="0.25">
      <c r="A91" s="18" t="s">
        <v>260</v>
      </c>
      <c r="B91" s="170">
        <v>2</v>
      </c>
      <c r="C91" s="170"/>
      <c r="D91" s="157"/>
      <c r="E91" s="147"/>
      <c r="F91" s="147"/>
    </row>
    <row r="92" spans="1:6" ht="45" x14ac:dyDescent="0.25">
      <c r="A92" s="109" t="s">
        <v>287</v>
      </c>
      <c r="B92" s="170">
        <v>2</v>
      </c>
      <c r="C92" s="154"/>
      <c r="D92" s="28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0.78787878787878785</v>
      </c>
    </row>
    <row r="98" spans="1:6" x14ac:dyDescent="0.25">
      <c r="A98" s="5"/>
      <c r="B98" s="6"/>
      <c r="C98" s="7"/>
      <c r="D98" s="6"/>
    </row>
    <row r="99" spans="1:6" ht="18" x14ac:dyDescent="0.35">
      <c r="A99" s="298" t="s">
        <v>129</v>
      </c>
      <c r="B99" s="298"/>
      <c r="C99" s="298"/>
      <c r="D99" s="298"/>
      <c r="E99" s="298"/>
      <c r="F99" s="298"/>
    </row>
    <row r="100" spans="1:6" x14ac:dyDescent="0.25">
      <c r="A100" s="183">
        <f>B11</f>
        <v>42968</v>
      </c>
      <c r="B100" s="6"/>
      <c r="C100" s="7"/>
      <c r="D100" s="6"/>
    </row>
    <row r="101" spans="1:6" ht="16.5" x14ac:dyDescent="0.25">
      <c r="A101" s="299" t="s">
        <v>63</v>
      </c>
      <c r="B101" s="300"/>
      <c r="C101" s="300"/>
      <c r="D101" s="300"/>
      <c r="E101" s="300"/>
      <c r="F101" s="30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483</v>
      </c>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6" t="s">
        <v>133</v>
      </c>
      <c r="B113" s="297"/>
      <c r="C113" s="297"/>
      <c r="D113" s="297"/>
      <c r="E113" s="297"/>
      <c r="F113" s="297"/>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t="s">
        <v>34</v>
      </c>
      <c r="C122" s="170"/>
      <c r="D122" s="168" t="s">
        <v>505</v>
      </c>
      <c r="E122" s="168" t="s">
        <v>506</v>
      </c>
      <c r="F122" s="147"/>
    </row>
    <row r="123" spans="1:6" ht="45.75" x14ac:dyDescent="0.3">
      <c r="A123" s="48" t="s">
        <v>189</v>
      </c>
      <c r="B123" s="170">
        <v>0</v>
      </c>
      <c r="C123" s="177"/>
      <c r="D123" s="184" t="s">
        <v>480</v>
      </c>
      <c r="E123" s="168" t="s">
        <v>516</v>
      </c>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0"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ht="30" x14ac:dyDescent="0.25">
      <c r="A132" s="24" t="s">
        <v>248</v>
      </c>
      <c r="B132" s="170">
        <v>1</v>
      </c>
      <c r="C132" s="170"/>
      <c r="D132" s="168" t="s">
        <v>504</v>
      </c>
      <c r="E132" s="168"/>
      <c r="F132" s="147"/>
    </row>
    <row r="133" spans="1:6" ht="30" x14ac:dyDescent="0.25">
      <c r="A133" s="24" t="s">
        <v>199</v>
      </c>
      <c r="B133" s="170">
        <v>2</v>
      </c>
      <c r="C133" s="170"/>
      <c r="D133" s="168"/>
      <c r="E133" s="147"/>
      <c r="F133" s="147"/>
    </row>
    <row r="134" spans="1:6" x14ac:dyDescent="0.25">
      <c r="A134" s="19" t="s">
        <v>38</v>
      </c>
      <c r="B134" s="19"/>
      <c r="C134" s="19"/>
      <c r="D134" s="19">
        <f>SUM(B114:C133)</f>
        <v>31</v>
      </c>
    </row>
    <row r="135" spans="1:6" x14ac:dyDescent="0.25">
      <c r="A135" s="19" t="s">
        <v>37</v>
      </c>
      <c r="B135" s="20"/>
      <c r="C135" s="21"/>
      <c r="D135" s="63">
        <f>D134/(COUNT(B114:C133)*2)</f>
        <v>0.91176470588235292</v>
      </c>
    </row>
    <row r="136" spans="1:6" x14ac:dyDescent="0.25">
      <c r="A136" s="9"/>
      <c r="B136" s="6"/>
      <c r="C136" s="7"/>
      <c r="D136" s="6"/>
    </row>
    <row r="137" spans="1:6" ht="18" x14ac:dyDescent="0.25">
      <c r="A137" s="296" t="s">
        <v>73</v>
      </c>
      <c r="B137" s="297"/>
      <c r="C137" s="297"/>
      <c r="D137" s="297"/>
      <c r="E137" s="297"/>
      <c r="F137" s="29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30" x14ac:dyDescent="0.3">
      <c r="A142" s="53" t="s">
        <v>149</v>
      </c>
      <c r="B142" s="170">
        <v>2</v>
      </c>
      <c r="C142" s="170"/>
      <c r="D142" s="156" t="s">
        <v>481</v>
      </c>
      <c r="E142" s="147"/>
      <c r="F142" s="147"/>
    </row>
    <row r="143" spans="1:6" ht="18" x14ac:dyDescent="0.35">
      <c r="A143" s="83" t="s">
        <v>510</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83">
        <v>1</v>
      </c>
      <c r="E145" s="7"/>
      <c r="F145" s="102"/>
    </row>
    <row r="146" spans="1:6" x14ac:dyDescent="0.25">
      <c r="A146" s="19" t="s">
        <v>38</v>
      </c>
      <c r="B146" s="19"/>
      <c r="C146" s="19"/>
      <c r="D146" s="19">
        <f>SUM(B138:C144)</f>
        <v>10</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0.93333333333333335</v>
      </c>
    </row>
    <row r="151" spans="1:6" x14ac:dyDescent="0.25">
      <c r="A151" s="9"/>
      <c r="B151" s="6"/>
      <c r="C151" s="7"/>
      <c r="D151" s="6"/>
    </row>
    <row r="152" spans="1:6" ht="18" x14ac:dyDescent="0.35">
      <c r="A152" s="298" t="s">
        <v>130</v>
      </c>
      <c r="B152" s="298"/>
      <c r="C152" s="298"/>
      <c r="D152" s="298"/>
      <c r="E152" s="298"/>
      <c r="F152" s="298"/>
    </row>
    <row r="153" spans="1:6" x14ac:dyDescent="0.25">
      <c r="A153" s="183">
        <f>B11</f>
        <v>42968</v>
      </c>
      <c r="B153" s="6"/>
      <c r="C153" s="7"/>
      <c r="D153" s="59"/>
    </row>
    <row r="154" spans="1:6" ht="16.5" x14ac:dyDescent="0.25">
      <c r="A154" s="299" t="s">
        <v>63</v>
      </c>
      <c r="B154" s="300"/>
      <c r="C154" s="300"/>
      <c r="D154" s="300"/>
      <c r="E154" s="300"/>
      <c r="F154" s="30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ht="45" x14ac:dyDescent="0.25">
      <c r="A162" s="23" t="s">
        <v>27</v>
      </c>
      <c r="B162" s="170">
        <v>1</v>
      </c>
      <c r="C162" s="170"/>
      <c r="D162" s="10" t="s">
        <v>483</v>
      </c>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6" t="s">
        <v>134</v>
      </c>
      <c r="B166" s="297"/>
      <c r="C166" s="297"/>
      <c r="D166" s="297"/>
      <c r="E166" s="297"/>
      <c r="F166" s="29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45" x14ac:dyDescent="0.35">
      <c r="A172" s="83" t="s">
        <v>80</v>
      </c>
      <c r="B172" s="170">
        <v>1</v>
      </c>
      <c r="C172" s="217" t="str">
        <f>IF(B172=0, -5, "0")</f>
        <v>0</v>
      </c>
      <c r="D172" s="12" t="s">
        <v>482</v>
      </c>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2</v>
      </c>
      <c r="C175" s="170"/>
      <c r="D175" s="156" t="s">
        <v>507</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ht="30" x14ac:dyDescent="0.25">
      <c r="A183" s="24" t="s">
        <v>248</v>
      </c>
      <c r="B183" s="170" t="s">
        <v>34</v>
      </c>
      <c r="C183" s="170"/>
      <c r="D183" s="168" t="s">
        <v>504</v>
      </c>
      <c r="E183" s="168"/>
      <c r="F183" s="147"/>
    </row>
    <row r="184" spans="1:7" ht="30" x14ac:dyDescent="0.25">
      <c r="A184" s="24" t="s">
        <v>200</v>
      </c>
      <c r="B184" s="170">
        <v>2</v>
      </c>
      <c r="C184" s="170"/>
      <c r="D184" s="168"/>
      <c r="E184" s="147"/>
      <c r="F184" s="147"/>
    </row>
    <row r="185" spans="1:7" ht="45" x14ac:dyDescent="0.25">
      <c r="A185" s="101" t="s">
        <v>287</v>
      </c>
      <c r="B185" s="170">
        <v>2</v>
      </c>
      <c r="C185" s="154"/>
      <c r="D185" s="283">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98" t="s">
        <v>167</v>
      </c>
      <c r="B192" s="298"/>
      <c r="C192" s="298"/>
      <c r="D192" s="298"/>
      <c r="E192" s="298"/>
      <c r="F192" s="298"/>
    </row>
    <row r="193" spans="1:7" x14ac:dyDescent="0.25">
      <c r="A193" s="189">
        <f>B11</f>
        <v>42968</v>
      </c>
      <c r="B193" s="6"/>
      <c r="C193" s="7"/>
      <c r="D193" s="6"/>
    </row>
    <row r="194" spans="1:7" ht="18" x14ac:dyDescent="0.25">
      <c r="A194" s="296" t="s">
        <v>158</v>
      </c>
      <c r="B194" s="297"/>
      <c r="C194" s="297"/>
      <c r="D194" s="297"/>
      <c r="E194" s="297"/>
      <c r="F194" s="297"/>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6" t="s">
        <v>76</v>
      </c>
      <c r="B209" s="297"/>
      <c r="C209" s="297"/>
      <c r="D209" s="297"/>
      <c r="E209" s="297"/>
      <c r="F209" s="297"/>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6" t="s">
        <v>191</v>
      </c>
      <c r="B232" s="297"/>
      <c r="C232" s="297"/>
      <c r="D232" s="297"/>
      <c r="E232" s="297"/>
      <c r="F232" s="297"/>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t="s">
        <v>34</v>
      </c>
      <c r="C241" s="154"/>
      <c r="D241" s="274"/>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42968</v>
      </c>
      <c r="B249" s="6"/>
      <c r="C249" s="7"/>
      <c r="D249" s="6"/>
    </row>
    <row r="250" spans="1:6" s="3" customFormat="1" ht="18" x14ac:dyDescent="0.25">
      <c r="A250" s="296" t="s">
        <v>79</v>
      </c>
      <c r="B250" s="297"/>
      <c r="C250" s="297"/>
      <c r="D250" s="297"/>
      <c r="E250" s="297"/>
      <c r="F250" s="297"/>
    </row>
    <row r="251" spans="1:6" s="3" customFormat="1" ht="36" x14ac:dyDescent="0.35">
      <c r="A251" s="83" t="s">
        <v>27</v>
      </c>
      <c r="B251" s="170">
        <v>1</v>
      </c>
      <c r="C251" s="217" t="str">
        <f>IF(B251=0, -5, "0")</f>
        <v>0</v>
      </c>
      <c r="D251" s="168" t="s">
        <v>486</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511</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45" x14ac:dyDescent="0.3">
      <c r="A273" s="48" t="s">
        <v>80</v>
      </c>
      <c r="B273" s="171">
        <v>1</v>
      </c>
      <c r="C273" s="170"/>
      <c r="D273" s="11" t="s">
        <v>512</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ht="30" x14ac:dyDescent="0.25">
      <c r="A282" s="24" t="s">
        <v>248</v>
      </c>
      <c r="B282" s="171">
        <v>1</v>
      </c>
      <c r="C282" s="170"/>
      <c r="D282" s="11" t="s">
        <v>504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85">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42968</v>
      </c>
      <c r="B292" s="6"/>
      <c r="C292" s="7"/>
      <c r="D292" s="59"/>
    </row>
    <row r="293" spans="1:7" ht="18" x14ac:dyDescent="0.25">
      <c r="A293" s="296" t="s">
        <v>19</v>
      </c>
      <c r="B293" s="297"/>
      <c r="C293" s="297"/>
      <c r="D293" s="297"/>
      <c r="E293" s="297"/>
      <c r="F293" s="297"/>
    </row>
    <row r="294" spans="1:7" ht="45" x14ac:dyDescent="0.25">
      <c r="A294" s="32" t="s">
        <v>62</v>
      </c>
      <c r="B294" s="170">
        <v>1</v>
      </c>
      <c r="C294" s="170"/>
      <c r="D294" s="168" t="s">
        <v>487</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6" t="s">
        <v>122</v>
      </c>
      <c r="B305" s="297"/>
      <c r="C305" s="297"/>
      <c r="D305" s="297"/>
      <c r="E305" s="297"/>
      <c r="F305" s="29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504</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8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8" t="s">
        <v>21</v>
      </c>
      <c r="B324" s="298"/>
      <c r="C324" s="298"/>
      <c r="D324" s="298"/>
      <c r="E324" s="298"/>
      <c r="F324" s="298"/>
    </row>
    <row r="325" spans="1:9" x14ac:dyDescent="0.25">
      <c r="A325" s="193">
        <f>B11</f>
        <v>42968</v>
      </c>
      <c r="B325" s="6"/>
      <c r="C325" s="7"/>
      <c r="D325" s="6"/>
    </row>
    <row r="326" spans="1:9" ht="18" x14ac:dyDescent="0.25">
      <c r="A326" s="296" t="s">
        <v>12</v>
      </c>
      <c r="B326" s="297"/>
      <c r="C326" s="297"/>
      <c r="D326" s="297"/>
      <c r="E326" s="297"/>
      <c r="F326" s="29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6" t="s">
        <v>25</v>
      </c>
      <c r="B339" s="297"/>
      <c r="C339" s="297"/>
      <c r="D339" s="297"/>
      <c r="E339" s="297"/>
      <c r="F339" s="29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8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8" t="s">
        <v>8</v>
      </c>
      <c r="B352" s="298"/>
      <c r="C352" s="298"/>
      <c r="D352" s="298"/>
      <c r="E352" s="298"/>
      <c r="F352" s="298"/>
    </row>
    <row r="353" spans="1:6" x14ac:dyDescent="0.25">
      <c r="A353" s="183">
        <f>B11</f>
        <v>42968</v>
      </c>
      <c r="B353" s="6"/>
      <c r="C353" s="7"/>
      <c r="D353" s="59"/>
    </row>
    <row r="354" spans="1:6" ht="16.5" x14ac:dyDescent="0.25">
      <c r="A354" s="299" t="s">
        <v>113</v>
      </c>
      <c r="B354" s="300"/>
      <c r="C354" s="300"/>
      <c r="D354" s="300"/>
      <c r="E354" s="300"/>
      <c r="F354" s="30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8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42968</v>
      </c>
      <c r="B406" s="6"/>
      <c r="C406" s="7"/>
      <c r="D406" s="6"/>
    </row>
    <row r="407" spans="1:6" ht="16.5" x14ac:dyDescent="0.25">
      <c r="A407" s="299" t="s">
        <v>19</v>
      </c>
      <c r="B407" s="300"/>
      <c r="C407" s="300"/>
      <c r="D407" s="300"/>
      <c r="E407" s="300"/>
      <c r="F407" s="30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8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8" t="s">
        <v>374</v>
      </c>
      <c r="B435" s="298"/>
      <c r="C435" s="298"/>
      <c r="D435" s="298"/>
      <c r="E435" s="298"/>
      <c r="F435" s="298"/>
    </row>
    <row r="436" spans="1:7" x14ac:dyDescent="0.25">
      <c r="A436" s="195">
        <f>+B11</f>
        <v>42968</v>
      </c>
      <c r="B436" s="6"/>
      <c r="C436" s="7"/>
      <c r="D436" s="6"/>
    </row>
    <row r="437" spans="1:7" ht="18" x14ac:dyDescent="0.25">
      <c r="A437" s="296" t="s">
        <v>375</v>
      </c>
      <c r="B437" s="297"/>
      <c r="C437" s="297"/>
      <c r="D437" s="297"/>
      <c r="E437" s="297"/>
      <c r="F437" s="29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269"/>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8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110.25" customHeight="1" x14ac:dyDescent="0.25">
      <c r="A484" s="169" t="s">
        <v>257</v>
      </c>
      <c r="B484" s="170">
        <v>2</v>
      </c>
      <c r="C484" s="170"/>
      <c r="D484" s="168" t="s">
        <v>508</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87">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8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451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0.95147679324894519</v>
      </c>
    </row>
  </sheetData>
  <sheetProtection algorithmName="SHA-512" hashValue="gdyZAY50ny5dOMv4GsuHFxvBKb1dM8bkI4ToI6xtwD+q5egce3N0Fd8QEXna/KmDyMh5zPkLNGhdETbV3cWPUQ==" saltValue="O8Lvz9SPZ/vV7o5w2jBXK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5" manualBreakCount="5">
    <brk id="82" max="6" man="1"/>
    <brk id="165" max="6" man="1"/>
    <brk id="247" max="6" man="1"/>
    <brk id="338" max="6" man="1"/>
    <brk id="434"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B177" zoomScale="80" zoomScaleNormal="80" workbookViewId="0">
      <selection activeCell="D191" sqref="D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303" t="s">
        <v>52</v>
      </c>
      <c r="B6" s="303"/>
      <c r="C6" s="303"/>
      <c r="D6" s="303"/>
      <c r="E6" s="303"/>
      <c r="F6" s="303"/>
      <c r="G6" s="216"/>
      <c r="H6" s="216"/>
      <c r="I6" s="216"/>
    </row>
    <row r="7" spans="1:9" s="36" customFormat="1" ht="21.75" customHeight="1" x14ac:dyDescent="0.5">
      <c r="A7" s="304" t="str">
        <f>'A1 Exploitation'!A8:F8</f>
        <v>El Mourouj 4</v>
      </c>
      <c r="B7" s="304"/>
      <c r="C7" s="304"/>
      <c r="D7" s="304"/>
      <c r="E7" s="304"/>
      <c r="F7" s="304"/>
      <c r="G7" s="216"/>
      <c r="H7" s="216"/>
      <c r="I7" s="216"/>
    </row>
    <row r="8" spans="1:9" s="36" customFormat="1" ht="24.75" x14ac:dyDescent="0.5">
      <c r="A8" s="38" t="s">
        <v>44</v>
      </c>
      <c r="B8" s="327" t="str">
        <f>'A3 Exploitation'!B9:F9</f>
        <v>M. Bilel HAMDI</v>
      </c>
      <c r="C8" s="327"/>
      <c r="D8" s="327"/>
      <c r="E8" s="327"/>
      <c r="F8" s="327"/>
      <c r="G8" s="216"/>
      <c r="H8" s="216"/>
      <c r="I8" s="216"/>
    </row>
    <row r="9" spans="1:9" s="36" customFormat="1" ht="24" x14ac:dyDescent="0.45">
      <c r="A9" s="39" t="s">
        <v>46</v>
      </c>
      <c r="B9" s="328" t="str">
        <f>'A3 Exploitation'!B10:F10</f>
        <v>Mme Henda (directrice magasin)</v>
      </c>
      <c r="C9" s="328"/>
      <c r="D9" s="328"/>
      <c r="E9" s="328"/>
      <c r="F9" s="328"/>
      <c r="G9" s="216"/>
      <c r="H9" s="216"/>
      <c r="I9" s="216"/>
    </row>
    <row r="10" spans="1:9" s="36" customFormat="1" ht="24.75" x14ac:dyDescent="0.5">
      <c r="A10" s="38" t="s">
        <v>45</v>
      </c>
      <c r="B10" s="325">
        <f>'A3 Exploitation'!B11:F11</f>
        <v>42968</v>
      </c>
      <c r="C10" s="325"/>
      <c r="D10" s="325"/>
      <c r="E10" s="325"/>
      <c r="F10" s="325"/>
      <c r="G10" s="216"/>
      <c r="H10" s="216"/>
      <c r="I10" s="216"/>
    </row>
    <row r="11" spans="1:9" s="36" customFormat="1" ht="24.75" x14ac:dyDescent="0.5">
      <c r="A11" s="38" t="s">
        <v>341</v>
      </c>
      <c r="B11" s="317">
        <f>D198</f>
        <v>0.9329896907216495</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21"/>
      <c r="C22" s="322"/>
      <c r="D22" s="215">
        <f>SUM(B17:C21)</f>
        <v>10</v>
      </c>
    </row>
    <row r="23" spans="1:6" x14ac:dyDescent="0.3">
      <c r="A23" s="314" t="s">
        <v>342</v>
      </c>
      <c r="B23" s="315"/>
      <c r="C23" s="316"/>
      <c r="D23" s="65">
        <f>D22/(COUNT(B17:C21)*2)</f>
        <v>1</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14">
        <f>SUM(B26:C31)</f>
        <v>12</v>
      </c>
    </row>
    <row r="33" spans="1:7" x14ac:dyDescent="0.3">
      <c r="A33" s="314" t="s">
        <v>342</v>
      </c>
      <c r="B33" s="315"/>
      <c r="C33" s="316"/>
      <c r="D33" s="65">
        <f>D32/(COUNT(B26:C31)*2)</f>
        <v>1</v>
      </c>
    </row>
    <row r="34" spans="1:7" s="50" customFormat="1" x14ac:dyDescent="0.3">
      <c r="A34" s="54"/>
      <c r="B34" s="55"/>
      <c r="C34" s="55"/>
      <c r="D34" s="56"/>
    </row>
    <row r="35" spans="1:7" s="50" customFormat="1" ht="19.5" x14ac:dyDescent="0.4">
      <c r="A35" s="323" t="s">
        <v>246</v>
      </c>
      <c r="B35" s="324"/>
      <c r="C35" s="324"/>
      <c r="D35" s="324"/>
      <c r="E35" s="324"/>
      <c r="F35" s="324"/>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14" t="s">
        <v>38</v>
      </c>
      <c r="B41" s="315"/>
      <c r="C41" s="316"/>
      <c r="D41" s="214">
        <f>SUM(B36:C40)</f>
        <v>10</v>
      </c>
      <c r="E41" s="37"/>
      <c r="F41" s="37"/>
    </row>
    <row r="42" spans="1:7" s="50" customFormat="1" x14ac:dyDescent="0.3">
      <c r="A42" s="314" t="s">
        <v>342</v>
      </c>
      <c r="B42" s="315"/>
      <c r="C42" s="316"/>
      <c r="D42" s="65">
        <f>D41/(COUNT(B36:C40)*2)</f>
        <v>1</v>
      </c>
      <c r="E42" s="37"/>
      <c r="F42" s="37"/>
    </row>
    <row r="43" spans="1:7" s="50" customFormat="1" x14ac:dyDescent="0.3">
      <c r="A43" s="90"/>
      <c r="B43" s="91"/>
      <c r="C43" s="91"/>
      <c r="D43" s="92"/>
    </row>
    <row r="44" spans="1:7" ht="19.5" x14ac:dyDescent="0.4">
      <c r="A44" s="329" t="s">
        <v>21</v>
      </c>
      <c r="B44" s="330"/>
      <c r="C44" s="330"/>
      <c r="D44" s="330"/>
      <c r="E44" s="330"/>
      <c r="F44" s="33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80" t="s">
        <v>495</v>
      </c>
      <c r="E49" s="221"/>
      <c r="F49" s="221"/>
    </row>
    <row r="50" spans="1:6" ht="33.75" x14ac:dyDescent="0.35">
      <c r="A50" s="76" t="s">
        <v>343</v>
      </c>
      <c r="B50" s="221">
        <v>1</v>
      </c>
      <c r="C50" s="248" t="str">
        <f>IF(B50=0, -5, "0")</f>
        <v>0</v>
      </c>
      <c r="D50" s="222" t="s">
        <v>496</v>
      </c>
      <c r="E50" s="221"/>
      <c r="F50" s="221"/>
    </row>
    <row r="51" spans="1:6" x14ac:dyDescent="0.3">
      <c r="A51" s="314" t="s">
        <v>38</v>
      </c>
      <c r="B51" s="315"/>
      <c r="C51" s="316"/>
      <c r="D51" s="214">
        <f>SUM(B45:C50)</f>
        <v>11</v>
      </c>
    </row>
    <row r="52" spans="1:6" x14ac:dyDescent="0.3">
      <c r="A52" s="314" t="s">
        <v>342</v>
      </c>
      <c r="B52" s="315"/>
      <c r="C52" s="316"/>
      <c r="D52" s="65">
        <f>D51/(COUNT(B45:C50)*2)</f>
        <v>0.91666666666666663</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497</v>
      </c>
      <c r="E59" s="221"/>
      <c r="F59" s="221"/>
    </row>
    <row r="60" spans="1:6" ht="18" x14ac:dyDescent="0.35">
      <c r="A60" s="76" t="s">
        <v>344</v>
      </c>
      <c r="B60" s="221">
        <v>2</v>
      </c>
      <c r="C60" s="248" t="str">
        <f>IF(B60=0, -5, "0")</f>
        <v>0</v>
      </c>
      <c r="D60" s="222" t="s">
        <v>498</v>
      </c>
      <c r="E60" s="221"/>
      <c r="F60" s="221"/>
    </row>
    <row r="61" spans="1:6" x14ac:dyDescent="0.3">
      <c r="A61" s="41" t="s">
        <v>340</v>
      </c>
      <c r="B61" s="221">
        <v>2</v>
      </c>
      <c r="C61" s="221"/>
      <c r="D61" s="225"/>
      <c r="E61" s="221"/>
      <c r="F61" s="221"/>
    </row>
    <row r="62" spans="1:6" x14ac:dyDescent="0.3">
      <c r="A62" s="314" t="s">
        <v>38</v>
      </c>
      <c r="B62" s="315"/>
      <c r="C62" s="316"/>
      <c r="D62" s="214">
        <f>SUM(B55:C61)</f>
        <v>14</v>
      </c>
    </row>
    <row r="63" spans="1:6" x14ac:dyDescent="0.3">
      <c r="A63" s="314" t="s">
        <v>342</v>
      </c>
      <c r="B63" s="315"/>
      <c r="C63" s="316"/>
      <c r="D63" s="65">
        <f>D62/(COUNT(B55:C61)*2)</f>
        <v>1</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t="s">
        <v>34</v>
      </c>
      <c r="C66" s="228"/>
      <c r="D66" s="260"/>
      <c r="E66" s="229"/>
      <c r="F66" s="221"/>
    </row>
    <row r="67" spans="1:6" ht="19.5" x14ac:dyDescent="0.4">
      <c r="A67" s="41" t="s">
        <v>319</v>
      </c>
      <c r="B67" s="227">
        <v>2</v>
      </c>
      <c r="C67" s="228"/>
      <c r="D67" s="222"/>
      <c r="E67" s="229"/>
      <c r="F67" s="221"/>
    </row>
    <row r="68" spans="1:6" ht="19.5" x14ac:dyDescent="0.4">
      <c r="A68" s="41" t="s">
        <v>340</v>
      </c>
      <c r="B68" s="227">
        <v>2</v>
      </c>
      <c r="C68" s="228"/>
      <c r="D68" s="237"/>
      <c r="E68" s="230"/>
      <c r="F68" s="221"/>
    </row>
    <row r="69" spans="1:6" ht="19.5" x14ac:dyDescent="0.4">
      <c r="A69" s="48" t="s">
        <v>285</v>
      </c>
      <c r="B69" s="227">
        <v>2</v>
      </c>
      <c r="C69" s="228"/>
      <c r="D69" s="237"/>
      <c r="E69" s="230"/>
      <c r="F69" s="221"/>
    </row>
    <row r="70" spans="1:6" ht="19.5" x14ac:dyDescent="0.4">
      <c r="A70" s="41" t="s">
        <v>93</v>
      </c>
      <c r="B70" s="227" t="s">
        <v>34</v>
      </c>
      <c r="C70" s="228"/>
      <c r="D70" s="237"/>
      <c r="E70" s="230"/>
      <c r="F70" s="221"/>
    </row>
    <row r="71" spans="1:6" ht="19.5" x14ac:dyDescent="0.4">
      <c r="A71" s="41" t="s">
        <v>336</v>
      </c>
      <c r="B71" s="227" t="s">
        <v>34</v>
      </c>
      <c r="C71" s="228"/>
      <c r="D71" s="226"/>
      <c r="E71" s="226"/>
      <c r="F71" s="221"/>
    </row>
    <row r="72" spans="1:6" ht="34.5" x14ac:dyDescent="0.4">
      <c r="A72" s="41" t="s">
        <v>103</v>
      </c>
      <c r="B72" s="227">
        <v>1</v>
      </c>
      <c r="C72" s="228"/>
      <c r="D72" s="222" t="s">
        <v>492</v>
      </c>
      <c r="E72" s="221"/>
      <c r="F72" s="221"/>
    </row>
    <row r="73" spans="1:6" ht="18" x14ac:dyDescent="0.35">
      <c r="A73" s="48" t="s">
        <v>345</v>
      </c>
      <c r="B73" s="227" t="s">
        <v>34</v>
      </c>
      <c r="C73" s="221"/>
      <c r="D73" s="281"/>
      <c r="E73" s="231"/>
      <c r="F73" s="221"/>
    </row>
    <row r="74" spans="1:6" ht="36" x14ac:dyDescent="0.35">
      <c r="A74" s="89" t="s">
        <v>215</v>
      </c>
      <c r="B74" s="227">
        <v>2</v>
      </c>
      <c r="C74" s="248" t="str">
        <f>IF(B74=0, -5, "0")</f>
        <v>0</v>
      </c>
      <c r="D74" s="235" t="s">
        <v>500</v>
      </c>
      <c r="E74" s="232"/>
      <c r="F74" s="221"/>
    </row>
    <row r="75" spans="1:6" ht="18" x14ac:dyDescent="0.35">
      <c r="A75" s="89" t="s">
        <v>265</v>
      </c>
      <c r="B75" s="227" t="s">
        <v>34</v>
      </c>
      <c r="C75" s="248" t="str">
        <f>IF(B75=0, -5, "0")</f>
        <v>0</v>
      </c>
      <c r="D75" s="235"/>
      <c r="E75" s="232"/>
      <c r="F75" s="221"/>
    </row>
    <row r="76" spans="1:6" ht="50.25" x14ac:dyDescent="0.35">
      <c r="A76" s="89" t="s">
        <v>332</v>
      </c>
      <c r="B76" s="227">
        <v>1</v>
      </c>
      <c r="C76" s="248" t="str">
        <f>IF(B76=0, -5, "0")</f>
        <v>0</v>
      </c>
      <c r="D76" s="222" t="s">
        <v>522</v>
      </c>
      <c r="E76" s="232"/>
      <c r="F76" s="221"/>
    </row>
    <row r="77" spans="1:6" s="50" customFormat="1" x14ac:dyDescent="0.3">
      <c r="A77" s="49" t="s">
        <v>263</v>
      </c>
      <c r="B77" s="227">
        <v>2</v>
      </c>
      <c r="C77" s="233"/>
      <c r="D77" s="222"/>
      <c r="E77" s="234"/>
      <c r="F77" s="233"/>
    </row>
    <row r="78" spans="1:6" x14ac:dyDescent="0.3">
      <c r="A78" s="41" t="s">
        <v>198</v>
      </c>
      <c r="B78" s="227">
        <v>2</v>
      </c>
      <c r="C78" s="221"/>
      <c r="D78" s="282"/>
      <c r="E78" s="232"/>
      <c r="F78" s="221"/>
    </row>
    <row r="79" spans="1:6" ht="36" x14ac:dyDescent="0.35">
      <c r="A79" s="83" t="s">
        <v>184</v>
      </c>
      <c r="B79" s="227">
        <v>2</v>
      </c>
      <c r="C79" s="248" t="str">
        <f>IF(B79=0, -5, "0")</f>
        <v>0</v>
      </c>
      <c r="D79" s="282" t="s">
        <v>499</v>
      </c>
      <c r="E79" s="232"/>
      <c r="F79" s="221"/>
    </row>
    <row r="80" spans="1:6" x14ac:dyDescent="0.3">
      <c r="A80" s="41" t="s">
        <v>346</v>
      </c>
      <c r="B80" s="227">
        <v>2</v>
      </c>
      <c r="C80" s="221"/>
      <c r="D80" s="282"/>
      <c r="E80" s="235"/>
      <c r="F80" s="221"/>
    </row>
    <row r="81" spans="1:6" ht="18" x14ac:dyDescent="0.35">
      <c r="A81" s="88" t="s">
        <v>344</v>
      </c>
      <c r="B81" s="227">
        <v>2</v>
      </c>
      <c r="C81" s="248" t="str">
        <f>IF(B81=0, -5, "0")</f>
        <v>0</v>
      </c>
      <c r="D81" s="282"/>
      <c r="E81" s="236"/>
      <c r="F81" s="221"/>
    </row>
    <row r="82" spans="1:6" x14ac:dyDescent="0.3">
      <c r="A82" s="41" t="s">
        <v>94</v>
      </c>
      <c r="B82" s="227">
        <v>2</v>
      </c>
      <c r="C82" s="221"/>
      <c r="D82" s="282"/>
      <c r="E82" s="235"/>
      <c r="F82" s="221"/>
    </row>
    <row r="83" spans="1:6" x14ac:dyDescent="0.3">
      <c r="A83" s="314" t="s">
        <v>38</v>
      </c>
      <c r="B83" s="315"/>
      <c r="C83" s="316"/>
      <c r="D83" s="214">
        <f>SUM(B66:C82)</f>
        <v>22</v>
      </c>
    </row>
    <row r="84" spans="1:6" x14ac:dyDescent="0.3">
      <c r="A84" s="314" t="s">
        <v>342</v>
      </c>
      <c r="B84" s="315"/>
      <c r="C84" s="316"/>
      <c r="D84" s="65">
        <f>D83/(COUNT(B66:C82)*2)</f>
        <v>0.91666666666666663</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214">
        <f>SUM(B87:C100)</f>
        <v>22</v>
      </c>
    </row>
    <row r="102" spans="1:6" x14ac:dyDescent="0.3">
      <c r="A102" s="314" t="s">
        <v>342</v>
      </c>
      <c r="B102" s="315"/>
      <c r="C102" s="316"/>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1</v>
      </c>
      <c r="C109" s="228"/>
      <c r="D109" s="282" t="s">
        <v>501</v>
      </c>
      <c r="E109" s="221"/>
      <c r="F109" s="221"/>
    </row>
    <row r="110" spans="1:6" s="50" customFormat="1" ht="34.5" x14ac:dyDescent="0.4">
      <c r="A110" s="49" t="s">
        <v>286</v>
      </c>
      <c r="B110" s="237">
        <v>2</v>
      </c>
      <c r="C110" s="228"/>
      <c r="D110" s="282"/>
      <c r="E110" s="221"/>
      <c r="F110" s="221"/>
    </row>
    <row r="111" spans="1:6" s="50" customFormat="1" ht="36" x14ac:dyDescent="0.35">
      <c r="A111" s="89" t="s">
        <v>261</v>
      </c>
      <c r="B111" s="237">
        <v>2</v>
      </c>
      <c r="C111" s="248" t="str">
        <f>IF(B111=0, -5, "0")</f>
        <v>0</v>
      </c>
      <c r="D111" s="239" t="s">
        <v>500</v>
      </c>
      <c r="E111" s="221"/>
      <c r="F111" s="221"/>
    </row>
    <row r="112" spans="1:6" s="50" customFormat="1" ht="49.5" x14ac:dyDescent="0.3">
      <c r="A112" s="49" t="s">
        <v>182</v>
      </c>
      <c r="B112" s="237">
        <v>1</v>
      </c>
      <c r="C112" s="221"/>
      <c r="D112" s="222" t="s">
        <v>491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502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214">
        <f>SUM(B106:C116)</f>
        <v>20</v>
      </c>
      <c r="E117" s="37"/>
      <c r="F117" s="37"/>
    </row>
    <row r="118" spans="1:6" s="50" customFormat="1" x14ac:dyDescent="0.3">
      <c r="A118" s="314" t="s">
        <v>342</v>
      </c>
      <c r="B118" s="315"/>
      <c r="C118" s="316"/>
      <c r="D118" s="65">
        <f>D117/(COUNT(B106:C116)*2)</f>
        <v>0.90909090909090906</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t="e">
        <f>D132/(COUNT(B121:C131)*2)</f>
        <v>#DIV/0!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494</v>
      </c>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4" t="s">
        <v>38</v>
      </c>
      <c r="B148" s="315"/>
      <c r="C148" s="316"/>
      <c r="D148" s="214">
        <f>SUM(B136:C147)</f>
        <v>21</v>
      </c>
    </row>
    <row r="149" spans="1:6" x14ac:dyDescent="0.3">
      <c r="A149" s="314" t="s">
        <v>342</v>
      </c>
      <c r="B149" s="315"/>
      <c r="C149" s="316"/>
      <c r="D149" s="65">
        <f>D148/(COUNT(B136:C147)*2)</f>
        <v>0.95454545454545459</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514</v>
      </c>
      <c r="E154" s="221"/>
      <c r="F154" s="221"/>
    </row>
    <row r="155" spans="1:6" ht="33.75" x14ac:dyDescent="0.35">
      <c r="A155" s="76" t="s">
        <v>354</v>
      </c>
      <c r="B155" s="221">
        <v>1</v>
      </c>
      <c r="C155" s="248" t="str">
        <f>IF(B155=0, -5, "0")</f>
        <v>0</v>
      </c>
      <c r="D155" s="222" t="s">
        <v>503</v>
      </c>
      <c r="E155" s="221"/>
      <c r="F155" s="221"/>
    </row>
    <row r="156" spans="1:6" ht="33.75" x14ac:dyDescent="0.35">
      <c r="A156" s="76" t="s">
        <v>355</v>
      </c>
      <c r="B156" s="221">
        <v>1</v>
      </c>
      <c r="C156" s="248" t="str">
        <f>IF(B156=0, -5, "0")</f>
        <v>0</v>
      </c>
      <c r="D156" s="222" t="s">
        <v>513</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4" t="s">
        <v>38</v>
      </c>
      <c r="B160" s="321"/>
      <c r="C160" s="322"/>
      <c r="D160" s="215">
        <f>SUM(B152:C159)</f>
        <v>13</v>
      </c>
    </row>
    <row r="161" spans="1:6" x14ac:dyDescent="0.3">
      <c r="A161" s="314" t="s">
        <v>342</v>
      </c>
      <c r="B161" s="315"/>
      <c r="C161" s="316"/>
      <c r="D161" s="65">
        <f>D160/(COUNT(B152:C159)*2)</f>
        <v>0.8125</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4" t="s">
        <v>38</v>
      </c>
      <c r="B168" s="315"/>
      <c r="C168" s="316"/>
      <c r="D168" s="214">
        <f>SUM(B164:C167)</f>
        <v>8</v>
      </c>
    </row>
    <row r="169" spans="1:6" x14ac:dyDescent="0.3">
      <c r="A169" s="314" t="s">
        <v>342</v>
      </c>
      <c r="B169" s="315"/>
      <c r="C169" s="316"/>
      <c r="D169" s="65">
        <f>D168/(COUNT(B164:C167)*2)</f>
        <v>1</v>
      </c>
    </row>
    <row r="170" spans="1:6" s="50" customFormat="1" x14ac:dyDescent="0.3">
      <c r="A170" s="54"/>
      <c r="B170" s="55"/>
      <c r="C170" s="55"/>
      <c r="D170" s="56"/>
    </row>
    <row r="171" spans="1:6" ht="19.5" x14ac:dyDescent="0.4">
      <c r="A171" s="331" t="s">
        <v>17</v>
      </c>
      <c r="B171" s="332"/>
      <c r="C171" s="332"/>
      <c r="D171" s="332"/>
      <c r="E171" s="332"/>
      <c r="F171" s="332"/>
    </row>
    <row r="172" spans="1:6" ht="49.5" x14ac:dyDescent="0.3">
      <c r="A172" s="48" t="s">
        <v>202</v>
      </c>
      <c r="B172" s="221">
        <v>0</v>
      </c>
      <c r="C172" s="221"/>
      <c r="D172" s="241" t="s">
        <v>489</v>
      </c>
      <c r="E172" s="221" t="s">
        <v>490</v>
      </c>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214">
        <f>SUM(B172:C175)</f>
        <v>6</v>
      </c>
    </row>
    <row r="177" spans="1:6" x14ac:dyDescent="0.3">
      <c r="A177" s="314" t="s">
        <v>342</v>
      </c>
      <c r="B177" s="315"/>
      <c r="C177" s="316"/>
      <c r="D177" s="65">
        <f>D176/(COUNT(B172:C175)*2)</f>
        <v>0.75</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2</v>
      </c>
      <c r="C180" s="221"/>
      <c r="D180" s="222"/>
      <c r="E180" s="222"/>
      <c r="F180" s="221"/>
    </row>
    <row r="181" spans="1:6" ht="49.5" x14ac:dyDescent="0.3">
      <c r="A181" s="95" t="s">
        <v>247</v>
      </c>
      <c r="B181" s="221">
        <v>1</v>
      </c>
      <c r="C181" s="221"/>
      <c r="D181" s="222" t="s">
        <v>515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14">
        <f>SUM(B180:C184)</f>
        <v>9</v>
      </c>
    </row>
    <row r="186" spans="1:6" x14ac:dyDescent="0.3">
      <c r="A186" s="314" t="s">
        <v>342</v>
      </c>
      <c r="B186" s="315"/>
      <c r="C186" s="316"/>
      <c r="D186" s="65">
        <f>D185/(COUNT(B180:C184)*2)</f>
        <v>0.9</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493</v>
      </c>
      <c r="E191" s="221"/>
      <c r="F191" s="221"/>
    </row>
    <row r="192" spans="1:6" x14ac:dyDescent="0.3">
      <c r="A192" s="96" t="s">
        <v>212</v>
      </c>
      <c r="B192" s="221" t="s">
        <v>34</v>
      </c>
      <c r="C192" s="221"/>
      <c r="D192" s="221"/>
      <c r="E192" s="221"/>
      <c r="F192" s="221"/>
    </row>
    <row r="193" spans="1:4" x14ac:dyDescent="0.3">
      <c r="A193" s="314" t="s">
        <v>38</v>
      </c>
      <c r="B193" s="315"/>
      <c r="C193" s="316"/>
      <c r="D193" s="97">
        <f>SUM(B189:C192)</f>
        <v>3</v>
      </c>
    </row>
    <row r="194" spans="1:4" x14ac:dyDescent="0.3">
      <c r="A194" s="314" t="s">
        <v>342</v>
      </c>
      <c r="B194" s="315"/>
      <c r="C194" s="316"/>
      <c r="D194" s="65">
        <f>D193/(COUNT(B189:C192)*2)</f>
        <v>0.75</v>
      </c>
    </row>
    <row r="196" spans="1:4" ht="18" x14ac:dyDescent="0.35">
      <c r="A196" s="121" t="s">
        <v>284</v>
      </c>
      <c r="B196" s="120"/>
      <c r="C196" s="120"/>
      <c r="D196" s="220">
        <v>0.66659999999999997</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0.9329896907216495</v>
      </c>
    </row>
  </sheetData>
  <sheetProtection algorithmName="SHA-512" hashValue="pgc9HDKhcT2erc0iOnnQv5OG74pYGWDBshlVeDMPe4SIwIUs4mnc4glfuUERAsBe+aoBuDAYfG0PzgwBpjX5Yg==" saltValue="64aN9NIxpt3hE6W34GYs6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136:B147 B36:B40 B45:B50 B180:B184 B66:B82 B87:B100 B106:B116 B55:B61 B121:B131 B164:B167 B152:B159 B172:B175 B189:B19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59" zoomScaleNormal="100" workbookViewId="0">
      <selection activeCell="B490" sqref="B4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Mourouj 4</v>
      </c>
      <c r="B8" s="304"/>
      <c r="C8" s="304"/>
      <c r="D8" s="304"/>
      <c r="E8" s="304"/>
      <c r="F8" s="304"/>
      <c r="G8" s="216"/>
      <c r="H8" s="216"/>
      <c r="I8" s="213"/>
    </row>
    <row r="9" spans="1:9" ht="24.75" x14ac:dyDescent="0.5">
      <c r="A9" s="38" t="s">
        <v>44</v>
      </c>
      <c r="B9" s="305" t="s">
        <v>448</v>
      </c>
      <c r="C9" s="305"/>
      <c r="D9" s="305"/>
      <c r="E9" s="305"/>
      <c r="F9" s="305"/>
      <c r="G9" s="216"/>
      <c r="H9" s="216"/>
      <c r="I9" s="213"/>
    </row>
    <row r="10" spans="1:9" ht="24" x14ac:dyDescent="0.45">
      <c r="A10" s="39" t="s">
        <v>46</v>
      </c>
      <c r="B10" s="306" t="s">
        <v>517</v>
      </c>
      <c r="C10" s="306"/>
      <c r="D10" s="306"/>
      <c r="E10" s="306"/>
      <c r="F10" s="306"/>
      <c r="G10" s="216"/>
      <c r="H10" s="216"/>
      <c r="I10" s="213"/>
    </row>
    <row r="11" spans="1:9" ht="24.75" x14ac:dyDescent="0.5">
      <c r="A11" s="38" t="s">
        <v>45</v>
      </c>
      <c r="B11" s="301">
        <v>43053</v>
      </c>
      <c r="C11" s="301"/>
      <c r="D11" s="301"/>
      <c r="E11" s="301"/>
      <c r="F11" s="301"/>
      <c r="G11" s="216"/>
      <c r="H11" s="216"/>
      <c r="I11" s="213"/>
    </row>
    <row r="12" spans="1:9" ht="24.75" x14ac:dyDescent="0.5">
      <c r="A12" s="38" t="s">
        <v>276</v>
      </c>
      <c r="B12" s="307">
        <f>D505</f>
        <v>0.99375000000000002</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2">
        <f>B11</f>
        <v>43053</v>
      </c>
      <c r="B17" s="36"/>
      <c r="C17" s="36"/>
      <c r="D17" s="36"/>
      <c r="E17" s="36"/>
      <c r="F17" s="36"/>
      <c r="G17" s="36"/>
      <c r="H17" s="36"/>
    </row>
    <row r="18" spans="1:8" ht="18" x14ac:dyDescent="0.25">
      <c r="A18" s="312" t="s">
        <v>1</v>
      </c>
      <c r="B18" s="313"/>
      <c r="C18" s="313"/>
      <c r="D18" s="313"/>
      <c r="E18" s="313"/>
      <c r="F18" s="31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96" t="s">
        <v>18</v>
      </c>
      <c r="B26" s="297"/>
      <c r="C26" s="297"/>
      <c r="D26" s="297"/>
      <c r="E26" s="297"/>
      <c r="F26" s="29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7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98" t="s">
        <v>137</v>
      </c>
      <c r="B43" s="298"/>
      <c r="C43" s="298"/>
      <c r="D43" s="298"/>
      <c r="E43" s="298"/>
      <c r="F43" s="298"/>
    </row>
    <row r="44" spans="1:7" x14ac:dyDescent="0.25">
      <c r="A44" s="183">
        <f>B11</f>
        <v>43053</v>
      </c>
      <c r="B44" s="6"/>
      <c r="C44" s="7"/>
      <c r="D44" s="6"/>
    </row>
    <row r="45" spans="1:7" ht="16.5" x14ac:dyDescent="0.25">
      <c r="A45" s="299" t="s">
        <v>63</v>
      </c>
      <c r="B45" s="300"/>
      <c r="C45" s="300"/>
      <c r="D45" s="300"/>
      <c r="E45" s="300"/>
      <c r="F45" s="30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6" t="s">
        <v>65</v>
      </c>
      <c r="B57" s="297"/>
      <c r="C57" s="297"/>
      <c r="D57" s="297"/>
      <c r="E57" s="297"/>
      <c r="F57" s="29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1</v>
      </c>
      <c r="C64" s="217" t="str">
        <f>IF(B64=0, -5, "0")</f>
        <v>0</v>
      </c>
      <c r="D64" s="168" t="s">
        <v>520</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39</v>
      </c>
    </row>
    <row r="82" spans="1:6" x14ac:dyDescent="0.25">
      <c r="A82" s="19" t="s">
        <v>37</v>
      </c>
      <c r="B82" s="20"/>
      <c r="C82" s="21"/>
      <c r="D82" s="63">
        <f>D81/(COUNT(B58:C80)*2)</f>
        <v>0.97499999999999998</v>
      </c>
    </row>
    <row r="83" spans="1:6" x14ac:dyDescent="0.25">
      <c r="A83" s="9"/>
      <c r="B83" s="6"/>
      <c r="C83" s="7"/>
      <c r="D83" s="6"/>
    </row>
    <row r="84" spans="1:6" ht="18" x14ac:dyDescent="0.25">
      <c r="A84" s="296" t="s">
        <v>25</v>
      </c>
      <c r="B84" s="297"/>
      <c r="C84" s="297"/>
      <c r="D84" s="297"/>
      <c r="E84" s="297"/>
      <c r="F84" s="297"/>
    </row>
    <row r="85" spans="1:6" x14ac:dyDescent="0.25">
      <c r="A85" s="169" t="s">
        <v>314</v>
      </c>
      <c r="B85" s="170">
        <v>2</v>
      </c>
      <c r="C85" s="170"/>
      <c r="D85" s="157"/>
      <c r="E85" s="147"/>
      <c r="F85" s="147"/>
    </row>
    <row r="86" spans="1:6" x14ac:dyDescent="0.25">
      <c r="A86" s="18" t="s">
        <v>105</v>
      </c>
      <c r="B86" s="170">
        <v>2</v>
      </c>
      <c r="C86" s="170"/>
      <c r="D86" s="155"/>
      <c r="E86" s="147"/>
      <c r="F86" s="147"/>
    </row>
    <row r="87" spans="1:6" ht="46.5" x14ac:dyDescent="0.35">
      <c r="A87" s="76" t="s">
        <v>59</v>
      </c>
      <c r="B87" s="170">
        <v>2</v>
      </c>
      <c r="C87" s="217" t="str">
        <f>IF(B87=0, -5, "0")</f>
        <v>0</v>
      </c>
      <c r="D87" s="157" t="s">
        <v>518</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519</v>
      </c>
      <c r="E90" s="173"/>
      <c r="F90" s="147"/>
    </row>
    <row r="91" spans="1:6" ht="30" x14ac:dyDescent="0.25">
      <c r="A91" s="18" t="s">
        <v>260</v>
      </c>
      <c r="B91" s="170">
        <v>2</v>
      </c>
      <c r="C91" s="170"/>
      <c r="D91" s="157"/>
      <c r="E91" s="147"/>
      <c r="F91" s="147"/>
    </row>
    <row r="92" spans="1:6" ht="45" x14ac:dyDescent="0.25">
      <c r="A92" s="109" t="s">
        <v>287</v>
      </c>
      <c r="B92" s="170">
        <v>2</v>
      </c>
      <c r="C92" s="154"/>
      <c r="D92" s="27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66</v>
      </c>
    </row>
    <row r="97" spans="1:6" ht="18" x14ac:dyDescent="0.25">
      <c r="A97" s="78" t="s">
        <v>224</v>
      </c>
      <c r="B97" s="84"/>
      <c r="C97" s="85"/>
      <c r="D97" s="82">
        <f>D96/(COUNT(B85:C91,B46:C53,B58:C80)*2)</f>
        <v>0.97058823529411764</v>
      </c>
    </row>
    <row r="98" spans="1:6" x14ac:dyDescent="0.25">
      <c r="A98" s="5"/>
      <c r="B98" s="6"/>
      <c r="C98" s="7"/>
      <c r="D98" s="6"/>
    </row>
    <row r="99" spans="1:6" ht="18" x14ac:dyDescent="0.35">
      <c r="A99" s="298" t="s">
        <v>129</v>
      </c>
      <c r="B99" s="298"/>
      <c r="C99" s="298"/>
      <c r="D99" s="298"/>
      <c r="E99" s="298"/>
      <c r="F99" s="298"/>
    </row>
    <row r="100" spans="1:6" x14ac:dyDescent="0.25">
      <c r="A100" s="183">
        <f>B11</f>
        <v>43053</v>
      </c>
      <c r="B100" s="6"/>
      <c r="C100" s="7"/>
      <c r="D100" s="6"/>
    </row>
    <row r="101" spans="1:6" ht="16.5" x14ac:dyDescent="0.25">
      <c r="A101" s="299" t="s">
        <v>63</v>
      </c>
      <c r="B101" s="300"/>
      <c r="C101" s="300"/>
      <c r="D101" s="300"/>
      <c r="E101" s="300"/>
      <c r="F101" s="30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6" t="s">
        <v>133</v>
      </c>
      <c r="B113" s="297"/>
      <c r="C113" s="297"/>
      <c r="D113" s="297"/>
      <c r="E113" s="297"/>
      <c r="F113" s="297"/>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1</v>
      </c>
    </row>
    <row r="136" spans="1:6" x14ac:dyDescent="0.25">
      <c r="A136" s="9"/>
      <c r="B136" s="6"/>
      <c r="C136" s="7"/>
      <c r="D136" s="6"/>
    </row>
    <row r="137" spans="1:6" ht="18" x14ac:dyDescent="0.25">
      <c r="A137" s="296" t="s">
        <v>73</v>
      </c>
      <c r="B137" s="297"/>
      <c r="C137" s="297"/>
      <c r="D137" s="297"/>
      <c r="E137" s="297"/>
      <c r="F137" s="29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7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98" t="s">
        <v>130</v>
      </c>
      <c r="B152" s="298"/>
      <c r="C152" s="298"/>
      <c r="D152" s="298"/>
      <c r="E152" s="298"/>
      <c r="F152" s="298"/>
    </row>
    <row r="153" spans="1:6" x14ac:dyDescent="0.25">
      <c r="A153" s="183">
        <f>B11</f>
        <v>43053</v>
      </c>
      <c r="B153" s="6"/>
      <c r="C153" s="7"/>
      <c r="D153" s="59"/>
    </row>
    <row r="154" spans="1:6" ht="16.5" x14ac:dyDescent="0.25">
      <c r="A154" s="299" t="s">
        <v>63</v>
      </c>
      <c r="B154" s="300"/>
      <c r="C154" s="300"/>
      <c r="D154" s="300"/>
      <c r="E154" s="300"/>
      <c r="F154" s="30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6" t="s">
        <v>134</v>
      </c>
      <c r="B166" s="297"/>
      <c r="C166" s="297"/>
      <c r="D166" s="297"/>
      <c r="E166" s="297"/>
      <c r="F166" s="29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2">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98" t="s">
        <v>167</v>
      </c>
      <c r="B192" s="298"/>
      <c r="C192" s="298"/>
      <c r="D192" s="298"/>
      <c r="E192" s="298"/>
      <c r="F192" s="298"/>
    </row>
    <row r="193" spans="1:7" x14ac:dyDescent="0.25">
      <c r="A193" s="189">
        <f>B11</f>
        <v>43053</v>
      </c>
      <c r="B193" s="6"/>
      <c r="C193" s="7"/>
      <c r="D193" s="6"/>
    </row>
    <row r="194" spans="1:7" ht="18" x14ac:dyDescent="0.25">
      <c r="A194" s="296" t="s">
        <v>158</v>
      </c>
      <c r="B194" s="297"/>
      <c r="C194" s="297"/>
      <c r="D194" s="297"/>
      <c r="E194" s="297"/>
      <c r="F194" s="297"/>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6" t="s">
        <v>76</v>
      </c>
      <c r="B209" s="297"/>
      <c r="C209" s="297"/>
      <c r="D209" s="297"/>
      <c r="E209" s="297"/>
      <c r="F209" s="297"/>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6" t="s">
        <v>191</v>
      </c>
      <c r="B232" s="297"/>
      <c r="C232" s="297"/>
      <c r="D232" s="297"/>
      <c r="E232" s="297"/>
      <c r="F232" s="297"/>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t="s">
        <v>34</v>
      </c>
      <c r="C241" s="154"/>
      <c r="D241" s="274"/>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3">
        <f>B11</f>
        <v>43053</v>
      </c>
      <c r="B249" s="6"/>
      <c r="C249" s="7"/>
      <c r="D249" s="6"/>
    </row>
    <row r="250" spans="1:6" s="3" customFormat="1" ht="18" x14ac:dyDescent="0.25">
      <c r="A250" s="296" t="s">
        <v>79</v>
      </c>
      <c r="B250" s="297"/>
      <c r="C250" s="297"/>
      <c r="D250" s="297"/>
      <c r="E250" s="297"/>
      <c r="F250" s="29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t="s">
        <v>34</v>
      </c>
      <c r="C257" s="170"/>
      <c r="D257" s="168" t="s">
        <v>529</v>
      </c>
      <c r="E257" s="173"/>
      <c r="F257" s="173"/>
    </row>
    <row r="258" spans="1:6" s="3" customFormat="1" x14ac:dyDescent="0.25">
      <c r="A258" s="33" t="s">
        <v>160</v>
      </c>
      <c r="B258" s="170" t="s">
        <v>34</v>
      </c>
      <c r="C258" s="170"/>
      <c r="D258" s="168" t="s">
        <v>529</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20</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2">
        <f>B11</f>
        <v>43053</v>
      </c>
      <c r="B292" s="6"/>
      <c r="C292" s="7"/>
      <c r="D292" s="59"/>
    </row>
    <row r="293" spans="1:7" ht="18" x14ac:dyDescent="0.25">
      <c r="A293" s="296" t="s">
        <v>19</v>
      </c>
      <c r="B293" s="297"/>
      <c r="C293" s="297"/>
      <c r="D293" s="297"/>
      <c r="E293" s="297"/>
      <c r="F293" s="29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6" t="s">
        <v>122</v>
      </c>
      <c r="B305" s="297"/>
      <c r="C305" s="297"/>
      <c r="D305" s="297"/>
      <c r="E305" s="297"/>
      <c r="F305" s="29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531</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2">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8" t="s">
        <v>21</v>
      </c>
      <c r="B324" s="298"/>
      <c r="C324" s="298"/>
      <c r="D324" s="298"/>
      <c r="E324" s="298"/>
      <c r="F324" s="298"/>
    </row>
    <row r="325" spans="1:9" x14ac:dyDescent="0.25">
      <c r="A325" s="193">
        <f>B11</f>
        <v>43053</v>
      </c>
      <c r="B325" s="6"/>
      <c r="C325" s="7"/>
      <c r="D325" s="6"/>
    </row>
    <row r="326" spans="1:9" ht="18" x14ac:dyDescent="0.25">
      <c r="A326" s="296" t="s">
        <v>12</v>
      </c>
      <c r="B326" s="297"/>
      <c r="C326" s="297"/>
      <c r="D326" s="297"/>
      <c r="E326" s="297"/>
      <c r="F326" s="29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6" t="s">
        <v>25</v>
      </c>
      <c r="B339" s="297"/>
      <c r="C339" s="297"/>
      <c r="D339" s="297"/>
      <c r="E339" s="297"/>
      <c r="F339" s="29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8" t="s">
        <v>8</v>
      </c>
      <c r="B352" s="298"/>
      <c r="C352" s="298"/>
      <c r="D352" s="298"/>
      <c r="E352" s="298"/>
      <c r="F352" s="298"/>
    </row>
    <row r="353" spans="1:6" x14ac:dyDescent="0.25">
      <c r="A353" s="183">
        <f>B11</f>
        <v>43053</v>
      </c>
      <c r="B353" s="6"/>
      <c r="C353" s="7"/>
      <c r="D353" s="59"/>
    </row>
    <row r="354" spans="1:6" ht="16.5" x14ac:dyDescent="0.25">
      <c r="A354" s="299" t="s">
        <v>113</v>
      </c>
      <c r="B354" s="300"/>
      <c r="C354" s="300"/>
      <c r="D354" s="300"/>
      <c r="E354" s="300"/>
      <c r="F354" s="30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9" t="s">
        <v>314</v>
      </c>
      <c r="B392" s="171">
        <v>2</v>
      </c>
      <c r="C392" s="171"/>
      <c r="D392" s="152"/>
      <c r="E392" s="147"/>
      <c r="F392" s="147"/>
    </row>
    <row r="393" spans="1:16384" ht="60" x14ac:dyDescent="0.25">
      <c r="A393" s="169" t="s">
        <v>56</v>
      </c>
      <c r="B393" s="171">
        <v>1</v>
      </c>
      <c r="C393" s="170"/>
      <c r="D393" s="157" t="s">
        <v>530</v>
      </c>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3">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98" t="s">
        <v>125</v>
      </c>
      <c r="B405" s="298"/>
      <c r="C405" s="298"/>
      <c r="D405" s="298"/>
      <c r="E405" s="298"/>
      <c r="F405" s="298"/>
    </row>
    <row r="406" spans="1:6" x14ac:dyDescent="0.25">
      <c r="A406" s="192">
        <f>B11</f>
        <v>43053</v>
      </c>
      <c r="B406" s="6"/>
      <c r="C406" s="7"/>
      <c r="D406" s="6"/>
    </row>
    <row r="407" spans="1:6" ht="16.5" x14ac:dyDescent="0.25">
      <c r="A407" s="299" t="s">
        <v>19</v>
      </c>
      <c r="B407" s="300"/>
      <c r="C407" s="300"/>
      <c r="D407" s="300"/>
      <c r="E407" s="300"/>
      <c r="F407" s="30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272"/>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8" t="s">
        <v>374</v>
      </c>
      <c r="B435" s="298"/>
      <c r="C435" s="298"/>
      <c r="D435" s="298"/>
      <c r="E435" s="298"/>
      <c r="F435" s="298"/>
    </row>
    <row r="436" spans="1:7" x14ac:dyDescent="0.25">
      <c r="A436" s="195">
        <f>+B11</f>
        <v>43053</v>
      </c>
      <c r="B436" s="6"/>
      <c r="C436" s="7"/>
      <c r="D436" s="6"/>
    </row>
    <row r="437" spans="1:7" ht="18" x14ac:dyDescent="0.25">
      <c r="A437" s="296" t="s">
        <v>375</v>
      </c>
      <c r="B437" s="297"/>
      <c r="C437" s="297"/>
      <c r="D437" s="297"/>
      <c r="E437" s="297"/>
      <c r="F437" s="29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535</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6" t="s">
        <v>31</v>
      </c>
      <c r="B444" s="297"/>
      <c r="C444" s="297"/>
      <c r="D444" s="297"/>
      <c r="E444" s="297"/>
      <c r="F444" s="29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7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74"/>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276"/>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533</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t="s">
        <v>34</v>
      </c>
      <c r="C490" s="154"/>
      <c r="D490" s="277"/>
      <c r="E490" s="102"/>
      <c r="F490" s="102"/>
    </row>
    <row r="491" spans="1:7" x14ac:dyDescent="0.25">
      <c r="A491" s="19" t="s">
        <v>38</v>
      </c>
      <c r="B491" s="19"/>
      <c r="C491" s="19"/>
      <c r="D491" s="19">
        <f>SUM(B475:C489)</f>
        <v>25</v>
      </c>
    </row>
    <row r="492" spans="1:7" x14ac:dyDescent="0.25">
      <c r="A492" s="19" t="s">
        <v>37</v>
      </c>
      <c r="B492" s="20"/>
      <c r="C492" s="21"/>
      <c r="D492" s="63">
        <f>D491/(COUNT(B475:C489)*2)</f>
        <v>0.96153846153846156</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27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477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0.99375000000000002</v>
      </c>
    </row>
  </sheetData>
  <sheetProtection algorithmName="SHA-512" hashValue="/Ao6UyekQIp9gWckf28PvZOx2UQezSWQX4Xw0Zviie8lr6P2ryRlyS0QlYz3HFEjlXyt49xmmKZeqISWr7EjrQ==" saltValue="+GexMQjK0HLXWe2yffDvJ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81" zoomScaleNormal="10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303" t="s">
        <v>52</v>
      </c>
      <c r="B6" s="303"/>
      <c r="C6" s="303"/>
      <c r="D6" s="303"/>
      <c r="E6" s="303"/>
      <c r="F6" s="303"/>
      <c r="G6" s="216"/>
      <c r="H6" s="216"/>
      <c r="I6" s="216"/>
    </row>
    <row r="7" spans="1:9" s="36" customFormat="1" ht="21.75" customHeight="1" x14ac:dyDescent="0.5">
      <c r="A7" s="304" t="str">
        <f>'A1 Exploitation'!A8:F8</f>
        <v>El Mourouj 4</v>
      </c>
      <c r="B7" s="304"/>
      <c r="C7" s="304"/>
      <c r="D7" s="304"/>
      <c r="E7" s="304"/>
      <c r="F7" s="304"/>
      <c r="G7" s="216"/>
      <c r="H7" s="216"/>
      <c r="I7" s="216"/>
    </row>
    <row r="8" spans="1:9" s="36" customFormat="1" ht="24.75" x14ac:dyDescent="0.5">
      <c r="A8" s="38" t="s">
        <v>44</v>
      </c>
      <c r="B8" s="327" t="str">
        <f>'A4 Exploitation'!B9:F9</f>
        <v>Dr Hend KAMOUN</v>
      </c>
      <c r="C8" s="327"/>
      <c r="D8" s="327"/>
      <c r="E8" s="327"/>
      <c r="F8" s="327"/>
      <c r="G8" s="216"/>
      <c r="H8" s="216"/>
      <c r="I8" s="216"/>
    </row>
    <row r="9" spans="1:9" s="36" customFormat="1" ht="24" x14ac:dyDescent="0.45">
      <c r="A9" s="39" t="s">
        <v>46</v>
      </c>
      <c r="B9" s="328" t="str">
        <f>'A4 Exploitation'!B10:F10</f>
        <v>Directeur magasin et chefs rayons</v>
      </c>
      <c r="C9" s="328"/>
      <c r="D9" s="328"/>
      <c r="E9" s="328"/>
      <c r="F9" s="328"/>
      <c r="G9" s="216"/>
      <c r="H9" s="216"/>
      <c r="I9" s="216"/>
    </row>
    <row r="10" spans="1:9" s="36" customFormat="1" ht="24.75" x14ac:dyDescent="0.5">
      <c r="A10" s="38" t="s">
        <v>45</v>
      </c>
      <c r="B10" s="325">
        <f>'A4 Exploitation'!B11:F11</f>
        <v>43053</v>
      </c>
      <c r="C10" s="325"/>
      <c r="D10" s="325"/>
      <c r="E10" s="325"/>
      <c r="F10" s="325"/>
      <c r="G10" s="216"/>
      <c r="H10" s="216"/>
      <c r="I10" s="216"/>
    </row>
    <row r="11" spans="1:9" s="36" customFormat="1" ht="24.75" x14ac:dyDescent="0.5">
      <c r="A11" s="38" t="s">
        <v>341</v>
      </c>
      <c r="B11" s="333">
        <f>D198</f>
        <v>0.93069306930693074</v>
      </c>
      <c r="C11" s="333"/>
      <c r="D11" s="333"/>
      <c r="E11" s="333"/>
      <c r="F11" s="333"/>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21"/>
      <c r="C22" s="322"/>
      <c r="D22" s="215">
        <f>SUM(B17:C21)</f>
        <v>10</v>
      </c>
    </row>
    <row r="23" spans="1:6" x14ac:dyDescent="0.3">
      <c r="A23" s="314" t="s">
        <v>342</v>
      </c>
      <c r="B23" s="315"/>
      <c r="C23" s="316"/>
      <c r="D23" s="65">
        <f>D22/(COUNT(B17:C21)*2)</f>
        <v>1</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14">
        <f>SUM(B26:C31)</f>
        <v>12</v>
      </c>
    </row>
    <row r="33" spans="1:6" x14ac:dyDescent="0.3">
      <c r="A33" s="314" t="s">
        <v>342</v>
      </c>
      <c r="B33" s="315"/>
      <c r="C33" s="316"/>
      <c r="D33" s="65">
        <f>D32/(COUNT(B26:C31)*2)</f>
        <v>1</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4" t="s">
        <v>38</v>
      </c>
      <c r="B41" s="315"/>
      <c r="C41" s="316"/>
      <c r="D41" s="214">
        <f>SUM(B36:C40)</f>
        <v>10</v>
      </c>
      <c r="E41" s="37"/>
      <c r="F41" s="37"/>
    </row>
    <row r="42" spans="1:6" s="50" customFormat="1" x14ac:dyDescent="0.3">
      <c r="A42" s="314" t="s">
        <v>342</v>
      </c>
      <c r="B42" s="315"/>
      <c r="C42" s="316"/>
      <c r="D42" s="65">
        <f>D41/(COUNT(B36:C40)*2)</f>
        <v>1</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534</v>
      </c>
      <c r="E49" s="221"/>
      <c r="F49" s="221"/>
    </row>
    <row r="50" spans="1:6" ht="18" x14ac:dyDescent="0.35">
      <c r="A50" s="76" t="s">
        <v>343</v>
      </c>
      <c r="B50" s="221">
        <v>2</v>
      </c>
      <c r="C50" s="248" t="str">
        <f>IF(B50=0, -5, "0")</f>
        <v>0</v>
      </c>
      <c r="D50" s="225"/>
      <c r="E50" s="221"/>
      <c r="F50" s="221"/>
    </row>
    <row r="51" spans="1:6" x14ac:dyDescent="0.3">
      <c r="A51" s="314" t="s">
        <v>38</v>
      </c>
      <c r="B51" s="315"/>
      <c r="C51" s="316"/>
      <c r="D51" s="214">
        <f>SUM(B45:C50)</f>
        <v>12</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v>1</v>
      </c>
      <c r="C55" s="248" t="str">
        <f>IF(B55=0, -5, "0")</f>
        <v>0</v>
      </c>
      <c r="D55" s="225" t="s">
        <v>522</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5" t="s">
        <v>532</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4" t="s">
        <v>38</v>
      </c>
      <c r="B62" s="315"/>
      <c r="C62" s="316"/>
      <c r="D62" s="214">
        <f>SUM(B55:C61)</f>
        <v>12</v>
      </c>
    </row>
    <row r="63" spans="1:6" x14ac:dyDescent="0.3">
      <c r="A63" s="314" t="s">
        <v>342</v>
      </c>
      <c r="B63" s="315"/>
      <c r="C63" s="316"/>
      <c r="D63" s="65">
        <f>D62/(COUNT(B55:C61)*2)</f>
        <v>0.8571428571428571</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36"/>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32.25" x14ac:dyDescent="0.4">
      <c r="A72" s="41" t="s">
        <v>103</v>
      </c>
      <c r="B72" s="227">
        <v>1</v>
      </c>
      <c r="C72" s="228"/>
      <c r="D72" s="234" t="s">
        <v>492</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1.5" x14ac:dyDescent="0.35">
      <c r="A76" s="89" t="s">
        <v>332</v>
      </c>
      <c r="B76" s="227">
        <v>1</v>
      </c>
      <c r="C76" s="248" t="str">
        <f>IF(B76=0, -5, "0")</f>
        <v>0</v>
      </c>
      <c r="D76" s="234" t="s">
        <v>522</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521</v>
      </c>
      <c r="E82" s="235"/>
      <c r="F82" s="221"/>
    </row>
    <row r="83" spans="1:6" x14ac:dyDescent="0.3">
      <c r="A83" s="314" t="s">
        <v>38</v>
      </c>
      <c r="B83" s="315"/>
      <c r="C83" s="316"/>
      <c r="D83" s="214">
        <f>SUM(B66:C82)</f>
        <v>25</v>
      </c>
    </row>
    <row r="84" spans="1:6" x14ac:dyDescent="0.3">
      <c r="A84" s="314" t="s">
        <v>342</v>
      </c>
      <c r="B84" s="315"/>
      <c r="C84" s="316"/>
      <c r="D84" s="65">
        <f>D83/(COUNT(B66:C82)*2)</f>
        <v>0.8928571428571429</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1</v>
      </c>
      <c r="C87" s="228"/>
      <c r="D87" s="234" t="s">
        <v>522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34" t="s">
        <v>523</v>
      </c>
      <c r="E92" s="221"/>
      <c r="F92" s="221"/>
    </row>
    <row r="93" spans="1:6" ht="18" x14ac:dyDescent="0.35">
      <c r="A93" s="76" t="s">
        <v>266</v>
      </c>
      <c r="B93" s="237" t="s">
        <v>34</v>
      </c>
      <c r="C93" s="251" t="str">
        <f>IF(B93=0, -5, "0")</f>
        <v>0</v>
      </c>
      <c r="D93" s="222"/>
      <c r="E93" s="221"/>
      <c r="F93" s="221"/>
    </row>
    <row r="94" spans="1:6" x14ac:dyDescent="0.3">
      <c r="A94" s="48" t="s">
        <v>182</v>
      </c>
      <c r="B94" s="237" t="s">
        <v>34</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214">
        <f>SUM(B87:C100)</f>
        <v>23</v>
      </c>
    </row>
    <row r="102" spans="1:6" x14ac:dyDescent="0.3">
      <c r="A102" s="314" t="s">
        <v>342</v>
      </c>
      <c r="B102" s="315"/>
      <c r="C102" s="316"/>
      <c r="D102" s="65">
        <f>D101/(COUNT(B87:C100)*2)</f>
        <v>0.95833333333333337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30.75" x14ac:dyDescent="0.3">
      <c r="A112" s="49" t="s">
        <v>182</v>
      </c>
      <c r="B112" s="237">
        <v>1</v>
      </c>
      <c r="C112" s="248"/>
      <c r="D112" s="234" t="s">
        <v>524</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34" t="s">
        <v>526</v>
      </c>
      <c r="E114" s="221"/>
      <c r="F114" s="221"/>
    </row>
    <row r="115" spans="1:6" s="50" customFormat="1" ht="18" x14ac:dyDescent="0.35">
      <c r="A115" s="89" t="s">
        <v>366</v>
      </c>
      <c r="B115" s="237">
        <v>2</v>
      </c>
      <c r="C115" s="248" t="str">
        <f>IF(B115=0, -5, "0")</f>
        <v>0</v>
      </c>
      <c r="D115" s="222"/>
      <c r="E115" s="221"/>
      <c r="F115" s="233"/>
    </row>
    <row r="116" spans="1:6" s="50" customFormat="1" ht="30.75" x14ac:dyDescent="0.3">
      <c r="A116" s="94" t="s">
        <v>263</v>
      </c>
      <c r="B116" s="237">
        <v>1</v>
      </c>
      <c r="C116" s="221"/>
      <c r="D116" s="234" t="s">
        <v>525</v>
      </c>
      <c r="E116" s="221"/>
      <c r="F116" s="221"/>
    </row>
    <row r="117" spans="1:6" s="50" customFormat="1" x14ac:dyDescent="0.3">
      <c r="A117" s="314" t="s">
        <v>38</v>
      </c>
      <c r="B117" s="315"/>
      <c r="C117" s="316"/>
      <c r="D117" s="214">
        <f>SUM(B106:C116)</f>
        <v>19</v>
      </c>
      <c r="E117" s="37"/>
      <c r="F117" s="37"/>
    </row>
    <row r="118" spans="1:6" s="50" customFormat="1" x14ac:dyDescent="0.3">
      <c r="A118" s="314" t="s">
        <v>342</v>
      </c>
      <c r="B118" s="315"/>
      <c r="C118" s="316"/>
      <c r="D118" s="65">
        <f>D117/(COUNT(B106:C116)*2)</f>
        <v>0.86363636363636365</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t="e">
        <f>D132/(COUNT(B121:C131)*2)</f>
        <v>#DIV/0!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2</v>
      </c>
      <c r="C136" s="228"/>
      <c r="D136" s="230"/>
      <c r="E136" s="221"/>
      <c r="F136" s="221"/>
    </row>
    <row r="137" spans="1:6" ht="31.5" x14ac:dyDescent="0.35">
      <c r="A137" s="76" t="s">
        <v>140</v>
      </c>
      <c r="B137" s="237">
        <v>2</v>
      </c>
      <c r="C137" s="250" t="str">
        <f>IF(B137=0, -5, "0")</f>
        <v>0</v>
      </c>
      <c r="D137" s="234" t="s">
        <v>527</v>
      </c>
      <c r="E137" s="221"/>
      <c r="F137" s="221"/>
    </row>
    <row r="138" spans="1:6" x14ac:dyDescent="0.3">
      <c r="A138" s="49" t="s">
        <v>324</v>
      </c>
      <c r="B138" s="237">
        <v>2</v>
      </c>
      <c r="C138" s="222"/>
      <c r="D138" s="278"/>
      <c r="E138" s="221"/>
      <c r="F138" s="221"/>
    </row>
    <row r="139" spans="1:6" ht="30.75" x14ac:dyDescent="0.3">
      <c r="A139" s="95" t="s">
        <v>325</v>
      </c>
      <c r="B139" s="237">
        <v>1</v>
      </c>
      <c r="C139" s="222"/>
      <c r="D139" s="234" t="s">
        <v>522</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46.5" x14ac:dyDescent="0.35">
      <c r="A143" s="76" t="s">
        <v>268</v>
      </c>
      <c r="B143" s="237">
        <v>2</v>
      </c>
      <c r="C143" s="250" t="str">
        <f>IF(B143=0, -5, "0")</f>
        <v>0</v>
      </c>
      <c r="D143" s="234" t="s">
        <v>528</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4" t="s">
        <v>38</v>
      </c>
      <c r="B148" s="315"/>
      <c r="C148" s="316"/>
      <c r="D148" s="214">
        <f>SUM(B136:C147)</f>
        <v>23</v>
      </c>
    </row>
    <row r="149" spans="1:6" x14ac:dyDescent="0.3">
      <c r="A149" s="314" t="s">
        <v>342</v>
      </c>
      <c r="B149" s="315"/>
      <c r="C149" s="316"/>
      <c r="D149" s="65">
        <f>D148/(COUNT(B136:C147)*2)</f>
        <v>0.95833333333333337</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536</v>
      </c>
      <c r="E155" s="221"/>
      <c r="F155" s="221"/>
    </row>
    <row r="156" spans="1:6" ht="33.75" x14ac:dyDescent="0.35">
      <c r="A156" s="76" t="s">
        <v>355</v>
      </c>
      <c r="B156" s="221">
        <v>1</v>
      </c>
      <c r="C156" s="248" t="str">
        <f>IF(B156=0, -5, "0")</f>
        <v>0</v>
      </c>
      <c r="D156" s="222" t="s">
        <v>537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4" t="s">
        <v>38</v>
      </c>
      <c r="B160" s="321"/>
      <c r="C160" s="322"/>
      <c r="D160" s="215">
        <f>SUM(B152:C159)</f>
        <v>14</v>
      </c>
    </row>
    <row r="161" spans="1:6" x14ac:dyDescent="0.3">
      <c r="A161" s="314" t="s">
        <v>342</v>
      </c>
      <c r="B161" s="315"/>
      <c r="C161" s="316"/>
      <c r="D161" s="65">
        <f>D160/(COUNT(B152:C159)*2)</f>
        <v>0.875</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4" t="s">
        <v>38</v>
      </c>
      <c r="B168" s="315"/>
      <c r="C168" s="316"/>
      <c r="D168" s="214">
        <f>SUM(B164:C167)</f>
        <v>8</v>
      </c>
    </row>
    <row r="169" spans="1:6" x14ac:dyDescent="0.3">
      <c r="A169" s="314" t="s">
        <v>342</v>
      </c>
      <c r="B169" s="315"/>
      <c r="C169" s="316"/>
      <c r="D169" s="65">
        <f>D168/(COUNT(B164:C167)*2)</f>
        <v>1</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214">
        <f>SUM(B172:C175)</f>
        <v>8</v>
      </c>
    </row>
    <row r="177" spans="1:6" x14ac:dyDescent="0.3">
      <c r="A177" s="314" t="s">
        <v>342</v>
      </c>
      <c r="B177" s="315"/>
      <c r="C177" s="316"/>
      <c r="D177" s="65">
        <f>D176/(COUNT(B172:C175)*2)</f>
        <v>1</v>
      </c>
    </row>
    <row r="178" spans="1:6" s="50" customFormat="1" x14ac:dyDescent="0.3">
      <c r="A178" s="54"/>
      <c r="B178" s="55"/>
      <c r="C178" s="55"/>
      <c r="D178" s="56"/>
    </row>
    <row r="179" spans="1:6" ht="19.5" x14ac:dyDescent="0.4">
      <c r="A179" s="323" t="s">
        <v>87</v>
      </c>
      <c r="B179" s="324"/>
      <c r="C179" s="324"/>
      <c r="D179" s="324"/>
      <c r="E179" s="324"/>
      <c r="F179" s="324"/>
    </row>
    <row r="180" spans="1:6" ht="33" x14ac:dyDescent="0.3">
      <c r="A180" s="87" t="s">
        <v>364</v>
      </c>
      <c r="B180" s="221">
        <v>1</v>
      </c>
      <c r="C180" s="221"/>
      <c r="D180" s="222" t="s">
        <v>426</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14">
        <f>SUM(B180:C184)</f>
        <v>9</v>
      </c>
    </row>
    <row r="186" spans="1:6" x14ac:dyDescent="0.3">
      <c r="A186" s="314" t="s">
        <v>342</v>
      </c>
      <c r="B186" s="315"/>
      <c r="C186" s="316"/>
      <c r="D186" s="65">
        <f>D185/(COUNT(B180:C184)*2)</f>
        <v>0.9</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538</v>
      </c>
      <c r="E191" s="221"/>
      <c r="F191" s="221"/>
    </row>
    <row r="192" spans="1:6" x14ac:dyDescent="0.3">
      <c r="A192" s="96" t="s">
        <v>212</v>
      </c>
      <c r="B192" s="221" t="s">
        <v>34</v>
      </c>
      <c r="C192" s="221"/>
      <c r="D192" s="221"/>
      <c r="E192" s="221"/>
      <c r="F192" s="221"/>
    </row>
    <row r="193" spans="1:4" x14ac:dyDescent="0.3">
      <c r="A193" s="314" t="s">
        <v>38</v>
      </c>
      <c r="B193" s="315"/>
      <c r="C193" s="316"/>
      <c r="D193" s="97">
        <f>SUM(B189:C192)</f>
        <v>3</v>
      </c>
    </row>
    <row r="194" spans="1:4" x14ac:dyDescent="0.3">
      <c r="A194" s="314" t="s">
        <v>342</v>
      </c>
      <c r="B194" s="315"/>
      <c r="C194" s="316"/>
      <c r="D194" s="65">
        <f>D193/(COUNT(B189:C192)*2)</f>
        <v>0.75</v>
      </c>
    </row>
    <row r="196" spans="1:4" ht="18" x14ac:dyDescent="0.35">
      <c r="A196" s="121" t="s">
        <v>284</v>
      </c>
      <c r="B196" s="120"/>
      <c r="C196" s="120"/>
      <c r="D196" s="220">
        <v>0.82</v>
      </c>
    </row>
    <row r="197" spans="1:4" ht="22.5" x14ac:dyDescent="0.3">
      <c r="A197" s="71" t="s">
        <v>377</v>
      </c>
      <c r="B197" s="72"/>
      <c r="C197" s="73"/>
      <c r="D197" s="74">
        <f>SUM(D193,D185,D176,D168,D160,D62,D51,D32,D22,D117,D148,D132,D101,D83,D41)</f>
        <v>188</v>
      </c>
    </row>
    <row r="198" spans="1:4" ht="22.5" x14ac:dyDescent="0.3">
      <c r="A198" s="71" t="s">
        <v>378</v>
      </c>
      <c r="B198" s="72"/>
      <c r="C198" s="73"/>
      <c r="D198" s="75">
        <f>D197/(COUNT(B189:C192,B180:C184,B172:C175,B164:C167,B152:C159,B55:C61,B45:C50,B26:C31,B17:C21,B106:C116,B136:C147,B121:C131,B87:C100,B66:C82,B36:C40)*2)</f>
        <v>0.93069306930693074</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2017-02-17T13:42:57Z</cp:lastPrinted>
  <dcterms:created xsi:type="dcterms:W3CDTF">2015-10-03T07:44:26Z</dcterms:created>
  <dcterms:modified xsi:type="dcterms:W3CDTF">2017-11-14T22:10:56Z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