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Rapport audit CM Mourouj 1 juillet 2018\"/>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32" l="1"/>
  <c r="D476" i="31"/>
  <c r="F543" i="31"/>
  <c r="D476" i="43"/>
  <c r="D476" i="33"/>
  <c r="D197" i="25"/>
  <c r="D444" i="43"/>
  <c r="F543" i="43"/>
  <c r="D197" i="35"/>
  <c r="B8" i="37"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F197" i="41" l="1"/>
  <c r="F197" i="39"/>
  <c r="E197" i="25"/>
  <c r="B476" i="38"/>
  <c r="D533" i="43"/>
  <c r="D534" i="43" s="1"/>
  <c r="B162" i="29" s="1"/>
  <c r="D477" i="43"/>
  <c r="D476" i="40"/>
  <c r="B476" i="40" s="1"/>
  <c r="D477" i="40" s="1"/>
  <c r="D313" i="40"/>
  <c r="B313" i="40" s="1"/>
  <c r="D222" i="40"/>
  <c r="D223" i="40" s="1"/>
  <c r="D25" i="40"/>
  <c r="D26" i="40" s="1"/>
  <c r="D543" i="38"/>
  <c r="B543" i="38" s="1"/>
  <c r="D544" i="38" s="1"/>
  <c r="D476" i="38"/>
  <c r="D285" i="38"/>
  <c r="D286" i="38" s="1"/>
  <c r="D200" i="38"/>
  <c r="B200" i="38" s="1"/>
  <c r="D25" i="38"/>
  <c r="D26" i="38" s="1"/>
  <c r="D493" i="31"/>
  <c r="D494" i="31" s="1"/>
  <c r="D222" i="31"/>
  <c r="D223" i="31" s="1"/>
  <c r="D25" i="31"/>
  <c r="D26" i="31" s="1"/>
  <c r="D457" i="33"/>
  <c r="D458" i="33" s="1"/>
  <c r="D439" i="33"/>
  <c r="D440"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D498" i="40" s="1"/>
  <c r="B498" i="40" s="1"/>
  <c r="D499" i="40" s="1"/>
  <c r="E498" i="40"/>
  <c r="F476" i="40"/>
  <c r="E476" i="40"/>
  <c r="F439" i="40"/>
  <c r="E439" i="40"/>
  <c r="D439" i="40" s="1"/>
  <c r="B439" i="40" s="1"/>
  <c r="F386" i="40"/>
  <c r="E386" i="40"/>
  <c r="D386" i="40" s="1"/>
  <c r="B386" i="40" s="1"/>
  <c r="D387" i="40" s="1"/>
  <c r="F353" i="40"/>
  <c r="D353" i="40" s="1"/>
  <c r="B353" i="40" s="1"/>
  <c r="D354" i="40" s="1"/>
  <c r="E353" i="40"/>
  <c r="F313" i="40"/>
  <c r="E313" i="40"/>
  <c r="F261" i="40"/>
  <c r="E261" i="40"/>
  <c r="D261" i="40" s="1"/>
  <c r="B261" i="40" s="1"/>
  <c r="F200" i="40"/>
  <c r="E200" i="40"/>
  <c r="D200" i="40" s="1"/>
  <c r="B200" i="40" s="1"/>
  <c r="F153" i="40"/>
  <c r="D153" i="40" s="1"/>
  <c r="B153" i="40" s="1"/>
  <c r="D154" i="40" s="1"/>
  <c r="E153" i="40"/>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314" i="40"/>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D532" i="38" s="1"/>
  <c r="B532" i="38" s="1"/>
  <c r="D533" i="38" s="1"/>
  <c r="D534" i="38" s="1"/>
  <c r="F512" i="38"/>
  <c r="D512" i="38" s="1"/>
  <c r="E512" i="38"/>
  <c r="F498" i="38"/>
  <c r="E498" i="38"/>
  <c r="D498" i="38" s="1"/>
  <c r="B498" i="38" s="1"/>
  <c r="D499" i="38" s="1"/>
  <c r="F476" i="38"/>
  <c r="E476" i="38"/>
  <c r="F439" i="38"/>
  <c r="E439" i="38"/>
  <c r="D439" i="38" s="1"/>
  <c r="F386" i="38"/>
  <c r="D386" i="38" s="1"/>
  <c r="B386" i="38" s="1"/>
  <c r="D387" i="38" s="1"/>
  <c r="E386" i="38"/>
  <c r="F353" i="38"/>
  <c r="E353" i="38"/>
  <c r="D353" i="38" s="1"/>
  <c r="B353" i="38" s="1"/>
  <c r="D354" i="38" s="1"/>
  <c r="F313" i="38"/>
  <c r="D313" i="38" s="1"/>
  <c r="B313" i="38" s="1"/>
  <c r="D314" i="38" s="1"/>
  <c r="E313" i="38"/>
  <c r="F261" i="38"/>
  <c r="E261" i="38"/>
  <c r="D261" i="38" s="1"/>
  <c r="B261" i="38" s="1"/>
  <c r="F200" i="38"/>
  <c r="E200" i="38"/>
  <c r="F153" i="38"/>
  <c r="E153" i="38"/>
  <c r="D153" i="38" s="1"/>
  <c r="B153" i="38" s="1"/>
  <c r="D154" i="38" s="1"/>
  <c r="F99" i="38"/>
  <c r="E99" i="38"/>
  <c r="D99" i="38" s="1"/>
  <c r="F41" i="38"/>
  <c r="E41" i="38"/>
  <c r="D41" i="38" s="1"/>
  <c r="B41" i="38" s="1"/>
  <c r="D42" i="38" s="1"/>
  <c r="D45" i="38" s="1"/>
  <c r="D46" i="38" s="1"/>
  <c r="D493" i="38"/>
  <c r="D494" i="38" s="1"/>
  <c r="D477" i="38"/>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D532" i="33" s="1"/>
  <c r="D533" i="33" s="1"/>
  <c r="D534" i="33" s="1"/>
  <c r="E532" i="33"/>
  <c r="F512" i="33"/>
  <c r="E512" i="33"/>
  <c r="D512" i="33" s="1"/>
  <c r="D513" i="33" s="1"/>
  <c r="D514" i="33" s="1"/>
  <c r="F498" i="33"/>
  <c r="D498" i="33" s="1"/>
  <c r="D499" i="33" s="1"/>
  <c r="E498" i="33"/>
  <c r="F476" i="33"/>
  <c r="E476" i="33"/>
  <c r="F439" i="33"/>
  <c r="E439" i="33"/>
  <c r="F386" i="33"/>
  <c r="E386" i="33"/>
  <c r="D386" i="33" s="1"/>
  <c r="D387" i="33" s="1"/>
  <c r="F353" i="33"/>
  <c r="D353" i="33" s="1"/>
  <c r="D354" i="33" s="1"/>
  <c r="E353" i="33"/>
  <c r="F313" i="33"/>
  <c r="E313" i="33"/>
  <c r="D313" i="33" s="1"/>
  <c r="F261" i="33"/>
  <c r="D261" i="33" s="1"/>
  <c r="D262" i="33" s="1"/>
  <c r="E261" i="33"/>
  <c r="F200" i="33"/>
  <c r="E200" i="33"/>
  <c r="D200" i="33" s="1"/>
  <c r="D201" i="33" s="1"/>
  <c r="F153" i="33"/>
  <c r="E153" i="33"/>
  <c r="F99" i="33"/>
  <c r="E99" i="33"/>
  <c r="D99" i="33" s="1"/>
  <c r="F41" i="33"/>
  <c r="D41" i="33" s="1"/>
  <c r="D42" i="33" s="1"/>
  <c r="E41" i="33"/>
  <c r="F200" i="43"/>
  <c r="F153" i="43"/>
  <c r="F99" i="43"/>
  <c r="F41" i="43"/>
  <c r="E543" i="43"/>
  <c r="D543" i="43" s="1"/>
  <c r="D544" i="43" s="1"/>
  <c r="E532" i="43"/>
  <c r="D532" i="43" s="1"/>
  <c r="F532" i="43"/>
  <c r="F512" i="43"/>
  <c r="E512" i="43"/>
  <c r="D512" i="43" s="1"/>
  <c r="D513" i="43" s="1"/>
  <c r="D514" i="43" s="1"/>
  <c r="B152" i="29" s="1"/>
  <c r="F498" i="43"/>
  <c r="E498" i="43"/>
  <c r="F476" i="43"/>
  <c r="E476" i="43"/>
  <c r="F439" i="43"/>
  <c r="E439" i="43"/>
  <c r="F386" i="43"/>
  <c r="E386" i="43"/>
  <c r="D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E41" i="43"/>
  <c r="A537" i="43"/>
  <c r="A517" i="43"/>
  <c r="A506" i="43"/>
  <c r="A484" i="43"/>
  <c r="A447" i="43"/>
  <c r="A394" i="43"/>
  <c r="A361" i="43"/>
  <c r="A321" i="43"/>
  <c r="A269" i="43"/>
  <c r="A208" i="43"/>
  <c r="A161" i="43"/>
  <c r="A106" i="43"/>
  <c r="A49" i="43"/>
  <c r="A16" i="43"/>
  <c r="A8" i="43"/>
  <c r="A7" i="35" s="1"/>
  <c r="D100" i="33" l="1"/>
  <c r="B512" i="38"/>
  <c r="D513" i="38" s="1"/>
  <c r="D514" i="38" s="1"/>
  <c r="B512" i="40"/>
  <c r="D513" i="40" s="1"/>
  <c r="D514" i="40" s="1"/>
  <c r="B439" i="38"/>
  <c r="D440" i="38" s="1"/>
  <c r="D547" i="40"/>
  <c r="B41" i="40"/>
  <c r="D42" i="40" s="1"/>
  <c r="D45" i="40" s="1"/>
  <c r="D46" i="40" s="1"/>
  <c r="D547" i="38"/>
  <c r="B99" i="38"/>
  <c r="D100" i="38" s="1"/>
  <c r="D101" i="38" s="1"/>
  <c r="D41" i="43"/>
  <c r="D547" i="43" s="1"/>
  <c r="D261" i="43"/>
  <c r="D262" i="43" s="1"/>
  <c r="D263" i="43" s="1"/>
  <c r="D353" i="43"/>
  <c r="D439" i="43"/>
  <c r="D440" i="43" s="1"/>
  <c r="D441" i="43" s="1"/>
  <c r="D498" i="43"/>
  <c r="D499" i="43" s="1"/>
  <c r="D153" i="33"/>
  <c r="B99" i="43"/>
  <c r="D100" i="43" s="1"/>
  <c r="D102" i="43" s="1"/>
  <c r="D103" i="43" s="1"/>
  <c r="D155" i="43"/>
  <c r="D157" i="43"/>
  <c r="D158" i="43" s="1"/>
  <c r="D390" i="43"/>
  <c r="D391" i="43" s="1"/>
  <c r="D388" i="43"/>
  <c r="D202" i="43"/>
  <c r="D204" i="43"/>
  <c r="D205" i="43" s="1"/>
  <c r="D478" i="43"/>
  <c r="D480" i="43"/>
  <c r="D481" i="43" s="1"/>
  <c r="D545" i="43"/>
  <c r="B171" i="29"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263" i="33"/>
  <c r="D265" i="33"/>
  <c r="D266" i="33" s="1"/>
  <c r="D388" i="33"/>
  <c r="D390" i="33"/>
  <c r="D391" i="33" s="1"/>
  <c r="D204" i="33"/>
  <c r="D205" i="33" s="1"/>
  <c r="D202" i="33"/>
  <c r="D441" i="33"/>
  <c r="D443" i="33"/>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480" i="31"/>
  <c r="D481" i="31" s="1"/>
  <c r="D478" i="33"/>
  <c r="D443" i="43"/>
  <c r="B125" i="29" s="1"/>
  <c r="D443" i="38"/>
  <c r="D444" i="38" s="1"/>
  <c r="D441" i="38"/>
  <c r="D102" i="33"/>
  <c r="D103" i="33" s="1"/>
  <c r="D101" i="33"/>
  <c r="D547" i="33"/>
  <c r="D317" i="33"/>
  <c r="D318" i="33" s="1"/>
  <c r="D265" i="43"/>
  <c r="D266" i="43" s="1"/>
  <c r="B89" i="29" s="1"/>
  <c r="D42" i="43"/>
  <c r="D101" i="43"/>
  <c r="D441" i="40"/>
  <c r="D355" i="43"/>
  <c r="D357" i="43"/>
  <c r="D358" i="43" s="1"/>
  <c r="B107" i="29" s="1"/>
  <c r="D155" i="33"/>
  <c r="D204" i="40"/>
  <c r="D205" i="40" s="1"/>
  <c r="D204" i="38"/>
  <c r="D205" i="38" s="1"/>
  <c r="B71" i="29"/>
  <c r="D222" i="36"/>
  <c r="D223" i="36" s="1"/>
  <c r="D100" i="36"/>
  <c r="D101" i="36" s="1"/>
  <c r="B116" i="29"/>
  <c r="B80" i="29"/>
  <c r="B62" i="29"/>
  <c r="B134" i="29"/>
  <c r="B98"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102" i="39" l="1"/>
  <c r="D103" i="39" s="1"/>
  <c r="D149" i="41"/>
  <c r="D150" i="41" s="1"/>
  <c r="D118" i="39"/>
  <c r="D119" i="39" s="1"/>
  <c r="D548" i="33"/>
  <c r="D549" i="33" s="1"/>
  <c r="D43" i="43"/>
  <c r="D45" i="43"/>
  <c r="D46" i="43" s="1"/>
  <c r="B53" i="29" s="1"/>
  <c r="D84" i="41"/>
  <c r="D85" i="41" s="1"/>
  <c r="D102" i="41"/>
  <c r="D103" i="41" s="1"/>
  <c r="D161" i="39"/>
  <c r="D162" i="39" s="1"/>
  <c r="D63" i="41"/>
  <c r="D64" i="41" s="1"/>
  <c r="D161" i="41"/>
  <c r="D162" i="41" s="1"/>
  <c r="D548" i="40"/>
  <c r="D549" i="40" s="1"/>
  <c r="D548" i="38"/>
  <c r="D549" i="38" s="1"/>
  <c r="D548" i="43"/>
  <c r="D549" i="43"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317" i="31" l="1"/>
  <c r="D318" i="31" s="1"/>
  <c r="D315" i="31"/>
  <c r="D202" i="31"/>
  <c r="D204" i="31"/>
  <c r="D205" i="31" s="1"/>
  <c r="D101" i="31"/>
  <c r="D102" i="31"/>
  <c r="D103" i="31" s="1"/>
  <c r="D390" i="31"/>
  <c r="D391" i="31" s="1"/>
  <c r="D388" i="31"/>
  <c r="D41" i="31"/>
  <c r="D153" i="31"/>
  <c r="D154" i="31" s="1"/>
  <c r="D261" i="31"/>
  <c r="D262" i="31" s="1"/>
  <c r="D353" i="31"/>
  <c r="D354" i="31" s="1"/>
  <c r="D439" i="31"/>
  <c r="D440" i="31" s="1"/>
  <c r="D498" i="31"/>
  <c r="D499" i="31" s="1"/>
  <c r="D532" i="31"/>
  <c r="D533" i="31" s="1"/>
  <c r="D534" i="31" s="1"/>
  <c r="D63" i="35"/>
  <c r="D64" i="35" s="1"/>
  <c r="D102" i="35"/>
  <c r="D103" i="35" s="1"/>
  <c r="D161" i="35"/>
  <c r="D162" i="35" s="1"/>
  <c r="D118" i="35"/>
  <c r="D119" i="35" s="1"/>
  <c r="D149" i="35"/>
  <c r="D150"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2" i="31" l="1"/>
  <c r="D503" i="31" s="1"/>
  <c r="D500" i="31"/>
  <c r="D441" i="31"/>
  <c r="D443" i="31"/>
  <c r="D444" i="31" s="1"/>
  <c r="D42" i="31"/>
  <c r="D263" i="31"/>
  <c r="D265" i="31"/>
  <c r="D266" i="31" s="1"/>
  <c r="D157" i="31"/>
  <c r="D158" i="31" s="1"/>
  <c r="D155" i="31"/>
  <c r="D357" i="31"/>
  <c r="D358" i="31" s="1"/>
  <c r="D355"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5" i="31" l="1"/>
  <c r="D46" i="31" s="1"/>
  <c r="D43" i="31"/>
  <c r="B180" i="29"/>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C157" i="25"/>
  <c r="C156" i="25"/>
  <c r="D161" i="25" s="1"/>
  <c r="D162" i="25" s="1"/>
  <c r="C155" i="25"/>
  <c r="C145" i="25"/>
  <c r="C144" i="25"/>
  <c r="C138" i="25"/>
  <c r="C132" i="25"/>
  <c r="C130" i="25"/>
  <c r="C128" i="25"/>
  <c r="C127" i="25"/>
  <c r="D133" i="25" s="1"/>
  <c r="D134" i="25" s="1"/>
  <c r="C116" i="25"/>
  <c r="C115" i="25"/>
  <c r="C112" i="25"/>
  <c r="D118" i="25" s="1"/>
  <c r="D119" i="25" s="1"/>
  <c r="C100" i="25"/>
  <c r="C99" i="25"/>
  <c r="C94" i="25"/>
  <c r="C93" i="25"/>
  <c r="C82" i="25"/>
  <c r="C80" i="25"/>
  <c r="C77" i="25"/>
  <c r="C76" i="25"/>
  <c r="C75" i="25"/>
  <c r="D84" i="25" s="1"/>
  <c r="D85" i="25" s="1"/>
  <c r="C61" i="25"/>
  <c r="C60" i="25"/>
  <c r="C56" i="25"/>
  <c r="D63" i="25" s="1"/>
  <c r="D64" i="25" s="1"/>
  <c r="C51" i="25"/>
  <c r="D52" i="25" s="1"/>
  <c r="D53" i="25" s="1"/>
  <c r="C37" i="25"/>
  <c r="D194" i="25"/>
  <c r="D186" i="25"/>
  <c r="D187" i="25" s="1"/>
  <c r="D177" i="25"/>
  <c r="D178" i="25" s="1"/>
  <c r="D169" i="25"/>
  <c r="D170" i="25" s="1"/>
  <c r="D42" i="25"/>
  <c r="D43" i="25" s="1"/>
  <c r="C26" i="25"/>
  <c r="D33" i="25" s="1"/>
  <c r="D34" i="25" s="1"/>
  <c r="D22" i="25"/>
  <c r="D23" i="25" s="1"/>
  <c r="D102" i="25"/>
  <c r="D103" i="25" s="1"/>
  <c r="D149" i="25"/>
  <c r="D150" i="25" s="1"/>
  <c r="D195" i="25"/>
  <c r="J178" i="29"/>
  <c r="J169" i="29"/>
  <c r="J160" i="29"/>
  <c r="J150" i="29"/>
  <c r="J141" i="29"/>
  <c r="J132" i="29"/>
  <c r="J123" i="29"/>
  <c r="J114" i="29"/>
  <c r="J105" i="29"/>
  <c r="J96" i="29"/>
  <c r="J87" i="29"/>
  <c r="J78" i="29"/>
  <c r="J69" i="29"/>
  <c r="J60" i="29"/>
  <c r="J51" i="29"/>
  <c r="J42" i="29"/>
  <c r="J33" i="29"/>
  <c r="J23" i="29"/>
  <c r="D198" i="25" l="1"/>
  <c r="D199" i="25" s="1"/>
  <c r="B11" i="32"/>
  <c r="B182" i="29"/>
  <c r="B27" i="29"/>
  <c r="B37" i="29"/>
  <c r="B12" i="31"/>
  <c r="B11" i="25" l="1"/>
  <c r="B181" i="29"/>
  <c r="B26" i="29"/>
  <c r="B46" i="29"/>
</calcChain>
</file>

<file path=xl/sharedStrings.xml><?xml version="1.0" encoding="utf-8"?>
<sst xmlns="http://schemas.openxmlformats.org/spreadsheetml/2006/main" count="5213" uniqueCount="522">
  <si>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</si>
  <si>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</si>
  <si>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</si>
  <si>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</si>
  <si>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</si>
  <si>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</si>
  <si>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</si>
  <si>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</si>
  <si>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</si>
  <si>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</si>
  <si>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</si>
  <si>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</si>
  <si>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</si>
  <si>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</si>
  <si>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</si>
  <si>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</si>
  <si>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</si>
  <si>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</si>
  <si>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</si>
  <si>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</si>
  <si>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</si>
  <si>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</si>
  <si>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</si>
  <si>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</si>
  <si>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</si>
  <si>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</si>
  <si>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</si>
  <si>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</si>
  <si>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</si>
  <si>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</si>
  <si>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</si>
  <si>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</si>
  <si>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</si>
  <si>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</si>
  <si>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</si>
  <si>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</si>
  <si>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</si>
  <si>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</si>
  <si>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</si>
  <si>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</si>
  <si>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</si>
  <si>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</si>
  <si>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</si>
  <si>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</si>
  <si>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</si>
  <si>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</si>
  <si>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</si>
  <si>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</si>
  <si>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</si>
  <si>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</si>
  <si>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</si>
  <si>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</si>
  <si>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</si>
  <si>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</si>
  <si>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</si>
  <si>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</si>
  <si>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</si>
  <si>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</si>
  <si>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</si>
  <si>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</si>
  <si>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</si>
  <si>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</si>
  <si>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</si>
  <si>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</si>
  <si>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</si>
  <si>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</si>
  <si>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</si>
  <si>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</si>
  <si>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</si>
  <si>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</si>
  <si>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</si>
  <si>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</si>
  <si>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</si>
  <si>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</si>
  <si>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</si>
  <si>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</si>
  <si>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</si>
  <si>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</si>
  <si>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</si>
  <si>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</si>
  <si>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</si>
  <si>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</si>
  <si>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</si>
  <si>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</si>
  <si>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</si>
  <si>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</si>
  <si>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</si>
  <si>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</si>
  <si>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</si>
  <si>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</si>
  <si>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</si>
  <si>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</si>
  <si>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</si>
  <si>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</si>
  <si>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</si>
  <si>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</si>
  <si>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</si>
  <si>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</si>
  <si>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</si>
  <si>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</si>
  <si>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</si>
  <si>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</si>
  <si>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</si>
  <si>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</si>
  <si>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</si>
  <si>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</si>
  <si>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</si>
  <si>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</si>
  <si>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</si>
  <si>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</si>
  <si>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</si>
  <si>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</si>
  <si>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</si>
  <si>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</si>
  <si>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</si>
  <si>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</si>
  <si>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</si>
  <si>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</si>
  <si>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</si>
  <si>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</si>
  <si>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</si>
  <si>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</si>
  <si>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</si>
  <si>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</si>
  <si>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</si>
  <si>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</si>
  <si>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</si>
  <si>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</si>
  <si>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</si>
  <si>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</si>
  <si>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</si>
  <si>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</si>
  <si>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</si>
  <si>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</si>
  <si>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</si>
  <si>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</si>
  <si>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</si>
  <si>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</si>
  <si>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</si>
  <si>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</si>
  <si>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</si>
  <si>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</si>
  <si>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</si>
  <si>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</si>
  <si>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</si>
  <si>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</si>
  <si>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</si>
  <si>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</si>
  <si>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</si>
  <si>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</si>
  <si>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</si>
  <si>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</si>
  <si>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</si>
  <si>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</si>
  <si>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</si>
  <si>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</si>
  <si>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</si>
  <si>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</si>
  <si>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</si>
  <si>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</si>
  <si>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</si>
  <si>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</si>
  <si>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</si>
  <si>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</si>
  <si>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</si>
  <si>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</si>
  <si>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</si>
  <si>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</si>
  <si>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</si>
  <si>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</si>
  <si>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</si>
  <si>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</si>
  <si>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</si>
  <si>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</si>
  <si>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</si>
  <si>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</si>
  <si>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</si>
  <si>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</si>
  <si>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</si>
  <si>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</si>
  <si>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</si>
  <si>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</si>
  <si>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</si>
  <si>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</si>
  <si>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</si>
  <si>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</si>
  <si>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</si>
  <si>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</si>
  <si>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</si>
  <si>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</si>
  <si>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</si>
  <si>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</si>
  <si>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</si>
  <si>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</si>
  <si>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</si>
  <si>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</si>
  <si>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</si>
  <si>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</si>
  <si>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</si>
  <si>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</si>
  <si>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</si>
  <si>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</si>
  <si>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</si>
  <si>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</si>
  <si>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</si>
  <si>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</si>
  <si>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</si>
  <si>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</si>
  <si>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</si>
  <si>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</si>
  <si>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</si>
  <si>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</si>
  <si>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</si>
  <si>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</si>
  <si>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</si>
  <si>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</si>
  <si>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</si>
  <si>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</si>
  <si>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</si>
  <si>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</si>
  <si>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</si>
  <si>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</si>
  <si>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</si>
  <si>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</si>
  <si>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</si>
  <si>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</si>
  <si>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</si>
  <si>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</si>
  <si>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</si>
  <si>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</si>
  <si>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</si>
  <si>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</si>
  <si>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</si>
  <si>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</si>
  <si>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</si>
  <si>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</si>
  <si>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</si>
  <si>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</si>
  <si>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</si>
  <si>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</si>
  <si>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</si>
  <si>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</si>
  <si>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</si>
  <si>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</si>
  <si>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</si>
  <si>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</si>
  <si>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</si>
  <si>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</si>
  <si>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</si>
  <si>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</si>
  <si>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</si>
  <si>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</si>
  <si>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</si>
  <si>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</si>
  <si>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</si>
  <si>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</si>
  <si>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</si>
  <si>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</si>
  <si>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</si>
  <si>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</si>
  <si>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</si>
  <si>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</si>
  <si>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</si>
  <si>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</si>
  <si>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</si>
  <si>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</si>
  <si>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</si>
  <si>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</si>
  <si>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</si>
  <si>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</si>
  <si>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</si>
  <si>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</si>
  <si>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</si>
  <si>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</si>
  <si>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</si>
  <si>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</si>
  <si>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</si>
  <si>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</si>
  <si>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</si>
  <si>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</si>
  <si>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</si>
  <si>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</si>
  <si>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</si>
  <si>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</si>
  <si>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</si>
  <si>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</si>
  <si>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</si>
  <si>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</si>
  <si>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</si>
  <si>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</si>
  <si>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</si>
  <si>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</si>
  <si>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</si>
  <si>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</si>
  <si>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</si>
  <si>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</si>
  <si>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</si>
  <si>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</si>
  <si>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</si>
  <si>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</si>
  <si>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</si>
  <si>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</si>
  <si>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</si>
  <si>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</si>
  <si>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</si>
  <si>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</si>
  <si>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</si>
  <si>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</si>
  <si>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</si>
  <si>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</si>
  <si>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</si>
  <si>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</si>
  <si>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</si>
  <si>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</si>
  <si>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</si>
  <si>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</si>
  <si>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</si>
  <si>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</si>
  <si>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</si>
  <si>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</si>
  <si>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</si>
  <si>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</si>
  <si>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</si>
  <si>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</si>
  <si>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</si>
  <si>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</si>
  <si>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</si>
  <si>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</si>
  <si>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</si>
  <si>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</si>
  <si>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</si>
  <si>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</si>
  <si>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</si>
  <si>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</si>
  <si>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</si>
  <si>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</si>
  <si>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</si>
  <si>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</si>
  <si>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</si>
  <si>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</si>
  <si>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</si>
  <si>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</si>
  <si>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</si>
  <si>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</si>
  <si>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</si>
  <si>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</si>
  <si>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</si>
  <si>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</si>
  <si>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</si>
  <si>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</si>
  <si>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</si>
  <si>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</si>
  <si>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</si>
  <si>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</si>
  <si>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</si>
  <si>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</si>
  <si>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</si>
  <si>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</si>
  <si>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</si>
  <si>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</si>
  <si>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</si>
  <si>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</si>
  <si>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</si>
  <si>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</si>
  <si>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</si>
  <si>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</si>
  <si>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</si>
  <si>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</si>
  <si>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</si>
  <si>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</si>
  <si>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</si>
  <si>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</si>
  <si>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</si>
  <si>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</si>
  <si>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</si>
  <si>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</si>
  <si>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</si>
  <si>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</si>
  <si>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</si>
  <si>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</si>
  <si>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</si>
  <si>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</si>
  <si>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</si>
  <si>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</si>
  <si>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</si>
  <si>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</si>
  <si>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</si>
  <si>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</si>
  <si>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</si>
  <si>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</si>
  <si>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</si>
  <si>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</si>
  <si>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</si>
  <si>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</si>
  <si>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</si>
  <si>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</si>
  <si>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</si>
  <si>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</si>
  <si>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</si>
  <si>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</si>
  <si>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</si>
  <si>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</si>
  <si>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</si>
  <si>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</si>
  <si>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</si>
  <si>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</si>
  <si>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</si>
  <si>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</si>
  <si>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</si>
  <si>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et chefs rayons</t>
  </si>
  <si>
    <t>Correct</t>
  </si>
  <si>
    <r>
      <t xml:space="preserve">Vérification des poids des pains: </t>
    </r>
    <r>
      <rPr>
        <u/>
        <sz val="11"/>
        <rFont val="Comic Sans MS"/>
        <family val="4"/>
      </rPr>
      <t>Conforme</t>
    </r>
    <r>
      <rPr>
        <sz val="11"/>
        <rFont val="Comic Sans MS"/>
        <family val="4"/>
      </rPr>
      <t xml:space="preserve">
Pain complet: 208 g
Pain à l'ancienne : 286 g
Pain au son sans sel : 218 g
Pain au son : 224 g.</t>
    </r>
  </si>
  <si>
    <r>
      <t xml:space="preserve">Les emballages étaient entreposés dans des bacs en plastique: </t>
    </r>
    <r>
      <rPr>
        <u/>
        <sz val="11"/>
        <rFont val="Comic Sans MS"/>
        <family val="4"/>
      </rPr>
      <t>correct</t>
    </r>
    <r>
      <rPr>
        <sz val="11"/>
        <rFont val="Comic Sans MS"/>
        <family val="4"/>
      </rPr>
      <t>.</t>
    </r>
  </si>
  <si>
    <t>Absence de produits maintenus en attente à température ambiante.</t>
  </si>
  <si>
    <t>Correcte.</t>
  </si>
  <si>
    <t>Correct.</t>
  </si>
  <si>
    <r>
      <t>Une attention doit être accordée à la mesure de la température à cœur des produits</t>
    </r>
    <r>
      <rPr>
        <u/>
        <sz val="11"/>
        <color theme="1"/>
        <rFont val="Comic Sans MS"/>
        <family val="4"/>
      </rPr>
      <t xml:space="preserve"> exposés sur l'étal,</t>
    </r>
    <r>
      <rPr>
        <sz val="11"/>
        <color theme="1"/>
        <rFont val="Comic Sans MS"/>
        <family val="4"/>
      </rPr>
      <t>car au niveau de l'enregistrement les températures mentionnées atteignaient 3 et 4 °C.Or dans les conditions d'un glaçage suffisant la température ne dépasse pas les 2°C.</t>
    </r>
  </si>
  <si>
    <r>
      <t xml:space="preserve">Le balisage des poissons exposés était seulement en langue française .La langue arabe est l'une des langues de l'étiquetage.Dans ce cas ,prévoir des ardoises adaptées .
</t>
    </r>
    <r>
      <rPr>
        <u/>
        <sz val="11"/>
        <color theme="1"/>
        <rFont val="Comic Sans MS"/>
        <family val="4"/>
      </rPr>
      <t>Stand LS poissonnerie:</t>
    </r>
    <r>
      <rPr>
        <sz val="11"/>
        <color theme="1"/>
        <rFont val="Comic Sans MS"/>
        <family val="4"/>
      </rPr>
      <t xml:space="preserve"> certaines étiquettes de quelques pots d'anchois marinés ,présentaient 2 DF et pas de DLC. Revoir avec le fournisseur cet écart.</t>
    </r>
  </si>
  <si>
    <t>Le balisage était correcte : les deux langues arabe et française affichées sur les ardoises.</t>
  </si>
  <si>
    <t>Le chef rayon ne portait pas de badge.</t>
  </si>
  <si>
    <t>Les contrôles des températures à cœur des produits n'étaient pas mentionnés sur la feuille de relevés des températures.</t>
  </si>
  <si>
    <t>Propres.</t>
  </si>
  <si>
    <t>Propre.</t>
  </si>
  <si>
    <t>Le dernier passage de la société prestataire était effectué le 13/03/2018.</t>
  </si>
  <si>
    <t>Dernière visite médicale pour tout le personnel réalisée le 09/03/2018;les certificats d'aptitudes étaient disponibles.</t>
  </si>
  <si>
    <t>Fiches de suivi de réclamation mises en places.</t>
  </si>
  <si>
    <t>Taux d'hygrométrie : 50%</t>
  </si>
  <si>
    <t>Procéder aux réparations du revêtements du sol et à la fixation des  jointures.</t>
  </si>
  <si>
    <t>Présence d'une quantité importante de givre au niveau du meuble d'exposition des produits surgelés.</t>
  </si>
  <si>
    <t>Procéder au dégivrage du meuble.</t>
  </si>
  <si>
    <t>L'un des tubes néons de la chambre froide était non fonctionnel.</t>
  </si>
  <si>
    <t>Le revêtement du sol était abîmé à plusieurs niveaux.</t>
  </si>
  <si>
    <t>Effectuer les réparations nécessaires pour le revêtement du sol.</t>
  </si>
  <si>
    <t>Température affichée : 3°C;
Température mesurée : 2,6°C</t>
  </si>
  <si>
    <t>Température affichée : 9,3°C.</t>
  </si>
  <si>
    <t xml:space="preserve"> La vitre du meuble d’exposition présentait de multiples fissures. Risque de bris de verres</t>
  </si>
  <si>
    <t>Meuble d'exposition des sandwichs:
Température affichée : 2,4°C
Température mesurée: 2°C</t>
  </si>
  <si>
    <t>Température affichée : 9,1°C
Température mesurée : 8°C</t>
  </si>
  <si>
    <t>Le revêtement du sol présentait plusieurs crevasses.</t>
  </si>
  <si>
    <t>Nécessité d'effectuer les réparation des crevasses au niveau du sol.</t>
  </si>
  <si>
    <t>Le revêtement du sol était fortement écaillé.</t>
  </si>
  <si>
    <t>Procéder à la réparation du revêtement du sol.</t>
  </si>
  <si>
    <t>Température mesurée : 10,4°C</t>
  </si>
  <si>
    <t>Température affichée : 7,2°C
Température mesurée : 5,5°C</t>
  </si>
  <si>
    <t>Les jointures étaient abimées à plusieurs niveaux.</t>
  </si>
  <si>
    <t>Procéder aux réparations des jointures.</t>
  </si>
  <si>
    <t>Température à cœur mesurée : 0,7°C.</t>
  </si>
  <si>
    <t>Température affichée : -19°C.</t>
  </si>
  <si>
    <t>Présence de traces de rouille au niveau du tuyau de la douchette de la plonge du stand.</t>
  </si>
  <si>
    <t>Local poubelle conforme.</t>
  </si>
  <si>
    <t xml:space="preserve">Présence d'une quantité importante de givre au niveau de la CF négative de la poissonnerie. 
Présence de givre au niveau du meuble des produits surgelés. </t>
  </si>
  <si>
    <t>Procéder au dégivrage de la CF négative et du meuble des surgelés.</t>
  </si>
  <si>
    <t>Le revêtement du sol de la CF était fortement écaillé ,et les jointures murs-sol était démontées avec des traces de rouilles.</t>
  </si>
  <si>
    <t>Température affichée : 4°C
Température mesurée : 2,8°C.
Meuble des surgelés : Températures affichée : -19°C et mesurée : -20°C.</t>
  </si>
  <si>
    <t>Boul/Pat: L'un des tubes du DEIV était non fonctionnel.</t>
  </si>
  <si>
    <t>Stagnation d'eau au niveau du laboratoire de Boucherie, suite à des infiltrations à travers les jointures .</t>
  </si>
  <si>
    <t>Revoir l'étanchéité des jointures des CF poissonnerie et boucherie.</t>
  </si>
  <si>
    <t>Le distributeur de savon liquide était non fonctionnel au niveau du stand.</t>
  </si>
  <si>
    <t>Veuillez remplacer la vitre .</t>
  </si>
  <si>
    <t xml:space="preserve">Au niveau de la fiche d'enregistrement de la décontaminaton des fruits: la durée mentionnée concernait celle de tout le traitement et non pas seulement du bain de décontamination. </t>
  </si>
  <si>
    <t xml:space="preserve">L'article Crème au beurre Noisette;indiquait par sa dénomination la présence de beurre,or l'étiquette du fournisseur(Sopral) mentionnait la présence de l'ingrédient  matière grasse végétale et non pas beurre. </t>
  </si>
  <si>
    <r>
      <t xml:space="preserve">La fiche d'enregistrement de la décontamination des légumes mentionnait une durée de l'opération de trempage dans l'eau javélisée dépassant </t>
    </r>
    <r>
      <rPr>
        <u/>
        <sz val="11"/>
        <color theme="1"/>
        <rFont val="Comic Sans MS"/>
        <family val="4"/>
      </rPr>
      <t>les 10 minutes. Indiquer seuelement la durée du bain de décontamination</t>
    </r>
  </si>
  <si>
    <r>
      <t>Les piques prix étaient entreposés au</t>
    </r>
    <r>
      <rPr>
        <u/>
        <sz val="11"/>
        <color theme="1"/>
        <rFont val="Comic Sans MS"/>
        <family val="4"/>
      </rPr>
      <t xml:space="preserve"> dessus</t>
    </r>
    <r>
      <rPr>
        <sz val="11"/>
        <color theme="1"/>
        <rFont val="Comic Sans MS"/>
        <family val="4"/>
      </rPr>
      <t xml:space="preserve"> des grilles d'aération du meuble d'exposition.</t>
    </r>
  </si>
  <si>
    <t>Renforcer les contrôles des produits préemballés à la réception et avant exposition.</t>
  </si>
  <si>
    <t>Les boules de harissa emballées  n'étaient pas étiquetées. Dans cette étiquette ,les ingrédients de ce produit doivent être mentionnés.</t>
  </si>
  <si>
    <t>Mourouj 1</t>
  </si>
  <si>
    <t>Mme Meriam CHOUCHENE</t>
  </si>
  <si>
    <t>Directeur magasin &amp; chefs rayons</t>
  </si>
  <si>
    <t>Le poids du parage de la viande n'est pas enregistré dans les documents de traçabilité.</t>
  </si>
  <si>
    <t>T° laboratoire affichée est de l'ordre de 21°C, T° prélevée est de l'ordre de 17,7°C.
L'afficheur de T° du sas est non fonctionnel.</t>
  </si>
  <si>
    <t>Ajuster la T° du laboratoire à 10°C.
Réparer l'afficheur de T° du sas.</t>
  </si>
  <si>
    <t>Port de pantalons de ville. Respecter la charte vestimentaire UHD.</t>
  </si>
  <si>
    <t>Le support du bidon de produit de nettoyage est abimé à la station de nettoyage de la boucherie.
La douchette de la station de nettoyage du stand poissonnerie est démontée.</t>
  </si>
  <si>
    <t>Présence de rouille sur la gaine de fabrique de glace.</t>
  </si>
  <si>
    <t>Procéder à un traitement anti rouille pour la gaine de fabrique de glace.</t>
  </si>
  <si>
    <t>Présence de crevasse au sol de la chambre froide.</t>
  </si>
  <si>
    <t>Accumulation de poussière sur les grilles de climatisation au stand (placées au plafond du stand).</t>
  </si>
  <si>
    <t>T° prélevée est de l'ordre de 8,7°C &gt; 6°C.</t>
  </si>
  <si>
    <t>Etat de propreté insatisfaisant du meuble de rangement des emballages.</t>
  </si>
  <si>
    <t>Absence de papier essuie-mains.</t>
  </si>
  <si>
    <t>Etat de propreté insatisfaisant de la rôtissoire et la friteuse (voir photos).</t>
  </si>
  <si>
    <t>Procéder à un traitement de dégraissage pour ces appareils.</t>
  </si>
  <si>
    <t>Présence de piqûres de moisissures sur les grilles de l'évaporateur au laboratoire.</t>
  </si>
  <si>
    <t>T° prélevée de l'ordre de 10°C</t>
  </si>
  <si>
    <t>T° affichée du meuble froide de l'ordre de 2,1°C, T° prélevée 7°C.</t>
  </si>
  <si>
    <t>Présence de crevasses au sol de la chambre froide négative.</t>
  </si>
  <si>
    <t>La liste des ingrédients des viennoiseries surgelées 'Sopral' n'indique pas si le produit est fabriqué par du beurre ou de la margarine. Les étiquettes UHD indiquent leur présence sans preuve dans la liste du fournisseur.
Avertir les services concernés de cet écart.</t>
  </si>
  <si>
    <t>Les DEIV du rayon FLEG et au rayon pâtisserie sont non fonctionnels. 
Déplacer le DEIV du rayon FLEG.</t>
  </si>
  <si>
    <t>Les échantillons vérifiés sont corrects.</t>
  </si>
  <si>
    <t>Mention erronée de l'action corrective concernant la rupture de la chaine froide.</t>
  </si>
  <si>
    <t>Afficheur non fonctionnel</t>
  </si>
  <si>
    <t>Présence de toiles d'araignée au plafond et sur les étagères de la réserve.</t>
  </si>
  <si>
    <t>Présence de piqures de moisissures sur les supports des portes étiquettes du meubles PLS.</t>
  </si>
  <si>
    <t>Décoration des articles par du persil découpé. Le chef rayon affirme que le persil a été correctement décontaminé avant utilisation, mais on manque de preuve pour cette opération. 
Egalement, la validation de cette méthode n'est pas réalisée par le service qualité.</t>
  </si>
  <si>
    <t>Présence de mites alimentaires derrière le meuble d'exposition et dans le bac du borghol.</t>
  </si>
  <si>
    <t>Réparer le système de climatisation des locaux de déchets.</t>
  </si>
  <si>
    <t xml:space="preserve">Le système de climatisation du local déchets de la boucherie et celui de local déchets central est en panne. </t>
  </si>
  <si>
    <t>Taux d'hygrométrie 50%</t>
  </si>
  <si>
    <t>Absence du dossier médical de l'opérateur 'Chahia'.</t>
  </si>
  <si>
    <t>Présence de rouille sur les casiers des vestiaires hommes.</t>
  </si>
  <si>
    <t>Le dispositif de séchage aux vestiaires hommes est non fonctionnel.</t>
  </si>
  <si>
    <t xml:space="preserve">
</t>
  </si>
  <si>
    <t>Développement de givre au meuble surgelé des crèmes glacées</t>
  </si>
  <si>
    <t>Le revêtement du sol de la chambre froide est caillé.</t>
  </si>
  <si>
    <t>Le revêtement du sol est écaillé.</t>
  </si>
  <si>
    <t>Le meuble d'exposition des pizzas est démuni de protection.</t>
  </si>
  <si>
    <t>Présence de crevasses au sol de la chambre froide.</t>
  </si>
  <si>
    <t>Le dispositif de savon liquide est abimé au stand fromage charcuterie.</t>
  </si>
  <si>
    <t>Présence de mouches au rayon volaillerie trad., fromage/ charcuterie et pâtisserie.</t>
  </si>
  <si>
    <t>Stagnation d'eau au stand poissonnerie vu la fuite issue de la station de nettoyage.</t>
  </si>
  <si>
    <t>Taux de réalisation du plan d'action précédent</t>
  </si>
  <si>
    <t>Le revêtement du sol du laboratoire est écaillé, le revêtement mural est rouillé.</t>
  </si>
  <si>
    <t>La planche de découpe du stand volaillerie trad. est fortement fissurée.
Le chariot de rangement est rouillé.</t>
  </si>
  <si>
    <t>Stagnation d'eau souillée dans la zone de réception à coté de la balance.
Présence de restes de caisses en plastique et déchets sur le quai de réception.</t>
  </si>
  <si>
    <t>Réalisation de la décontamination des fruits par une opératrice ayant une affection cutanée aux mains non protégée par des gants étanches.</t>
  </si>
  <si>
    <t xml:space="preserve">La filtration de l'huile entre les opérations de friture n'est pas réalisée à l'aide d'écumoire. </t>
  </si>
  <si>
    <t xml:space="preserve">Présence de souillures persistantes au revêtement du meuble volaille trad. et de l'exsudat au niveaux des grilles de soufflage vu l'entassement des produits au meuble. </t>
  </si>
  <si>
    <t xml:space="preserve">Respect des durées de vie des produits trad. exposés dans le stand </t>
  </si>
  <si>
    <t>Présence des bulletins d'analyse et plans d'action</t>
  </si>
  <si>
    <t>Enregistrements des autocontrôles de nettoyage et de désinfection</t>
  </si>
  <si>
    <t xml:space="preserve">Utilisation correcte des cadenciers de cuisson et de fabrication </t>
  </si>
  <si>
    <t>Développement de piqûres de moisissures sur les portes étiquettes. A remplacer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</si>
</sst>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name val="Comic Sans MS"/>
      <family val="4"/>
    </font>
    <font>
      <u/>
      <sz val="11"/>
      <color theme="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center"/>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vertical="center"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0.9642857142857143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32751888"/>
        <c:axId val="832748624"/>
      </c:barChart>
      <c:catAx>
        <c:axId val="83275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2748624"/>
        <c:crosses val="autoZero"/>
        <c:auto val="1"/>
        <c:lblAlgn val="ctr"/>
        <c:lblOffset val="100"/>
        <c:noMultiLvlLbl val="0"/>
      </c:catAx>
      <c:valAx>
        <c:axId val="83274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5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0.94117647058823528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73871664"/>
        <c:axId val="838789552"/>
      </c:barChart>
      <c:catAx>
        <c:axId val="67387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89552"/>
        <c:crosses val="autoZero"/>
        <c:auto val="1"/>
        <c:lblAlgn val="ctr"/>
        <c:lblOffset val="100"/>
        <c:noMultiLvlLbl val="0"/>
      </c:catAx>
      <c:valAx>
        <c:axId val="83878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387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38793360"/>
        <c:axId val="838793904"/>
      </c:barChart>
      <c:catAx>
        <c:axId val="83879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3904"/>
        <c:crosses val="autoZero"/>
        <c:auto val="1"/>
        <c:lblAlgn val="ctr"/>
        <c:lblOffset val="100"/>
        <c:noMultiLvlLbl val="0"/>
      </c:catAx>
      <c:valAx>
        <c:axId val="83879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79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38794448"/>
        <c:axId val="838795536"/>
      </c:barChart>
      <c:catAx>
        <c:axId val="83879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5536"/>
        <c:crosses val="autoZero"/>
        <c:auto val="1"/>
        <c:lblAlgn val="ctr"/>
        <c:lblOffset val="100"/>
        <c:noMultiLvlLbl val="0"/>
      </c:catAx>
      <c:valAx>
        <c:axId val="838795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79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0.88888888888888884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38801520"/>
        <c:axId val="838790640"/>
      </c:barChart>
      <c:catAx>
        <c:axId val="83880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0640"/>
        <c:crosses val="autoZero"/>
        <c:auto val="1"/>
        <c:lblAlgn val="ctr"/>
        <c:lblOffset val="100"/>
        <c:noMultiLvlLbl val="0"/>
      </c:catAx>
      <c:valAx>
        <c:axId val="83879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80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38800432"/>
        <c:axId val="838794992"/>
      </c:barChart>
      <c:catAx>
        <c:axId val="83880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4992"/>
        <c:crosses val="autoZero"/>
        <c:auto val="1"/>
        <c:lblAlgn val="ctr"/>
        <c:lblOffset val="100"/>
        <c:noMultiLvlLbl val="0"/>
      </c:catAx>
      <c:valAx>
        <c:axId val="83879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80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0.87606837606837606</c:v>
                </c:pt>
                <c:pt idx="1">
                  <c:v>0.8482142857142857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38792272"/>
        <c:axId val="838791184"/>
      </c:barChart>
      <c:catAx>
        <c:axId val="83879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1184"/>
        <c:crosses val="autoZero"/>
        <c:auto val="1"/>
        <c:lblAlgn val="ctr"/>
        <c:lblOffset val="100"/>
        <c:noMultiLvlLbl val="0"/>
      </c:catAx>
      <c:valAx>
        <c:axId val="83879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79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0.9838709677419355</c:v>
                </c:pt>
                <c:pt idx="1">
                  <c:v>0.96724137931034482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38799344"/>
        <c:axId val="838799888"/>
      </c:barChart>
      <c:catAx>
        <c:axId val="83879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9888"/>
        <c:crosses val="autoZero"/>
        <c:auto val="1"/>
        <c:lblAlgn val="ctr"/>
        <c:lblOffset val="100"/>
        <c:noMultiLvlLbl val="0"/>
      </c:catAx>
      <c:valAx>
        <c:axId val="83879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879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0.92996967190515578</c:v>
                </c:pt>
                <c:pt idx="1">
                  <c:v>0.90772783251231526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38787920"/>
        <c:axId val="838792816"/>
        <c:extLst xmlns:c16r2="http://schemas.microsoft.com/office/drawing/2015/06/chart"/>
      </c:barChart>
      <c:catAx>
        <c:axId val="8387879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8792816"/>
        <c:crosses val="autoZero"/>
        <c:auto val="1"/>
        <c:lblAlgn val="ctr"/>
        <c:lblOffset val="100"/>
        <c:noMultiLvlLbl val="0"/>
      </c:catAx>
      <c:valAx>
        <c:axId val="8387928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3878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0.70673076923076916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39471472"/>
        <c:axId val="839472016"/>
        <c:extLst xmlns:c16r2="http://schemas.microsoft.com/office/drawing/2015/06/chart"/>
      </c:barChart>
      <c:catAx>
        <c:axId val="83947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9472016"/>
        <c:crosses val="autoZero"/>
        <c:auto val="1"/>
        <c:lblAlgn val="ctr"/>
        <c:lblOffset val="100"/>
        <c:noMultiLvlLbl val="0"/>
      </c:catAx>
      <c:valAx>
        <c:axId val="83947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3947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0.95454545454545459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32746992"/>
        <c:axId val="832748080"/>
      </c:barChart>
      <c:catAx>
        <c:axId val="83274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2748080"/>
        <c:crosses val="autoZero"/>
        <c:auto val="1"/>
        <c:lblAlgn val="ctr"/>
        <c:lblOffset val="100"/>
        <c:noMultiLvlLbl val="0"/>
      </c:catAx>
      <c:valAx>
        <c:axId val="83274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4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32753520"/>
        <c:axId val="832750800"/>
      </c:barChart>
      <c:catAx>
        <c:axId val="83275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2750800"/>
        <c:crosses val="autoZero"/>
        <c:auto val="1"/>
        <c:lblAlgn val="ctr"/>
        <c:lblOffset val="100"/>
        <c:noMultiLvlLbl val="0"/>
      </c:catAx>
      <c:valAx>
        <c:axId val="83275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5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32745904"/>
        <c:axId val="832752432"/>
      </c:barChart>
      <c:catAx>
        <c:axId val="83274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2752432"/>
        <c:crosses val="autoZero"/>
        <c:auto val="1"/>
        <c:lblAlgn val="ctr"/>
        <c:lblOffset val="100"/>
        <c:noMultiLvlLbl val="0"/>
      </c:catAx>
      <c:valAx>
        <c:axId val="83275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4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0.96250000000000002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32752976"/>
        <c:axId val="832754064"/>
      </c:barChart>
      <c:catAx>
        <c:axId val="83275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2754064"/>
        <c:crosses val="autoZero"/>
        <c:auto val="1"/>
        <c:lblAlgn val="ctr"/>
        <c:lblOffset val="100"/>
        <c:noMultiLvlLbl val="0"/>
      </c:catAx>
      <c:valAx>
        <c:axId val="83275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5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32744816"/>
        <c:axId val="802184640"/>
      </c:barChart>
      <c:catAx>
        <c:axId val="83274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2184640"/>
        <c:crosses val="autoZero"/>
        <c:auto val="1"/>
        <c:lblAlgn val="ctr"/>
        <c:lblOffset val="100"/>
        <c:noMultiLvlLbl val="0"/>
      </c:catAx>
      <c:valAx>
        <c:axId val="80218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274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02188992"/>
        <c:axId val="802194432"/>
      </c:barChart>
      <c:catAx>
        <c:axId val="80218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2194432"/>
        <c:crosses val="autoZero"/>
        <c:auto val="1"/>
        <c:lblAlgn val="ctr"/>
        <c:lblOffset val="100"/>
        <c:noMultiLvlLbl val="0"/>
      </c:catAx>
      <c:valAx>
        <c:axId val="80219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218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02195520"/>
        <c:axId val="802196064"/>
      </c:barChart>
      <c:catAx>
        <c:axId val="80219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2196064"/>
        <c:crosses val="autoZero"/>
        <c:auto val="1"/>
        <c:lblAlgn val="ctr"/>
        <c:lblOffset val="100"/>
        <c:noMultiLvlLbl val="0"/>
      </c:catAx>
      <c:valAx>
        <c:axId val="80219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219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60063984"/>
        <c:axId val="760054736"/>
      </c:barChart>
      <c:catAx>
        <c:axId val="76006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0054736"/>
        <c:crosses val="autoZero"/>
        <c:auto val="1"/>
        <c:lblAlgn val="ctr"/>
        <c:lblOffset val="100"/>
        <c:noMultiLvlLbl val="0"/>
      </c:catAx>
      <c:valAx>
        <c:axId val="76005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006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4"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465</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Mourouj 1</v>
      </c>
    </row>
    <row r="24" spans="1:11" ht="33" customHeight="1" x14ac:dyDescent="0.25">
      <c r="A24" s="86" t="s">
        <v>328</v>
      </c>
      <c r="B24" s="299">
        <f>AVERAGE('A1 Exploitation'!D549,'A1 Technique'!D199)</f>
        <v>0.92996967190515578</v>
      </c>
      <c r="C24" s="299"/>
      <c r="D24" s="78"/>
      <c r="E24" s="78"/>
      <c r="F24" s="78"/>
      <c r="G24" s="78"/>
      <c r="H24" s="78"/>
      <c r="I24" s="78"/>
    </row>
    <row r="25" spans="1:11" ht="33" customHeight="1" x14ac:dyDescent="0.25">
      <c r="A25" s="85" t="s">
        <v>329</v>
      </c>
      <c r="B25" s="299">
        <f>AVERAGE('A2 Exploitation'!D549,'A2 Technique'!D199)</f>
        <v>0.90772783251231526</v>
      </c>
      <c r="C25" s="299"/>
      <c r="D25" s="78"/>
      <c r="E25" s="78"/>
      <c r="F25" s="78"/>
      <c r="G25" s="78"/>
      <c r="H25" s="78"/>
      <c r="I25" s="78"/>
    </row>
    <row r="26" spans="1:11" ht="33" customHeight="1" x14ac:dyDescent="0.25">
      <c r="A26" s="86" t="s">
        <v>330</v>
      </c>
      <c r="B26" s="299">
        <f>AVERAGE('A3 Exploitation'!D549,'A3 Technique'!D199)</f>
        <v>0</v>
      </c>
      <c r="C26" s="299"/>
      <c r="D26" s="78"/>
      <c r="E26" s="78"/>
      <c r="F26" s="78"/>
      <c r="G26" s="78"/>
      <c r="H26" s="78"/>
      <c r="I26" s="78"/>
    </row>
    <row r="27" spans="1:11" ht="33" customHeight="1" x14ac:dyDescent="0.25">
      <c r="A27" s="86" t="s">
        <v>331</v>
      </c>
      <c r="B27" s="299">
        <f>AVERAGE('A4 Exploitation'!D549,'A4 Technique'!D199)</f>
        <v>0</v>
      </c>
      <c r="C27" s="299"/>
      <c r="D27" s="78"/>
      <c r="E27" s="78"/>
      <c r="F27" s="78"/>
      <c r="G27" s="78"/>
      <c r="H27" s="78"/>
      <c r="I27" s="78"/>
    </row>
    <row r="28" spans="1:11" ht="33" customHeight="1" x14ac:dyDescent="0.25">
      <c r="A28" s="85" t="s">
        <v>332</v>
      </c>
      <c r="B28" s="299">
        <f>AVERAGE('A5 Exploitation'!D549,'A5 Technique'!D199)</f>
        <v>0</v>
      </c>
      <c r="C28" s="299"/>
      <c r="D28" s="78"/>
      <c r="E28" s="78"/>
      <c r="F28" s="78"/>
      <c r="G28" s="78"/>
      <c r="H28" s="78"/>
      <c r="I28" s="78"/>
    </row>
    <row r="29" spans="1:11" ht="33" customHeight="1" x14ac:dyDescent="0.25">
      <c r="A29" s="85" t="s">
        <v>333</v>
      </c>
      <c r="B29" s="299">
        <f>AVERAGE('A6 Exploitation'!D549,'A6 Technique'!D199)</f>
        <v>0</v>
      </c>
      <c r="C29" s="29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Mourouj 1</v>
      </c>
    </row>
    <row r="34" spans="1:10" ht="33" customHeight="1" x14ac:dyDescent="0.25">
      <c r="A34" s="86" t="s">
        <v>328</v>
      </c>
      <c r="B34" s="299">
        <f>'A1 Exploitation'!D549</f>
        <v>0.9838709677419355</v>
      </c>
      <c r="C34" s="299"/>
      <c r="D34" s="78"/>
      <c r="E34" s="78"/>
      <c r="F34" s="78"/>
      <c r="G34" s="78"/>
      <c r="H34" s="78"/>
      <c r="I34" s="78"/>
    </row>
    <row r="35" spans="1:10" ht="33" customHeight="1" x14ac:dyDescent="0.25">
      <c r="A35" s="85" t="s">
        <v>329</v>
      </c>
      <c r="B35" s="299">
        <f>'A2 Exploitation'!D549</f>
        <v>0.96724137931034482</v>
      </c>
      <c r="C35" s="299"/>
      <c r="D35" s="78"/>
      <c r="E35" s="78"/>
      <c r="F35" s="78"/>
      <c r="G35" s="78"/>
      <c r="H35" s="78"/>
      <c r="I35" s="78"/>
    </row>
    <row r="36" spans="1:10" ht="33" customHeight="1" x14ac:dyDescent="0.25">
      <c r="A36" s="86" t="s">
        <v>330</v>
      </c>
      <c r="B36" s="299">
        <f>'A3 Exploitation'!D549</f>
        <v>0</v>
      </c>
      <c r="C36" s="299"/>
      <c r="D36" s="78"/>
      <c r="E36" s="78"/>
      <c r="F36" s="78"/>
      <c r="G36" s="78"/>
      <c r="H36" s="78"/>
      <c r="I36" s="78"/>
    </row>
    <row r="37" spans="1:10" ht="33" customHeight="1" x14ac:dyDescent="0.25">
      <c r="A37" s="86" t="s">
        <v>331</v>
      </c>
      <c r="B37" s="299">
        <f>'A4 Exploitation'!D549</f>
        <v>0</v>
      </c>
      <c r="C37" s="299"/>
      <c r="D37" s="78"/>
      <c r="E37" s="78"/>
      <c r="F37" s="78"/>
      <c r="G37" s="78"/>
      <c r="H37" s="78"/>
      <c r="I37" s="78"/>
    </row>
    <row r="38" spans="1:10" ht="33" customHeight="1" x14ac:dyDescent="0.25">
      <c r="A38" s="85" t="s">
        <v>332</v>
      </c>
      <c r="B38" s="299">
        <f>'A5 Exploitation'!D549</f>
        <v>0</v>
      </c>
      <c r="C38" s="299"/>
      <c r="D38" s="78"/>
      <c r="E38" s="78"/>
      <c r="F38" s="78"/>
      <c r="G38" s="78"/>
      <c r="H38" s="78"/>
      <c r="I38" s="78"/>
    </row>
    <row r="39" spans="1:10" ht="33" customHeight="1" x14ac:dyDescent="0.25">
      <c r="A39" s="85" t="s">
        <v>333</v>
      </c>
      <c r="B39" s="299">
        <f>'A6 Exploitation'!D549</f>
        <v>0</v>
      </c>
      <c r="C39" s="29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Mourouj 1</v>
      </c>
    </row>
    <row r="43" spans="1:10" ht="33" customHeight="1" x14ac:dyDescent="0.25">
      <c r="A43" s="86" t="s">
        <v>328</v>
      </c>
      <c r="B43" s="299">
        <f>AVERAGE('A1 Exploitation'!D547, 'A1 Technique'!D197)</f>
        <v>1</v>
      </c>
      <c r="C43" s="299"/>
      <c r="D43" s="78"/>
      <c r="E43" s="78"/>
      <c r="F43" s="78"/>
      <c r="G43" s="78"/>
      <c r="H43" s="78"/>
      <c r="I43" s="78"/>
    </row>
    <row r="44" spans="1:10" ht="33" customHeight="1" x14ac:dyDescent="0.25">
      <c r="A44" s="85" t="s">
        <v>329</v>
      </c>
      <c r="B44" s="299">
        <f>AVERAGE('A2 Exploitation'!D547, 'A2 Technique'!D197)</f>
        <v>0.70673076923076916</v>
      </c>
      <c r="C44" s="299"/>
      <c r="D44" s="78"/>
      <c r="E44" s="78"/>
      <c r="F44" s="78"/>
      <c r="G44" s="78"/>
      <c r="H44" s="78"/>
      <c r="I44" s="78"/>
    </row>
    <row r="45" spans="1:10" ht="33" customHeight="1" x14ac:dyDescent="0.25">
      <c r="A45" s="86" t="s">
        <v>330</v>
      </c>
      <c r="B45" s="299" t="e">
        <f>AVERAGE('A3 Exploitation'!D547, 'A3 Technique'!D197)</f>
        <v>#DIV/0!</v>
      </c>
      <c r="C45" s="299"/>
      <c r="D45" s="78"/>
      <c r="E45" s="78"/>
      <c r="F45" s="78"/>
      <c r="G45" s="78"/>
      <c r="H45" s="78"/>
      <c r="I45" s="78"/>
    </row>
    <row r="46" spans="1:10" ht="33" customHeight="1" x14ac:dyDescent="0.25">
      <c r="A46" s="86" t="s">
        <v>331</v>
      </c>
      <c r="B46" s="299" t="e">
        <f>AVERAGE('A4 Exploitation'!D547, 'A4 Technique'!D197)</f>
        <v>#DIV/0!</v>
      </c>
      <c r="C46" s="299"/>
      <c r="D46" s="78"/>
      <c r="E46" s="78"/>
      <c r="F46" s="78"/>
      <c r="G46" s="78"/>
      <c r="H46" s="78"/>
      <c r="I46" s="78"/>
    </row>
    <row r="47" spans="1:10" ht="33" customHeight="1" x14ac:dyDescent="0.25">
      <c r="A47" s="85" t="s">
        <v>332</v>
      </c>
      <c r="B47" s="299" t="e">
        <f>AVERAGE('A5 Exploitation'!D547, 'A5 Technique'!D197)</f>
        <v>#DIV/0!</v>
      </c>
      <c r="C47" s="299"/>
      <c r="D47" s="78"/>
      <c r="E47" s="78"/>
      <c r="F47" s="78"/>
      <c r="G47" s="78"/>
      <c r="H47" s="78"/>
      <c r="I47" s="78"/>
    </row>
    <row r="48" spans="1:10" ht="33" customHeight="1" x14ac:dyDescent="0.25">
      <c r="A48" s="85" t="s">
        <v>333</v>
      </c>
      <c r="B48" s="299" t="e">
        <f>AVERAGE('A6 Exploitation'!D547, 'A6 Technique'!D197)</f>
        <v>#DIV/0!</v>
      </c>
      <c r="C48" s="29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Mourouj 1</v>
      </c>
    </row>
    <row r="52" spans="1:10" ht="33" customHeight="1" x14ac:dyDescent="0.25">
      <c r="A52" s="86" t="s">
        <v>328</v>
      </c>
      <c r="B52" s="302">
        <f>'A1 Exploitation'!D46</f>
        <v>1</v>
      </c>
      <c r="C52" s="302"/>
      <c r="D52" s="78"/>
      <c r="E52" s="78"/>
      <c r="F52" s="78"/>
      <c r="G52" s="78"/>
      <c r="H52" s="78"/>
      <c r="I52" s="78"/>
    </row>
    <row r="53" spans="1:10" ht="33" customHeight="1" x14ac:dyDescent="0.25">
      <c r="A53" s="85" t="s">
        <v>329</v>
      </c>
      <c r="B53" s="302">
        <f>'A2 Exploitation'!D46</f>
        <v>0.9642857142857143</v>
      </c>
      <c r="C53" s="302"/>
      <c r="D53" s="78"/>
      <c r="E53" s="78"/>
      <c r="F53" s="78"/>
      <c r="G53" s="78"/>
      <c r="H53" s="78"/>
      <c r="I53" s="78"/>
    </row>
    <row r="54" spans="1:10" ht="33" customHeight="1" x14ac:dyDescent="0.25">
      <c r="A54" s="86" t="s">
        <v>330</v>
      </c>
      <c r="B54" s="302">
        <f>'A3 Exploitation'!D46</f>
        <v>0</v>
      </c>
      <c r="C54" s="302"/>
      <c r="D54" s="78"/>
      <c r="E54" s="78"/>
      <c r="F54" s="78"/>
      <c r="G54" s="78"/>
      <c r="H54" s="78"/>
      <c r="I54" s="78"/>
    </row>
    <row r="55" spans="1:10" ht="33" customHeight="1" x14ac:dyDescent="0.25">
      <c r="A55" s="86" t="s">
        <v>331</v>
      </c>
      <c r="B55" s="302">
        <f>'A4 Exploitation'!D46</f>
        <v>0</v>
      </c>
      <c r="C55" s="302"/>
      <c r="D55" s="78"/>
      <c r="E55" s="78"/>
      <c r="F55" s="78"/>
      <c r="G55" s="78"/>
      <c r="H55" s="78"/>
      <c r="I55" s="78"/>
    </row>
    <row r="56" spans="1:10" ht="33" customHeight="1" x14ac:dyDescent="0.25">
      <c r="A56" s="85" t="s">
        <v>332</v>
      </c>
      <c r="B56" s="302">
        <f>'A5 Exploitation'!D46</f>
        <v>0</v>
      </c>
      <c r="C56" s="302"/>
      <c r="D56" s="78"/>
      <c r="E56" s="78"/>
      <c r="F56" s="78"/>
      <c r="G56" s="78"/>
      <c r="H56" s="78"/>
      <c r="I56" s="78"/>
    </row>
    <row r="57" spans="1:10" ht="33" customHeight="1" x14ac:dyDescent="0.25">
      <c r="A57" s="85" t="s">
        <v>333</v>
      </c>
      <c r="B57" s="302">
        <f>'A6 Exploitation'!D46</f>
        <v>0</v>
      </c>
      <c r="C57" s="30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Mourouj 1</v>
      </c>
    </row>
    <row r="61" spans="1:10" ht="33" customHeight="1" x14ac:dyDescent="0.25">
      <c r="A61" s="86" t="s">
        <v>328</v>
      </c>
      <c r="B61" s="299">
        <f>'A1 Exploitation'!D103</f>
        <v>0.97142857142857142</v>
      </c>
      <c r="C61" s="299"/>
      <c r="D61" s="78"/>
      <c r="E61" s="78"/>
      <c r="F61" s="78"/>
      <c r="G61" s="78"/>
      <c r="H61" s="78"/>
      <c r="I61" s="78"/>
    </row>
    <row r="62" spans="1:10" ht="33" customHeight="1" x14ac:dyDescent="0.25">
      <c r="A62" s="85" t="s">
        <v>329</v>
      </c>
      <c r="B62" s="299">
        <f>'A2 Exploitation'!D103</f>
        <v>0.95454545454545459</v>
      </c>
      <c r="C62" s="299"/>
      <c r="D62" s="78"/>
      <c r="E62" s="78"/>
      <c r="F62" s="78"/>
      <c r="G62" s="78"/>
      <c r="H62" s="78"/>
      <c r="I62" s="78"/>
    </row>
    <row r="63" spans="1:10" ht="33" customHeight="1" x14ac:dyDescent="0.25">
      <c r="A63" s="86" t="s">
        <v>330</v>
      </c>
      <c r="B63" s="299">
        <f>'A3 Exploitation'!D103</f>
        <v>0</v>
      </c>
      <c r="C63" s="299"/>
      <c r="D63" s="78"/>
      <c r="E63" s="78"/>
      <c r="F63" s="78"/>
      <c r="G63" s="78"/>
      <c r="H63" s="78"/>
      <c r="I63" s="78"/>
    </row>
    <row r="64" spans="1:10" ht="33" customHeight="1" x14ac:dyDescent="0.25">
      <c r="A64" s="86" t="s">
        <v>331</v>
      </c>
      <c r="B64" s="299">
        <f>'A4 Exploitation'!D103</f>
        <v>0</v>
      </c>
      <c r="C64" s="299"/>
      <c r="D64" s="78"/>
      <c r="E64" s="78"/>
      <c r="F64" s="78"/>
      <c r="G64" s="78"/>
      <c r="H64" s="78"/>
      <c r="I64" s="78"/>
    </row>
    <row r="65" spans="1:10" ht="33" customHeight="1" x14ac:dyDescent="0.25">
      <c r="A65" s="85" t="s">
        <v>332</v>
      </c>
      <c r="B65" s="299">
        <f>'A5 Exploitation'!D103</f>
        <v>0</v>
      </c>
      <c r="C65" s="299"/>
      <c r="D65" s="78"/>
      <c r="E65" s="78"/>
      <c r="F65" s="78"/>
      <c r="G65" s="78"/>
      <c r="H65" s="78"/>
      <c r="I65" s="78"/>
    </row>
    <row r="66" spans="1:10" ht="33" customHeight="1" x14ac:dyDescent="0.25">
      <c r="A66" s="85" t="s">
        <v>333</v>
      </c>
      <c r="B66" s="299">
        <f>'A6 Exploitation'!D103</f>
        <v>0</v>
      </c>
      <c r="C66" s="29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Mourouj 1</v>
      </c>
    </row>
    <row r="70" spans="1:10" ht="33" customHeight="1" x14ac:dyDescent="0.25">
      <c r="A70" s="86" t="s">
        <v>328</v>
      </c>
      <c r="B70" s="299">
        <f>'A1 Exploitation'!D158</f>
        <v>0.98571428571428577</v>
      </c>
      <c r="C70" s="299"/>
      <c r="D70" s="78"/>
      <c r="E70" s="78"/>
      <c r="F70" s="78"/>
      <c r="G70" s="78"/>
      <c r="H70" s="78"/>
      <c r="I70" s="78"/>
    </row>
    <row r="71" spans="1:10" ht="33" customHeight="1" x14ac:dyDescent="0.25">
      <c r="A71" s="85" t="s">
        <v>329</v>
      </c>
      <c r="B71" s="299">
        <f>'A2 Exploitation'!D158</f>
        <v>0.9285714285714286</v>
      </c>
      <c r="C71" s="299"/>
      <c r="D71" s="78"/>
      <c r="E71" s="78"/>
      <c r="F71" s="78"/>
      <c r="G71" s="78"/>
      <c r="H71" s="78"/>
      <c r="I71" s="78"/>
    </row>
    <row r="72" spans="1:10" ht="33" customHeight="1" x14ac:dyDescent="0.25">
      <c r="A72" s="86" t="s">
        <v>330</v>
      </c>
      <c r="B72" s="299">
        <f>'A3 Exploitation'!D158</f>
        <v>0</v>
      </c>
      <c r="C72" s="299"/>
      <c r="D72" s="78"/>
      <c r="E72" s="78"/>
      <c r="F72" s="78"/>
      <c r="G72" s="78"/>
      <c r="H72" s="78"/>
      <c r="I72" s="78"/>
    </row>
    <row r="73" spans="1:10" ht="33" customHeight="1" x14ac:dyDescent="0.25">
      <c r="A73" s="86" t="s">
        <v>331</v>
      </c>
      <c r="B73" s="299">
        <f>'A4 Exploitation'!D158</f>
        <v>0</v>
      </c>
      <c r="C73" s="299"/>
      <c r="D73" s="78"/>
      <c r="E73" s="78"/>
      <c r="F73" s="78"/>
      <c r="G73" s="78"/>
      <c r="H73" s="78"/>
      <c r="I73" s="78"/>
    </row>
    <row r="74" spans="1:10" ht="33" customHeight="1" x14ac:dyDescent="0.25">
      <c r="A74" s="85" t="s">
        <v>332</v>
      </c>
      <c r="B74" s="299">
        <f>'A5 Exploitation'!D158</f>
        <v>0</v>
      </c>
      <c r="C74" s="299"/>
      <c r="D74" s="78"/>
      <c r="E74" s="78"/>
      <c r="F74" s="78"/>
      <c r="G74" s="78"/>
      <c r="H74" s="78"/>
      <c r="I74" s="78"/>
    </row>
    <row r="75" spans="1:10" ht="33" customHeight="1" x14ac:dyDescent="0.25">
      <c r="A75" s="85" t="s">
        <v>333</v>
      </c>
      <c r="B75" s="299">
        <f>'A6 Exploitation'!D158</f>
        <v>0</v>
      </c>
      <c r="C75" s="29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Mourouj 1</v>
      </c>
    </row>
    <row r="79" spans="1:10" ht="33" customHeight="1" x14ac:dyDescent="0.25">
      <c r="A79" s="86" t="s">
        <v>328</v>
      </c>
      <c r="B79" s="299">
        <f>'A1 Exploitation'!D205</f>
        <v>0.9838709677419355</v>
      </c>
      <c r="C79" s="299"/>
      <c r="D79" s="78"/>
      <c r="E79" s="78"/>
      <c r="F79" s="78"/>
      <c r="G79" s="78"/>
      <c r="H79" s="78"/>
      <c r="I79" s="78"/>
    </row>
    <row r="80" spans="1:10" ht="33" customHeight="1" x14ac:dyDescent="0.25">
      <c r="A80" s="85" t="s">
        <v>329</v>
      </c>
      <c r="B80" s="299">
        <f>'A2 Exploitation'!D205</f>
        <v>0.9838709677419355</v>
      </c>
      <c r="C80" s="299"/>
      <c r="D80" s="78"/>
      <c r="E80" s="78"/>
      <c r="F80" s="78"/>
      <c r="G80" s="78"/>
      <c r="H80" s="78"/>
      <c r="I80" s="78"/>
    </row>
    <row r="81" spans="1:10" ht="33" customHeight="1" x14ac:dyDescent="0.25">
      <c r="A81" s="86" t="s">
        <v>330</v>
      </c>
      <c r="B81" s="299">
        <f>'A3 Exploitation'!D205</f>
        <v>0</v>
      </c>
      <c r="C81" s="299"/>
      <c r="D81" s="78"/>
      <c r="E81" s="78"/>
      <c r="F81" s="78"/>
      <c r="G81" s="78"/>
      <c r="H81" s="78"/>
      <c r="I81" s="78"/>
    </row>
    <row r="82" spans="1:10" ht="33" customHeight="1" x14ac:dyDescent="0.25">
      <c r="A82" s="86" t="s">
        <v>331</v>
      </c>
      <c r="B82" s="299">
        <f>'A4 Exploitation'!D205</f>
        <v>0</v>
      </c>
      <c r="C82" s="299"/>
      <c r="D82" s="78"/>
      <c r="E82" s="78"/>
      <c r="F82" s="78"/>
      <c r="G82" s="78"/>
      <c r="H82" s="78"/>
      <c r="I82" s="78"/>
    </row>
    <row r="83" spans="1:10" ht="33" customHeight="1" x14ac:dyDescent="0.25">
      <c r="A83" s="85" t="s">
        <v>332</v>
      </c>
      <c r="B83" s="299">
        <f>'A5 Exploitation'!D205</f>
        <v>0</v>
      </c>
      <c r="C83" s="299"/>
      <c r="D83" s="78"/>
      <c r="E83" s="78"/>
      <c r="F83" s="78"/>
      <c r="G83" s="78"/>
      <c r="H83" s="78"/>
      <c r="I83" s="78"/>
    </row>
    <row r="84" spans="1:10" ht="33" customHeight="1" x14ac:dyDescent="0.25">
      <c r="A84" s="85" t="s">
        <v>333</v>
      </c>
      <c r="B84" s="299">
        <f>'A6 Exploitation'!D205</f>
        <v>0</v>
      </c>
      <c r="C84" s="29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Mourouj 1</v>
      </c>
    </row>
    <row r="88" spans="1:10" ht="33" customHeight="1" x14ac:dyDescent="0.25">
      <c r="A88" s="86" t="s">
        <v>328</v>
      </c>
      <c r="B88" s="299">
        <f>'A1 Exploitation'!D266</f>
        <v>1</v>
      </c>
      <c r="C88" s="299"/>
      <c r="D88" s="78"/>
      <c r="E88" s="78"/>
      <c r="F88" s="78"/>
      <c r="G88" s="78"/>
      <c r="H88" s="78"/>
      <c r="I88" s="78"/>
    </row>
    <row r="89" spans="1:10" ht="33" customHeight="1" x14ac:dyDescent="0.25">
      <c r="A89" s="85" t="s">
        <v>329</v>
      </c>
      <c r="B89" s="299">
        <f>'A2 Exploitation'!D266</f>
        <v>0.96250000000000002</v>
      </c>
      <c r="C89" s="299"/>
      <c r="D89" s="78"/>
      <c r="E89" s="78"/>
      <c r="F89" s="78"/>
      <c r="G89" s="78"/>
      <c r="H89" s="78"/>
      <c r="I89" s="78"/>
    </row>
    <row r="90" spans="1:10" ht="33" customHeight="1" x14ac:dyDescent="0.25">
      <c r="A90" s="86" t="s">
        <v>330</v>
      </c>
      <c r="B90" s="299">
        <f>'A3 Exploitation'!D266</f>
        <v>0</v>
      </c>
      <c r="C90" s="299"/>
      <c r="D90" s="78"/>
      <c r="E90" s="78"/>
      <c r="F90" s="78"/>
      <c r="G90" s="78"/>
      <c r="H90" s="78"/>
      <c r="I90" s="78"/>
    </row>
    <row r="91" spans="1:10" ht="33" customHeight="1" x14ac:dyDescent="0.25">
      <c r="A91" s="86" t="s">
        <v>331</v>
      </c>
      <c r="B91" s="299">
        <f>'A4 Exploitation'!D266</f>
        <v>0</v>
      </c>
      <c r="C91" s="299"/>
      <c r="D91" s="78"/>
      <c r="E91" s="78"/>
      <c r="F91" s="78"/>
      <c r="G91" s="78"/>
      <c r="H91" s="78"/>
      <c r="I91" s="78"/>
    </row>
    <row r="92" spans="1:10" ht="33" customHeight="1" x14ac:dyDescent="0.25">
      <c r="A92" s="85" t="s">
        <v>332</v>
      </c>
      <c r="B92" s="299">
        <f>'A5 Exploitation'!D266</f>
        <v>0</v>
      </c>
      <c r="C92" s="299"/>
      <c r="D92" s="78"/>
      <c r="E92" s="78"/>
      <c r="F92" s="78"/>
      <c r="G92" s="78"/>
      <c r="H92" s="78"/>
      <c r="I92" s="78"/>
    </row>
    <row r="93" spans="1:10" ht="33" customHeight="1" x14ac:dyDescent="0.25">
      <c r="A93" s="85" t="s">
        <v>333</v>
      </c>
      <c r="B93" s="299">
        <f>'A6 Exploitation'!D266</f>
        <v>0</v>
      </c>
      <c r="C93" s="29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Mourouj 1</v>
      </c>
    </row>
    <row r="97" spans="1:10" ht="33" customHeight="1" x14ac:dyDescent="0.25">
      <c r="A97" s="86" t="s">
        <v>328</v>
      </c>
      <c r="B97" s="299">
        <f>'A1 Exploitation'!D318</f>
        <v>0.95833333333333337</v>
      </c>
      <c r="C97" s="299"/>
      <c r="D97" s="78"/>
      <c r="E97" s="78"/>
      <c r="F97" s="78"/>
      <c r="G97" s="78"/>
      <c r="H97" s="78"/>
      <c r="I97" s="78"/>
    </row>
    <row r="98" spans="1:10" ht="33" customHeight="1" x14ac:dyDescent="0.25">
      <c r="A98" s="85" t="s">
        <v>329</v>
      </c>
      <c r="B98" s="299">
        <f>'A2 Exploitation'!D318</f>
        <v>1</v>
      </c>
      <c r="C98" s="299"/>
      <c r="D98" s="78"/>
      <c r="E98" s="78"/>
      <c r="F98" s="78"/>
      <c r="G98" s="78"/>
      <c r="H98" s="78"/>
      <c r="I98" s="78"/>
    </row>
    <row r="99" spans="1:10" ht="33" customHeight="1" x14ac:dyDescent="0.25">
      <c r="A99" s="86" t="s">
        <v>330</v>
      </c>
      <c r="B99" s="299">
        <f>'A3 Exploitation'!D318</f>
        <v>0</v>
      </c>
      <c r="C99" s="299"/>
      <c r="D99" s="78"/>
      <c r="E99" s="78"/>
      <c r="F99" s="78"/>
      <c r="G99" s="78"/>
      <c r="H99" s="78"/>
      <c r="I99" s="78"/>
    </row>
    <row r="100" spans="1:10" ht="33" customHeight="1" x14ac:dyDescent="0.25">
      <c r="A100" s="86" t="s">
        <v>331</v>
      </c>
      <c r="B100" s="299">
        <f>'A4 Exploitation'!D318</f>
        <v>0</v>
      </c>
      <c r="C100" s="299"/>
      <c r="D100" s="78"/>
      <c r="E100" s="78"/>
      <c r="F100" s="78"/>
      <c r="G100" s="78"/>
      <c r="H100" s="78"/>
      <c r="I100" s="78"/>
    </row>
    <row r="101" spans="1:10" ht="33" customHeight="1" x14ac:dyDescent="0.25">
      <c r="A101" s="85" t="s">
        <v>332</v>
      </c>
      <c r="B101" s="299">
        <f>'A5 Exploitation'!D318</f>
        <v>0</v>
      </c>
      <c r="C101" s="299"/>
      <c r="D101" s="78"/>
      <c r="E101" s="78"/>
      <c r="F101" s="78"/>
      <c r="G101" s="78"/>
      <c r="H101" s="78"/>
      <c r="I101" s="78"/>
    </row>
    <row r="102" spans="1:10" ht="33" customHeight="1" x14ac:dyDescent="0.25">
      <c r="A102" s="85" t="s">
        <v>333</v>
      </c>
      <c r="B102" s="299">
        <f>'A6 Exploitation'!D318</f>
        <v>0</v>
      </c>
      <c r="C102" s="29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Mourouj 1</v>
      </c>
    </row>
    <row r="106" spans="1:10" ht="33" customHeight="1" x14ac:dyDescent="0.25">
      <c r="A106" s="86" t="s">
        <v>328</v>
      </c>
      <c r="B106" s="299">
        <f>'A1 Exploitation'!D358</f>
        <v>0.97916666666666663</v>
      </c>
      <c r="C106" s="299"/>
      <c r="D106" s="78"/>
      <c r="E106" s="78"/>
      <c r="F106" s="78"/>
      <c r="G106" s="78"/>
      <c r="H106" s="78"/>
      <c r="I106" s="78"/>
    </row>
    <row r="107" spans="1:10" ht="33" customHeight="1" x14ac:dyDescent="0.25">
      <c r="A107" s="85" t="s">
        <v>329</v>
      </c>
      <c r="B107" s="299">
        <f>'A2 Exploitation'!D358</f>
        <v>1</v>
      </c>
      <c r="C107" s="299"/>
      <c r="D107" s="78"/>
      <c r="E107" s="78"/>
      <c r="F107" s="78"/>
      <c r="G107" s="78"/>
      <c r="H107" s="78"/>
      <c r="I107" s="78"/>
    </row>
    <row r="108" spans="1:10" ht="33" customHeight="1" x14ac:dyDescent="0.25">
      <c r="A108" s="86" t="s">
        <v>330</v>
      </c>
      <c r="B108" s="299">
        <f>'A3 Exploitation'!D358</f>
        <v>0</v>
      </c>
      <c r="C108" s="299"/>
      <c r="D108" s="78"/>
      <c r="E108" s="78"/>
      <c r="F108" s="78"/>
      <c r="G108" s="78"/>
      <c r="H108" s="78"/>
      <c r="I108" s="78"/>
    </row>
    <row r="109" spans="1:10" ht="33" customHeight="1" x14ac:dyDescent="0.25">
      <c r="A109" s="86" t="s">
        <v>331</v>
      </c>
      <c r="B109" s="299">
        <f>'A4 Exploitation'!D358</f>
        <v>0</v>
      </c>
      <c r="C109" s="299"/>
      <c r="D109" s="78"/>
      <c r="E109" s="78"/>
      <c r="F109" s="78"/>
      <c r="G109" s="78"/>
      <c r="H109" s="78"/>
      <c r="I109" s="78"/>
    </row>
    <row r="110" spans="1:10" ht="33" customHeight="1" x14ac:dyDescent="0.25">
      <c r="A110" s="85" t="s">
        <v>332</v>
      </c>
      <c r="B110" s="299">
        <f>'A5 Exploitation'!D358</f>
        <v>0</v>
      </c>
      <c r="C110" s="299"/>
      <c r="D110" s="78"/>
      <c r="E110" s="78"/>
      <c r="F110" s="78"/>
      <c r="G110" s="78"/>
      <c r="H110" s="78"/>
      <c r="I110" s="78"/>
    </row>
    <row r="111" spans="1:10" ht="33" customHeight="1" x14ac:dyDescent="0.25">
      <c r="A111" s="85" t="s">
        <v>333</v>
      </c>
      <c r="B111" s="299">
        <f>'A6 Exploitation'!D358</f>
        <v>0</v>
      </c>
      <c r="C111" s="29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Mourouj 1</v>
      </c>
    </row>
    <row r="115" spans="1:10" ht="33" customHeight="1" x14ac:dyDescent="0.25">
      <c r="A115" s="86" t="s">
        <v>328</v>
      </c>
      <c r="B115" s="299">
        <f>'A1 Exploitation'!D391</f>
        <v>1</v>
      </c>
      <c r="C115" s="299"/>
      <c r="D115" s="78"/>
      <c r="E115" s="78"/>
      <c r="F115" s="78"/>
      <c r="G115" s="78"/>
      <c r="H115" s="78"/>
      <c r="I115" s="78"/>
    </row>
    <row r="116" spans="1:10" ht="33" customHeight="1" x14ac:dyDescent="0.25">
      <c r="A116" s="85" t="s">
        <v>329</v>
      </c>
      <c r="B116" s="299">
        <f>'A2 Exploitation'!D391</f>
        <v>0.96875</v>
      </c>
      <c r="C116" s="299"/>
      <c r="D116" s="78"/>
      <c r="E116" s="78"/>
      <c r="F116" s="78"/>
      <c r="G116" s="78"/>
      <c r="H116" s="78"/>
      <c r="I116" s="78"/>
    </row>
    <row r="117" spans="1:10" ht="33" customHeight="1" x14ac:dyDescent="0.25">
      <c r="A117" s="86" t="s">
        <v>330</v>
      </c>
      <c r="B117" s="299">
        <f>'A3 Exploitation'!D391</f>
        <v>0</v>
      </c>
      <c r="C117" s="299"/>
      <c r="D117" s="78"/>
      <c r="E117" s="78"/>
      <c r="F117" s="78"/>
      <c r="G117" s="78"/>
      <c r="H117" s="78"/>
      <c r="I117" s="78"/>
    </row>
    <row r="118" spans="1:10" ht="33" customHeight="1" x14ac:dyDescent="0.25">
      <c r="A118" s="86" t="s">
        <v>331</v>
      </c>
      <c r="B118" s="299">
        <f>'A4 Exploitation'!D391</f>
        <v>0</v>
      </c>
      <c r="C118" s="299"/>
      <c r="D118" s="78"/>
      <c r="E118" s="78"/>
      <c r="F118" s="78"/>
      <c r="G118" s="78"/>
      <c r="H118" s="78"/>
      <c r="I118" s="78"/>
    </row>
    <row r="119" spans="1:10" ht="33" customHeight="1" x14ac:dyDescent="0.25">
      <c r="A119" s="85" t="s">
        <v>332</v>
      </c>
      <c r="B119" s="299">
        <f>'A5 Exploitation'!D391</f>
        <v>0</v>
      </c>
      <c r="C119" s="299"/>
      <c r="D119" s="78"/>
      <c r="E119" s="78"/>
      <c r="F119" s="78"/>
      <c r="G119" s="78"/>
      <c r="H119" s="78"/>
      <c r="I119" s="78"/>
    </row>
    <row r="120" spans="1:10" ht="33" customHeight="1" x14ac:dyDescent="0.25">
      <c r="A120" s="85" t="s">
        <v>333</v>
      </c>
      <c r="B120" s="299">
        <f>'A6 Exploitation'!D391</f>
        <v>0</v>
      </c>
      <c r="C120" s="29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Mourouj 1</v>
      </c>
    </row>
    <row r="124" spans="1:10" ht="33" customHeight="1" x14ac:dyDescent="0.25">
      <c r="A124" s="86" t="s">
        <v>328</v>
      </c>
      <c r="B124" s="299">
        <f>'A1 Exploitation'!D444</f>
        <v>0.98275862068965514</v>
      </c>
      <c r="C124" s="299"/>
      <c r="D124" s="78"/>
      <c r="E124" s="78"/>
      <c r="F124" s="78"/>
      <c r="G124" s="78"/>
      <c r="H124" s="78"/>
      <c r="I124" s="78"/>
    </row>
    <row r="125" spans="1:10" ht="33" customHeight="1" x14ac:dyDescent="0.25">
      <c r="A125" s="85" t="s">
        <v>329</v>
      </c>
      <c r="B125" s="299">
        <f>'A2 Exploitation'!D444</f>
        <v>0.9821428571428571</v>
      </c>
      <c r="C125" s="299"/>
      <c r="D125" s="78"/>
      <c r="E125" s="78"/>
      <c r="F125" s="78"/>
      <c r="G125" s="78"/>
      <c r="H125" s="78"/>
      <c r="I125" s="78"/>
    </row>
    <row r="126" spans="1:10" ht="33" customHeight="1" x14ac:dyDescent="0.25">
      <c r="A126" s="86" t="s">
        <v>330</v>
      </c>
      <c r="B126" s="299">
        <f>'A3 Exploitation'!D444</f>
        <v>0</v>
      </c>
      <c r="C126" s="299"/>
      <c r="D126" s="78"/>
      <c r="E126" s="78"/>
      <c r="F126" s="78"/>
      <c r="G126" s="78"/>
      <c r="H126" s="78"/>
      <c r="I126" s="78"/>
    </row>
    <row r="127" spans="1:10" ht="33" customHeight="1" x14ac:dyDescent="0.25">
      <c r="A127" s="86" t="s">
        <v>331</v>
      </c>
      <c r="B127" s="299">
        <f>'A4 Exploitation'!D444</f>
        <v>0</v>
      </c>
      <c r="C127" s="299"/>
      <c r="D127" s="78"/>
      <c r="E127" s="78"/>
      <c r="F127" s="78"/>
      <c r="G127" s="78"/>
      <c r="H127" s="78"/>
      <c r="I127" s="78"/>
    </row>
    <row r="128" spans="1:10" ht="33" customHeight="1" x14ac:dyDescent="0.25">
      <c r="A128" s="85" t="s">
        <v>332</v>
      </c>
      <c r="B128" s="299">
        <f>'A5 Exploitation'!D444</f>
        <v>0</v>
      </c>
      <c r="C128" s="299"/>
      <c r="D128" s="78"/>
      <c r="E128" s="78"/>
      <c r="F128" s="78"/>
      <c r="G128" s="78"/>
      <c r="H128" s="78"/>
      <c r="I128" s="78"/>
    </row>
    <row r="129" spans="1:10" ht="33" customHeight="1" x14ac:dyDescent="0.25">
      <c r="A129" s="85" t="s">
        <v>333</v>
      </c>
      <c r="B129" s="299">
        <f>'A6 Exploitation'!D444</f>
        <v>0</v>
      </c>
      <c r="C129" s="29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Mourouj 1</v>
      </c>
    </row>
    <row r="133" spans="1:10" ht="33" customHeight="1" x14ac:dyDescent="0.25">
      <c r="A133" s="86" t="s">
        <v>328</v>
      </c>
      <c r="B133" s="299">
        <f>'A1 Exploitation'!D481</f>
        <v>0.97619047619047616</v>
      </c>
      <c r="C133" s="299"/>
      <c r="D133" s="78"/>
      <c r="E133" s="78"/>
      <c r="F133" s="78"/>
      <c r="G133" s="78"/>
      <c r="H133" s="78"/>
      <c r="I133" s="78"/>
    </row>
    <row r="134" spans="1:10" ht="33" customHeight="1" x14ac:dyDescent="0.25">
      <c r="A134" s="85" t="s">
        <v>329</v>
      </c>
      <c r="B134" s="299">
        <f>'A2 Exploitation'!D481</f>
        <v>0.94117647058823528</v>
      </c>
      <c r="C134" s="299"/>
      <c r="D134" s="78"/>
      <c r="E134" s="78"/>
      <c r="F134" s="78"/>
      <c r="G134" s="78"/>
      <c r="H134" s="78"/>
      <c r="I134" s="78"/>
    </row>
    <row r="135" spans="1:10" ht="33" customHeight="1" x14ac:dyDescent="0.25">
      <c r="A135" s="86" t="s">
        <v>330</v>
      </c>
      <c r="B135" s="299">
        <f>'A3 Exploitation'!D481</f>
        <v>0</v>
      </c>
      <c r="C135" s="299"/>
      <c r="D135" s="78"/>
      <c r="E135" s="78"/>
      <c r="F135" s="78"/>
      <c r="G135" s="78"/>
      <c r="H135" s="78"/>
      <c r="I135" s="78"/>
    </row>
    <row r="136" spans="1:10" ht="33" customHeight="1" x14ac:dyDescent="0.25">
      <c r="A136" s="86" t="s">
        <v>331</v>
      </c>
      <c r="B136" s="299">
        <f>'A4 Exploitation'!D481</f>
        <v>0</v>
      </c>
      <c r="C136" s="299"/>
      <c r="D136" s="78"/>
      <c r="E136" s="78"/>
      <c r="F136" s="78"/>
      <c r="G136" s="78"/>
      <c r="H136" s="78"/>
      <c r="I136" s="78"/>
    </row>
    <row r="137" spans="1:10" ht="33" customHeight="1" x14ac:dyDescent="0.25">
      <c r="A137" s="85" t="s">
        <v>332</v>
      </c>
      <c r="B137" s="299">
        <f>'A5 Exploitation'!D481</f>
        <v>0</v>
      </c>
      <c r="C137" s="299"/>
      <c r="D137" s="78"/>
      <c r="E137" s="78"/>
      <c r="F137" s="78"/>
      <c r="G137" s="78"/>
      <c r="H137" s="78"/>
      <c r="I137" s="78"/>
    </row>
    <row r="138" spans="1:10" ht="33" customHeight="1" x14ac:dyDescent="0.25">
      <c r="A138" s="85" t="s">
        <v>333</v>
      </c>
      <c r="B138" s="299">
        <f>'A6 Exploitation'!D481</f>
        <v>0</v>
      </c>
      <c r="C138" s="29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Mourouj 1</v>
      </c>
    </row>
    <row r="142" spans="1:10" ht="33" customHeight="1" x14ac:dyDescent="0.25">
      <c r="A142" s="86" t="s">
        <v>328</v>
      </c>
      <c r="B142" s="299">
        <f>'A1 Exploitation'!D503</f>
        <v>1</v>
      </c>
      <c r="C142" s="299"/>
      <c r="D142" s="78"/>
      <c r="E142" s="78"/>
      <c r="F142" s="78"/>
      <c r="G142" s="78"/>
      <c r="H142" s="78"/>
      <c r="I142" s="78"/>
    </row>
    <row r="143" spans="1:10" ht="33" customHeight="1" x14ac:dyDescent="0.25">
      <c r="A143" s="85" t="s">
        <v>329</v>
      </c>
      <c r="B143" s="299">
        <f>'A2 Exploitation'!D503</f>
        <v>1</v>
      </c>
      <c r="C143" s="299"/>
      <c r="D143" s="78"/>
      <c r="E143" s="78"/>
      <c r="F143" s="78"/>
      <c r="G143" s="78"/>
      <c r="H143" s="78"/>
      <c r="I143" s="78"/>
    </row>
    <row r="144" spans="1:10" ht="33" customHeight="1" x14ac:dyDescent="0.25">
      <c r="A144" s="86" t="s">
        <v>330</v>
      </c>
      <c r="B144" s="299">
        <f>'A3 Exploitation'!D503</f>
        <v>0</v>
      </c>
      <c r="C144" s="299"/>
      <c r="D144" s="78"/>
      <c r="E144" s="78"/>
      <c r="F144" s="78"/>
      <c r="G144" s="78"/>
      <c r="H144" s="78"/>
      <c r="I144" s="78"/>
    </row>
    <row r="145" spans="1:10" ht="33" customHeight="1" x14ac:dyDescent="0.25">
      <c r="A145" s="86" t="s">
        <v>331</v>
      </c>
      <c r="B145" s="299">
        <f>'A4 Exploitation'!D503</f>
        <v>0</v>
      </c>
      <c r="C145" s="299"/>
      <c r="D145" s="78"/>
      <c r="E145" s="78"/>
      <c r="F145" s="78"/>
      <c r="G145" s="78"/>
      <c r="H145" s="78"/>
      <c r="I145" s="78"/>
    </row>
    <row r="146" spans="1:10" ht="33" customHeight="1" x14ac:dyDescent="0.25">
      <c r="A146" s="85" t="s">
        <v>332</v>
      </c>
      <c r="B146" s="299">
        <f>'A5 Exploitation'!D503</f>
        <v>0</v>
      </c>
      <c r="C146" s="299"/>
      <c r="D146" s="78"/>
      <c r="E146" s="78"/>
      <c r="F146" s="78"/>
      <c r="G146" s="78"/>
      <c r="H146" s="78"/>
      <c r="I146" s="78"/>
    </row>
    <row r="147" spans="1:10" ht="33" customHeight="1" x14ac:dyDescent="0.25">
      <c r="A147" s="85" t="s">
        <v>333</v>
      </c>
      <c r="B147" s="299">
        <f>'A6 Exploitation'!D503</f>
        <v>0</v>
      </c>
      <c r="C147" s="29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Mourouj 1</v>
      </c>
    </row>
    <row r="151" spans="1:10" ht="33" customHeight="1" x14ac:dyDescent="0.25">
      <c r="A151" s="86" t="s">
        <v>328</v>
      </c>
      <c r="B151" s="299">
        <f>'A1 Exploitation'!D514</f>
        <v>1</v>
      </c>
      <c r="C151" s="299"/>
      <c r="D151" s="78"/>
      <c r="E151" s="78"/>
      <c r="F151" s="78"/>
      <c r="G151" s="78"/>
      <c r="H151" s="78"/>
      <c r="I151" s="78"/>
    </row>
    <row r="152" spans="1:10" ht="33" customHeight="1" x14ac:dyDescent="0.25">
      <c r="A152" s="85" t="s">
        <v>329</v>
      </c>
      <c r="B152" s="299">
        <f>'A2 Exploitation'!D514</f>
        <v>1</v>
      </c>
      <c r="C152" s="299"/>
      <c r="D152" s="78"/>
      <c r="E152" s="78"/>
      <c r="F152" s="78"/>
      <c r="G152" s="78"/>
      <c r="H152" s="78"/>
      <c r="I152" s="78"/>
    </row>
    <row r="153" spans="1:10" ht="33" customHeight="1" x14ac:dyDescent="0.25">
      <c r="A153" s="86" t="s">
        <v>330</v>
      </c>
      <c r="B153" s="299">
        <f>'A3 Exploitation'!D514</f>
        <v>0</v>
      </c>
      <c r="C153" s="299"/>
      <c r="D153" s="78"/>
      <c r="E153" s="78"/>
      <c r="F153" s="78"/>
      <c r="G153" s="78"/>
      <c r="H153" s="78"/>
      <c r="I153" s="78"/>
    </row>
    <row r="154" spans="1:10" ht="33" customHeight="1" x14ac:dyDescent="0.25">
      <c r="A154" s="86" t="s">
        <v>331</v>
      </c>
      <c r="B154" s="299">
        <f>'A4 Exploitation'!D514</f>
        <v>0</v>
      </c>
      <c r="C154" s="299"/>
      <c r="D154" s="78"/>
      <c r="E154" s="78"/>
      <c r="F154" s="78"/>
      <c r="G154" s="78"/>
      <c r="H154" s="78"/>
      <c r="I154" s="78"/>
    </row>
    <row r="155" spans="1:10" ht="33" customHeight="1" x14ac:dyDescent="0.25">
      <c r="A155" s="85" t="s">
        <v>332</v>
      </c>
      <c r="B155" s="299">
        <f>'A5 Exploitation'!D514</f>
        <v>0</v>
      </c>
      <c r="C155" s="299"/>
      <c r="D155" s="78"/>
      <c r="E155" s="78"/>
      <c r="F155" s="78"/>
      <c r="G155" s="78"/>
      <c r="H155" s="78"/>
      <c r="I155" s="78"/>
    </row>
    <row r="156" spans="1:10" ht="33" customHeight="1" x14ac:dyDescent="0.25">
      <c r="A156" s="85" t="s">
        <v>333</v>
      </c>
      <c r="B156" s="299">
        <f>'A6 Exploitation'!D514</f>
        <v>0</v>
      </c>
      <c r="C156" s="29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1"/>
      <c r="C159" s="301"/>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Mourouj 1</v>
      </c>
    </row>
    <row r="161" spans="1:10" ht="33" customHeight="1" x14ac:dyDescent="0.25">
      <c r="A161" s="86" t="s">
        <v>328</v>
      </c>
      <c r="B161" s="299">
        <f>'A1 Exploitation'!D534</f>
        <v>1</v>
      </c>
      <c r="C161" s="299"/>
      <c r="D161" s="78"/>
      <c r="E161" s="78"/>
      <c r="F161" s="78"/>
      <c r="G161" s="78"/>
      <c r="H161" s="78"/>
      <c r="I161" s="78"/>
    </row>
    <row r="162" spans="1:10" ht="33" customHeight="1" x14ac:dyDescent="0.25">
      <c r="A162" s="85" t="s">
        <v>329</v>
      </c>
      <c r="B162" s="299">
        <f>'A2 Exploitation'!D534</f>
        <v>0.88888888888888884</v>
      </c>
      <c r="C162" s="299"/>
      <c r="D162" s="78"/>
      <c r="E162" s="78"/>
      <c r="F162" s="78"/>
      <c r="G162" s="78"/>
      <c r="H162" s="78"/>
      <c r="I162" s="78"/>
    </row>
    <row r="163" spans="1:10" ht="33" customHeight="1" x14ac:dyDescent="0.25">
      <c r="A163" s="86" t="s">
        <v>330</v>
      </c>
      <c r="B163" s="299">
        <f>'A3 Exploitation'!D534</f>
        <v>0</v>
      </c>
      <c r="C163" s="299"/>
      <c r="D163" s="78"/>
      <c r="E163" s="78"/>
      <c r="F163" s="78"/>
      <c r="G163" s="78"/>
      <c r="H163" s="78"/>
      <c r="I163" s="78"/>
    </row>
    <row r="164" spans="1:10" ht="33" customHeight="1" x14ac:dyDescent="0.25">
      <c r="A164" s="86" t="s">
        <v>331</v>
      </c>
      <c r="B164" s="299">
        <f>'A4 Exploitation'!D534</f>
        <v>0</v>
      </c>
      <c r="C164" s="299"/>
    </row>
    <row r="165" spans="1:10" ht="33" customHeight="1" x14ac:dyDescent="0.25">
      <c r="A165" s="85" t="s">
        <v>332</v>
      </c>
      <c r="B165" s="299">
        <f>'A5 Exploitation'!D534</f>
        <v>0</v>
      </c>
      <c r="C165" s="299"/>
    </row>
    <row r="166" spans="1:10" ht="18" x14ac:dyDescent="0.25">
      <c r="A166" s="85" t="s">
        <v>333</v>
      </c>
      <c r="B166" s="299">
        <f>'A6 Exploitation'!D534</f>
        <v>0</v>
      </c>
      <c r="C166" s="299"/>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Mourouj 1</v>
      </c>
    </row>
    <row r="170" spans="1:10" ht="33" customHeight="1" x14ac:dyDescent="0.25">
      <c r="A170" s="86" t="s">
        <v>328</v>
      </c>
      <c r="B170" s="299">
        <f>'A1 Exploitation'!D545</f>
        <v>1</v>
      </c>
      <c r="C170" s="299"/>
    </row>
    <row r="171" spans="1:10" ht="33" customHeight="1" x14ac:dyDescent="0.25">
      <c r="A171" s="85" t="s">
        <v>329</v>
      </c>
      <c r="B171" s="299">
        <f>'A2 Exploitation'!D545</f>
        <v>1</v>
      </c>
      <c r="C171" s="299"/>
    </row>
    <row r="172" spans="1:10" ht="33" customHeight="1" x14ac:dyDescent="0.25">
      <c r="A172" s="86" t="s">
        <v>330</v>
      </c>
      <c r="B172" s="299">
        <f>'A3 Exploitation'!D545</f>
        <v>0</v>
      </c>
      <c r="C172" s="299"/>
    </row>
    <row r="173" spans="1:10" ht="33" customHeight="1" x14ac:dyDescent="0.25">
      <c r="A173" s="86" t="s">
        <v>331</v>
      </c>
      <c r="B173" s="299">
        <f>'A4 Exploitation'!D545</f>
        <v>0</v>
      </c>
      <c r="C173" s="299"/>
    </row>
    <row r="174" spans="1:10" ht="33" customHeight="1" x14ac:dyDescent="0.25">
      <c r="A174" s="85" t="s">
        <v>332</v>
      </c>
      <c r="B174" s="299">
        <f>'A5 Exploitation'!D545</f>
        <v>0</v>
      </c>
      <c r="C174" s="299"/>
    </row>
    <row r="175" spans="1:10" ht="18" x14ac:dyDescent="0.25">
      <c r="A175" s="85" t="s">
        <v>333</v>
      </c>
      <c r="B175" s="299">
        <f>'A6 Exploitation'!D545</f>
        <v>0</v>
      </c>
      <c r="C175" s="299"/>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Mourouj 1</v>
      </c>
    </row>
    <row r="179" spans="1:10" ht="33" customHeight="1" x14ac:dyDescent="0.25">
      <c r="A179" s="86" t="s">
        <v>328</v>
      </c>
      <c r="B179" s="299">
        <f>'A1 Technique'!D199</f>
        <v>0.87606837606837606</v>
      </c>
      <c r="C179" s="299"/>
    </row>
    <row r="180" spans="1:10" ht="33" customHeight="1" x14ac:dyDescent="0.25">
      <c r="A180" s="85" t="s">
        <v>329</v>
      </c>
      <c r="B180" s="299">
        <f>'A2 Technique'!D199</f>
        <v>0.8482142857142857</v>
      </c>
      <c r="C180" s="299"/>
    </row>
    <row r="181" spans="1:10" ht="33" customHeight="1" x14ac:dyDescent="0.25">
      <c r="A181" s="86" t="s">
        <v>330</v>
      </c>
      <c r="B181" s="299">
        <f>'A3 Technique'!D199</f>
        <v>0</v>
      </c>
      <c r="C181" s="299"/>
    </row>
    <row r="182" spans="1:10" ht="33" customHeight="1" x14ac:dyDescent="0.25">
      <c r="A182" s="86" t="s">
        <v>331</v>
      </c>
      <c r="B182" s="299">
        <f>'A4 Technique'!D199</f>
        <v>0</v>
      </c>
      <c r="C182" s="299"/>
    </row>
    <row r="183" spans="1:10" ht="33" customHeight="1" x14ac:dyDescent="0.25">
      <c r="A183" s="85" t="s">
        <v>332</v>
      </c>
      <c r="B183" s="299">
        <f>'A5 Technique'!D199</f>
        <v>0</v>
      </c>
      <c r="C183" s="299"/>
    </row>
    <row r="184" spans="1:10" ht="18" x14ac:dyDescent="0.25">
      <c r="A184" s="85" t="s">
        <v>333</v>
      </c>
      <c r="B184" s="299">
        <f>'A6 Technique'!D199</f>
        <v>0</v>
      </c>
      <c r="C184" s="29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'A5 Exploitation'!A8:F8</f>
        <v>Mourouj 1</v>
      </c>
      <c r="B7" s="328"/>
      <c r="C7" s="328"/>
      <c r="D7" s="328"/>
      <c r="E7" s="328"/>
      <c r="F7" s="328"/>
      <c r="G7" s="125"/>
    </row>
    <row r="8" spans="1:7" s="12" customFormat="1" ht="24" x14ac:dyDescent="0.45">
      <c r="A8" s="14" t="s">
        <v>42</v>
      </c>
      <c r="B8" s="348">
        <f>'A5 Exploitation'!B9:F9</f>
        <v>0</v>
      </c>
      <c r="C8" s="348"/>
      <c r="D8" s="348"/>
      <c r="E8" s="348"/>
      <c r="F8" s="348"/>
      <c r="G8" s="125"/>
    </row>
    <row r="9" spans="1:7" s="12" customFormat="1" ht="24" x14ac:dyDescent="0.45">
      <c r="A9" s="15" t="s">
        <v>44</v>
      </c>
      <c r="B9" s="349">
        <f>'A5 Exploitation'!B10:F10</f>
        <v>0</v>
      </c>
      <c r="C9" s="349"/>
      <c r="D9" s="349"/>
      <c r="E9" s="349"/>
      <c r="F9" s="349"/>
      <c r="G9" s="125"/>
    </row>
    <row r="10" spans="1:7" s="12" customFormat="1" ht="24" x14ac:dyDescent="0.45">
      <c r="A10" s="14" t="s">
        <v>43</v>
      </c>
      <c r="B10" s="346">
        <f>'A5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'A6 Exploitation'!A8:F8</f>
        <v>Mourouj 1</v>
      </c>
      <c r="B7" s="328"/>
      <c r="C7" s="328"/>
      <c r="D7" s="328"/>
      <c r="E7" s="328"/>
      <c r="F7" s="328"/>
      <c r="G7" s="125"/>
    </row>
    <row r="8" spans="1:7" s="12" customFormat="1" ht="24" x14ac:dyDescent="0.45">
      <c r="A8" s="14" t="s">
        <v>42</v>
      </c>
      <c r="B8" s="348">
        <f>'A6 Exploitation'!B9:F9</f>
        <v>0</v>
      </c>
      <c r="C8" s="348"/>
      <c r="D8" s="348"/>
      <c r="E8" s="348"/>
      <c r="F8" s="348"/>
      <c r="G8" s="125"/>
    </row>
    <row r="9" spans="1:7" s="12" customFormat="1" ht="24" x14ac:dyDescent="0.45">
      <c r="A9" s="15" t="s">
        <v>44</v>
      </c>
      <c r="B9" s="349">
        <f>'A6 Exploitation'!B10:F10</f>
        <v>0</v>
      </c>
      <c r="C9" s="349"/>
      <c r="D9" s="349"/>
      <c r="E9" s="349"/>
      <c r="F9" s="349"/>
      <c r="G9" s="125"/>
    </row>
    <row r="10" spans="1:7" s="12" customFormat="1" ht="24" x14ac:dyDescent="0.45">
      <c r="A10" s="14" t="s">
        <v>43</v>
      </c>
      <c r="B10" s="346">
        <f>'A6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4" zoomScale="87" zoomScaleSheetLayoutView="87" workbookViewId="0">
      <selection activeCell="F312" sqref="F31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t="s">
        <v>408</v>
      </c>
      <c r="C9" s="329"/>
      <c r="D9" s="329"/>
      <c r="E9" s="329"/>
      <c r="F9" s="329"/>
      <c r="G9" s="125"/>
    </row>
    <row r="10" spans="1:7" ht="24" x14ac:dyDescent="0.45">
      <c r="A10" s="15" t="s">
        <v>44</v>
      </c>
      <c r="B10" s="330" t="s">
        <v>409</v>
      </c>
      <c r="C10" s="330"/>
      <c r="D10" s="330"/>
      <c r="E10" s="330"/>
      <c r="F10" s="330"/>
      <c r="G10" s="125"/>
    </row>
    <row r="11" spans="1:7" ht="24" x14ac:dyDescent="0.45">
      <c r="A11" s="14" t="s">
        <v>43</v>
      </c>
      <c r="B11" s="325">
        <v>43186</v>
      </c>
      <c r="C11" s="325"/>
      <c r="D11" s="325"/>
      <c r="E11" s="325"/>
      <c r="F11" s="325"/>
      <c r="G11" s="125"/>
    </row>
    <row r="12" spans="1:7" ht="24" x14ac:dyDescent="0.45">
      <c r="A12" s="14" t="s">
        <v>239</v>
      </c>
      <c r="B12" s="323">
        <f>D549</f>
        <v>0.9838709677419355</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410</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459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33" x14ac:dyDescent="0.3">
      <c r="A75" s="70" t="s">
        <v>251</v>
      </c>
      <c r="B75" s="130">
        <v>2</v>
      </c>
      <c r="C75" s="131"/>
      <c r="D75" s="151" t="s">
        <v>412</v>
      </c>
      <c r="E75" s="106"/>
      <c r="F75" s="204"/>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295" t="s">
        <v>460</v>
      </c>
      <c r="E92" s="106"/>
      <c r="F92" s="204" t="s">
        <v>357</v>
      </c>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82.5" x14ac:dyDescent="0.3">
      <c r="A131" s="209" t="s">
        <v>380</v>
      </c>
      <c r="B131" s="130">
        <v>1</v>
      </c>
      <c r="C131" s="292" t="str">
        <f>IF(B131=0, -5, "0")</f>
        <v>0</v>
      </c>
      <c r="D131" s="95" t="s">
        <v>461</v>
      </c>
      <c r="E131" s="95"/>
      <c r="F131" s="204" t="s">
        <v>356</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49" t="s">
        <v>413</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414</v>
      </c>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462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415</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t="s">
        <v>414</v>
      </c>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165" t="s">
        <v>415</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t="s">
        <v>414</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32" x14ac:dyDescent="0.3">
      <c r="A293" s="70" t="s">
        <v>136</v>
      </c>
      <c r="B293" s="130">
        <v>0</v>
      </c>
      <c r="C293" s="130"/>
      <c r="D293" s="156" t="s">
        <v>417</v>
      </c>
      <c r="E293" s="116" t="s">
        <v>463</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414</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99" x14ac:dyDescent="0.3">
      <c r="A312" s="219" t="s">
        <v>392</v>
      </c>
      <c r="B312" s="130">
        <v>1</v>
      </c>
      <c r="C312" s="213"/>
      <c r="D312" s="165" t="s">
        <v>416</v>
      </c>
      <c r="E312" s="106"/>
      <c r="F312" s="204" t="s">
        <v>356</v>
      </c>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2</v>
      </c>
      <c r="C339" s="130"/>
      <c r="D339" s="129" t="s">
        <v>418</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1</v>
      </c>
      <c r="C344" s="150" t="str">
        <f>IF(B344=0, -5, "0")</f>
        <v>0</v>
      </c>
      <c r="D344" s="116" t="s">
        <v>419</v>
      </c>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415</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49.5" x14ac:dyDescent="0.3">
      <c r="A438" s="10" t="s">
        <v>392</v>
      </c>
      <c r="B438" s="130">
        <v>1</v>
      </c>
      <c r="C438" s="150" t="str">
        <f>IF(B438=0, -5, "0")</f>
        <v>0</v>
      </c>
      <c r="D438" s="129" t="s">
        <v>420</v>
      </c>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464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43186</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t="s">
        <v>421</v>
      </c>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422</v>
      </c>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ht="33" x14ac:dyDescent="0.3">
      <c r="A509" s="6" t="s">
        <v>15</v>
      </c>
      <c r="B509" s="130">
        <v>2</v>
      </c>
      <c r="C509" s="130"/>
      <c r="D509" s="95" t="s">
        <v>423</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424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156" t="s">
        <v>425</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t="s">
        <v>414</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610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0.9838709677419355</v>
      </c>
    </row>
  </sheetData>
  <sheetProtection algorithmName="SHA-512" hashValue="40AeSzY1FnYGyRltqLxFihA9eRANuXieRDbUC4y8iN5iltnKrqyp/4a0nNLdQg7jmIoQ2CG6l9RJTL2Bhen4ow==" saltValue="IyilhxelnZ35z1LMembd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5" manualBreakCount="5">
    <brk id="85" max="6" man="1"/>
    <brk id="202" max="6" man="1"/>
    <brk id="267" max="6" man="1"/>
    <brk id="388"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5" zoomScale="91" zoomScaleNormal="90" zoomScaleSheetLayoutView="91"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'A1 Exploitation'!A8:F8</f>
        <v>Mourouj 1</v>
      </c>
      <c r="B7" s="328"/>
      <c r="C7" s="328"/>
      <c r="D7" s="328"/>
      <c r="E7" s="328"/>
      <c r="F7" s="328"/>
      <c r="G7" s="125"/>
    </row>
    <row r="8" spans="1:7" s="12" customFormat="1" ht="24" x14ac:dyDescent="0.45">
      <c r="A8" s="14" t="s">
        <v>42</v>
      </c>
      <c r="B8" s="348" t="str">
        <f>'A1 Exploitation'!B9:F9</f>
        <v>Dr Raja Bouhalfaya</v>
      </c>
      <c r="C8" s="348"/>
      <c r="D8" s="348"/>
      <c r="E8" s="348"/>
      <c r="F8" s="348"/>
      <c r="G8" s="125"/>
    </row>
    <row r="9" spans="1:7" s="12" customFormat="1" ht="24" x14ac:dyDescent="0.45">
      <c r="A9" s="15" t="s">
        <v>44</v>
      </c>
      <c r="B9" s="349" t="str">
        <f>'A1 Exploitation'!B10:F10</f>
        <v>Directeur du magasin et chefs rayons</v>
      </c>
      <c r="C9" s="349"/>
      <c r="D9" s="349"/>
      <c r="E9" s="349"/>
      <c r="F9" s="349"/>
      <c r="G9" s="125"/>
    </row>
    <row r="10" spans="1:7" s="12" customFormat="1" ht="24" x14ac:dyDescent="0.45">
      <c r="A10" s="14" t="s">
        <v>43</v>
      </c>
      <c r="B10" s="346">
        <f>'A1 Exploitation'!B11:F11</f>
        <v>43186</v>
      </c>
      <c r="C10" s="346"/>
      <c r="D10" s="346"/>
      <c r="E10" s="346"/>
      <c r="F10" s="346"/>
      <c r="G10" s="125"/>
    </row>
    <row r="11" spans="1:7" s="12" customFormat="1" ht="24" x14ac:dyDescent="0.45">
      <c r="A11" s="14" t="s">
        <v>294</v>
      </c>
      <c r="B11" s="345">
        <f>D199</f>
        <v>0.87606837606837606</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10</v>
      </c>
    </row>
    <row r="23" spans="1:7" x14ac:dyDescent="0.3">
      <c r="A23" s="333" t="s">
        <v>295</v>
      </c>
      <c r="B23" s="334"/>
      <c r="C23" s="335"/>
      <c r="D23" s="33">
        <f>D22/(COUNT(B17:C21)*2)</f>
        <v>1</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426</v>
      </c>
      <c r="E50" s="94"/>
      <c r="F50" s="94"/>
    </row>
    <row r="51" spans="1:7" ht="18" x14ac:dyDescent="0.35">
      <c r="A51" s="40" t="s">
        <v>296</v>
      </c>
      <c r="B51" s="94">
        <v>2</v>
      </c>
      <c r="C51" s="120" t="str">
        <f>IF(B51=0, -5, "0")</f>
        <v>0</v>
      </c>
      <c r="D51" s="98"/>
      <c r="E51" s="94"/>
      <c r="F51" s="94"/>
    </row>
    <row r="52" spans="1:7" x14ac:dyDescent="0.3">
      <c r="A52" s="333" t="s">
        <v>36</v>
      </c>
      <c r="B52" s="334"/>
      <c r="C52" s="335"/>
      <c r="D52" s="248">
        <f>SUM(B46:C51)</f>
        <v>12</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83.25" x14ac:dyDescent="0.35">
      <c r="A56" s="43" t="s">
        <v>176</v>
      </c>
      <c r="B56" s="94">
        <v>0</v>
      </c>
      <c r="C56" s="120">
        <f>IF(B56=0, -5, "0")</f>
        <v>-5</v>
      </c>
      <c r="D56" s="95" t="s">
        <v>452</v>
      </c>
      <c r="E56" s="95" t="s">
        <v>427</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95" t="s">
        <v>428</v>
      </c>
      <c r="E59" s="113" t="s">
        <v>429</v>
      </c>
      <c r="F59" s="94" t="s">
        <v>357</v>
      </c>
    </row>
    <row r="60" spans="1:7" ht="66.75" x14ac:dyDescent="0.35">
      <c r="A60" s="43" t="s">
        <v>221</v>
      </c>
      <c r="B60" s="94" t="s">
        <v>32</v>
      </c>
      <c r="C60" s="120" t="str">
        <f>IF(B60=0, -5, "0")</f>
        <v>0</v>
      </c>
      <c r="D60" s="95" t="s">
        <v>453</v>
      </c>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430</v>
      </c>
      <c r="E62" s="94"/>
      <c r="F62" s="94" t="s">
        <v>356</v>
      </c>
    </row>
    <row r="63" spans="1:7" x14ac:dyDescent="0.3">
      <c r="A63" s="333" t="s">
        <v>36</v>
      </c>
      <c r="B63" s="334"/>
      <c r="C63" s="335"/>
      <c r="D63" s="248">
        <f>SUM(B56:C62)</f>
        <v>2</v>
      </c>
    </row>
    <row r="64" spans="1:7" x14ac:dyDescent="0.3">
      <c r="A64" s="333" t="s">
        <v>295</v>
      </c>
      <c r="B64" s="334"/>
      <c r="C64" s="335"/>
      <c r="D64" s="33">
        <f>D63/(COUNT(B56:C62)*2)</f>
        <v>0.14285714285714285</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66" x14ac:dyDescent="0.4">
      <c r="A68" s="17" t="s">
        <v>272</v>
      </c>
      <c r="B68" s="100">
        <v>0</v>
      </c>
      <c r="C68" s="101"/>
      <c r="D68" s="113" t="s">
        <v>431</v>
      </c>
      <c r="E68" s="113" t="s">
        <v>432</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13" t="s">
        <v>433</v>
      </c>
      <c r="E75" s="105"/>
      <c r="F75" s="94"/>
    </row>
    <row r="76" spans="1:7" ht="18" x14ac:dyDescent="0.35">
      <c r="A76" s="46" t="s">
        <v>234</v>
      </c>
      <c r="B76" s="100">
        <v>2</v>
      </c>
      <c r="C76" s="120" t="str">
        <f>IF(B76=0, -5, "0")</f>
        <v>0</v>
      </c>
      <c r="D76" s="113" t="s">
        <v>434</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28</v>
      </c>
    </row>
    <row r="85" spans="1:7" x14ac:dyDescent="0.3">
      <c r="A85" s="333" t="s">
        <v>295</v>
      </c>
      <c r="B85" s="334"/>
      <c r="C85" s="335"/>
      <c r="D85" s="33">
        <f>D84/(COUNT(B67:C83)*2)</f>
        <v>0.93333333333333335</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113" t="s">
        <v>435</v>
      </c>
      <c r="E95" s="113" t="s">
        <v>458</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436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26</v>
      </c>
    </row>
    <row r="103" spans="1:7" x14ac:dyDescent="0.3">
      <c r="A103" s="333" t="s">
        <v>295</v>
      </c>
      <c r="B103" s="334"/>
      <c r="C103" s="335"/>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ht="82.5" x14ac:dyDescent="0.3">
      <c r="A122" s="44" t="s">
        <v>275</v>
      </c>
      <c r="B122" s="111">
        <v>0</v>
      </c>
      <c r="C122" s="94"/>
      <c r="D122" s="113" t="s">
        <v>438</v>
      </c>
      <c r="E122" s="113" t="s">
        <v>439</v>
      </c>
      <c r="F122" s="94" t="s">
        <v>357</v>
      </c>
    </row>
    <row r="123" spans="1:7" ht="49.5" x14ac:dyDescent="0.3">
      <c r="A123" s="44" t="s">
        <v>272</v>
      </c>
      <c r="B123" s="111">
        <v>0</v>
      </c>
      <c r="C123" s="94"/>
      <c r="D123" s="95" t="s">
        <v>440</v>
      </c>
      <c r="E123" s="95" t="s">
        <v>441</v>
      </c>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442</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18</v>
      </c>
    </row>
    <row r="134" spans="1:7" x14ac:dyDescent="0.3">
      <c r="A134" s="333" t="s">
        <v>295</v>
      </c>
      <c r="B134" s="334"/>
      <c r="C134" s="335"/>
      <c r="D134" s="32">
        <f>D133/(COUNT(B122:C132)*2)</f>
        <v>0.81818181818181823</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13" t="s">
        <v>444</v>
      </c>
      <c r="E140" s="95" t="s">
        <v>445</v>
      </c>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113" t="s">
        <v>446</v>
      </c>
      <c r="E144" s="94"/>
      <c r="F144" s="94"/>
    </row>
    <row r="145" spans="1:7" ht="18" x14ac:dyDescent="0.35">
      <c r="A145" s="40" t="s">
        <v>195</v>
      </c>
      <c r="B145" s="110">
        <v>2</v>
      </c>
      <c r="C145" s="120" t="str">
        <f>IF(B145=0, -5, "0")</f>
        <v>0</v>
      </c>
      <c r="D145" s="113" t="s">
        <v>447</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E148" s="94"/>
      <c r="F148" s="94"/>
    </row>
    <row r="149" spans="1:7" x14ac:dyDescent="0.3">
      <c r="A149" s="333" t="s">
        <v>36</v>
      </c>
      <c r="B149" s="334"/>
      <c r="C149" s="335"/>
      <c r="D149" s="248">
        <f>SUM(B137:C148)</f>
        <v>22</v>
      </c>
    </row>
    <row r="150" spans="1:7" x14ac:dyDescent="0.3">
      <c r="A150" s="333" t="s">
        <v>295</v>
      </c>
      <c r="B150" s="334"/>
      <c r="C150" s="335"/>
      <c r="D150" s="33">
        <f>D149/(COUNT(B137:C148)*2)</f>
        <v>0.91666666666666663</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457</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448</v>
      </c>
      <c r="E167" s="94"/>
      <c r="F167" s="94" t="s">
        <v>356</v>
      </c>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ht="33" x14ac:dyDescent="0.3">
      <c r="A173" s="20" t="s">
        <v>180</v>
      </c>
      <c r="B173" s="94">
        <v>1</v>
      </c>
      <c r="C173" s="94"/>
      <c r="D173" s="113" t="s">
        <v>454</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7</v>
      </c>
    </row>
    <row r="178" spans="1:7" x14ac:dyDescent="0.3">
      <c r="A178" s="333" t="s">
        <v>295</v>
      </c>
      <c r="B178" s="334"/>
      <c r="C178" s="335"/>
      <c r="D178" s="33">
        <f>D177/(COUNT(B173:C176)*2)</f>
        <v>0.875</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2</v>
      </c>
      <c r="C181" s="94"/>
      <c r="D181" s="95" t="s">
        <v>449</v>
      </c>
      <c r="E181" s="95"/>
      <c r="F181" s="94"/>
    </row>
    <row r="182" spans="1:7" x14ac:dyDescent="0.3">
      <c r="A182" s="52" t="s">
        <v>220</v>
      </c>
      <c r="B182" s="94">
        <v>2</v>
      </c>
      <c r="C182" s="94"/>
      <c r="D182" s="95"/>
      <c r="E182" s="69"/>
      <c r="F182" s="94"/>
    </row>
    <row r="183" spans="1:7" ht="66" x14ac:dyDescent="0.3">
      <c r="A183" s="17" t="s">
        <v>88</v>
      </c>
      <c r="B183" s="94">
        <v>0</v>
      </c>
      <c r="C183" s="94"/>
      <c r="D183" s="113" t="s">
        <v>455</v>
      </c>
      <c r="E183" s="95" t="s">
        <v>456</v>
      </c>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82.5" x14ac:dyDescent="0.3">
      <c r="A192" s="20" t="s">
        <v>311</v>
      </c>
      <c r="B192" s="94">
        <v>0</v>
      </c>
      <c r="C192" s="94"/>
      <c r="D192" s="95" t="s">
        <v>450</v>
      </c>
      <c r="E192" s="113" t="s">
        <v>451</v>
      </c>
      <c r="F192" s="95" t="s">
        <v>356</v>
      </c>
    </row>
    <row r="193" spans="1:6" x14ac:dyDescent="0.3">
      <c r="A193" s="53" t="s">
        <v>189</v>
      </c>
      <c r="B193" s="94">
        <v>2</v>
      </c>
      <c r="C193" s="94"/>
      <c r="D193" s="94"/>
      <c r="E193" s="94"/>
      <c r="F193" s="94"/>
    </row>
    <row r="194" spans="1:6" x14ac:dyDescent="0.3">
      <c r="A194" s="333" t="s">
        <v>36</v>
      </c>
      <c r="B194" s="334"/>
      <c r="C194" s="335"/>
      <c r="D194" s="54">
        <f>SUM(B190:C193)</f>
        <v>4</v>
      </c>
    </row>
    <row r="195" spans="1:6" x14ac:dyDescent="0.3">
      <c r="A195" s="333" t="s">
        <v>295</v>
      </c>
      <c r="B195" s="334"/>
      <c r="C195" s="335"/>
      <c r="D195" s="33">
        <f>D194/(COUNT(B190:C193)*2)</f>
        <v>0.66666666666666663</v>
      </c>
    </row>
    <row r="197" spans="1:6" ht="18" x14ac:dyDescent="0.35">
      <c r="A197" s="64" t="s">
        <v>246</v>
      </c>
      <c r="B197" s="63"/>
      <c r="C197" s="63"/>
      <c r="D197" s="294">
        <v>1</v>
      </c>
      <c r="E197" s="287"/>
      <c r="F197" s="288"/>
    </row>
    <row r="198" spans="1:6" ht="22.5" x14ac:dyDescent="0.3">
      <c r="A198" s="35" t="s">
        <v>322</v>
      </c>
      <c r="B198" s="36"/>
      <c r="C198" s="37"/>
      <c r="D198" s="38">
        <f>SUM(D194,D186,D177,D169,D161,D63,D52,D33,D22,D118,D149,D133,D102,D84,D42)</f>
        <v>205</v>
      </c>
    </row>
    <row r="199" spans="1:6" ht="22.5" x14ac:dyDescent="0.3">
      <c r="A199" s="35" t="s">
        <v>323</v>
      </c>
      <c r="B199" s="36"/>
      <c r="C199" s="37"/>
      <c r="D199" s="39">
        <f>D198/(COUNT(B190:C193,B181:C185,B173:C176,B165:C168,B153:C160,B56:C62,B46:C51,B26:C32,B17:C21,B107:C117,B137:C148,B122:C132,B88:C101,B67:C83,B37:C41)*2)</f>
        <v>0.87606837606837606</v>
      </c>
    </row>
  </sheetData>
  <sheetProtection algorithmName="SHA-512" hashValue="kzmszFWr1WFbk6pAIs5/OpyhiOkB0JFbS969eE1XJxMZkxV030+Af0SkLEtd+Mf+gsHBxyTr31GmSAGTcGFdBw==" saltValue="y97ayBSTeq4XSF7sA7d1y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86" zoomScaleSheetLayoutView="86" workbookViewId="0">
      <selection activeCell="A5" sqref="A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t="s">
        <v>466</v>
      </c>
      <c r="C9" s="329"/>
      <c r="D9" s="329"/>
      <c r="E9" s="329"/>
      <c r="F9" s="329"/>
      <c r="G9" s="125"/>
    </row>
    <row r="10" spans="1:7" ht="24" x14ac:dyDescent="0.45">
      <c r="A10" s="15" t="s">
        <v>44</v>
      </c>
      <c r="B10" s="330" t="s">
        <v>467</v>
      </c>
      <c r="C10" s="330"/>
      <c r="D10" s="330"/>
      <c r="E10" s="330"/>
      <c r="F10" s="330"/>
      <c r="G10" s="125"/>
    </row>
    <row r="11" spans="1:7" ht="24" x14ac:dyDescent="0.45">
      <c r="A11" s="14" t="s">
        <v>43</v>
      </c>
      <c r="B11" s="325">
        <v>43304</v>
      </c>
      <c r="C11" s="325"/>
      <c r="D11" s="325"/>
      <c r="E11" s="325"/>
      <c r="F11" s="325"/>
      <c r="G11" s="125"/>
    </row>
    <row r="12" spans="1:7" ht="24" x14ac:dyDescent="0.45">
      <c r="A12" s="14" t="s">
        <v>239</v>
      </c>
      <c r="B12" s="323">
        <f>D549</f>
        <v>0.96724137931034482</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43304</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ht="66" x14ac:dyDescent="0.3">
      <c r="A21" s="70" t="s">
        <v>10</v>
      </c>
      <c r="B21" s="130">
        <v>1</v>
      </c>
      <c r="C21" s="130"/>
      <c r="D21" s="95" t="s">
        <v>513</v>
      </c>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43304</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488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ht="49.5" x14ac:dyDescent="0.3">
      <c r="A80" s="8" t="s">
        <v>75</v>
      </c>
      <c r="B80" s="130">
        <v>1</v>
      </c>
      <c r="C80" s="131"/>
      <c r="D80" s="151" t="s">
        <v>514</v>
      </c>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486</v>
      </c>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518</v>
      </c>
      <c r="B96" s="130">
        <v>2</v>
      </c>
      <c r="C96" s="213"/>
      <c r="D96" s="223"/>
      <c r="E96" s="106"/>
      <c r="F96" s="204"/>
      <c r="G96" s="127"/>
    </row>
    <row r="97" spans="1:7" s="112" customFormat="1" ht="31.5" customHeight="1" x14ac:dyDescent="0.3">
      <c r="A97" s="219" t="s">
        <v>519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43304</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480</v>
      </c>
      <c r="E121" s="113" t="s">
        <v>481</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33" x14ac:dyDescent="0.3">
      <c r="A127" s="191" t="s">
        <v>68</v>
      </c>
      <c r="B127" s="130">
        <v>1</v>
      </c>
      <c r="C127" s="213"/>
      <c r="D127" s="116" t="s">
        <v>515</v>
      </c>
      <c r="E127" s="94"/>
      <c r="F127" s="204"/>
    </row>
    <row r="128" spans="1:6" x14ac:dyDescent="0.3">
      <c r="A128" s="4" t="s">
        <v>170</v>
      </c>
      <c r="B128" s="130">
        <v>2</v>
      </c>
      <c r="C128" s="131"/>
      <c r="D128" s="95"/>
      <c r="E128" s="94"/>
      <c r="F128" s="204"/>
    </row>
    <row r="129" spans="1:7" s="112" customFormat="1" ht="29.25" customHeight="1" x14ac:dyDescent="0.3">
      <c r="A129" s="238" t="s">
        <v>520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479</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1</v>
      </c>
      <c r="C149" s="225"/>
      <c r="D149" s="116" t="s">
        <v>489</v>
      </c>
      <c r="E149" s="116"/>
      <c r="F149" s="204"/>
      <c r="G149" s="127"/>
    </row>
    <row r="150" spans="1:7" s="112" customFormat="1" x14ac:dyDescent="0.3">
      <c r="A150" s="55" t="s">
        <v>518</v>
      </c>
      <c r="B150" s="130">
        <v>2</v>
      </c>
      <c r="C150" s="225"/>
      <c r="D150" s="116"/>
      <c r="E150" s="116"/>
      <c r="F150" s="204"/>
      <c r="G150" s="127"/>
    </row>
    <row r="151" spans="1:7" s="112" customFormat="1" ht="30" x14ac:dyDescent="0.3">
      <c r="A151" s="219" t="s">
        <v>519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43304</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ht="33" x14ac:dyDescent="0.3">
      <c r="A187" s="70" t="s">
        <v>251</v>
      </c>
      <c r="B187" s="130">
        <v>1</v>
      </c>
      <c r="C187" s="130"/>
      <c r="D187" s="116" t="s">
        <v>478</v>
      </c>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518</v>
      </c>
      <c r="B197" s="130">
        <v>2</v>
      </c>
      <c r="C197" s="131"/>
      <c r="D197" s="116"/>
      <c r="E197" s="106"/>
      <c r="F197" s="204"/>
      <c r="G197" s="127"/>
    </row>
    <row r="198" spans="1:7" s="112" customFormat="1" ht="33" customHeight="1" x14ac:dyDescent="0.3">
      <c r="A198" s="10" t="s">
        <v>519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43304</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468</v>
      </c>
      <c r="E238" s="94"/>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471</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66" x14ac:dyDescent="0.3">
      <c r="A248" s="4" t="s">
        <v>182</v>
      </c>
      <c r="B248" s="130">
        <v>1</v>
      </c>
      <c r="C248" s="130"/>
      <c r="D248" s="137" t="s">
        <v>516</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518</v>
      </c>
      <c r="B258" s="130">
        <v>2</v>
      </c>
      <c r="C258" s="131"/>
      <c r="D258" s="147"/>
      <c r="E258" s="106"/>
      <c r="F258" s="204"/>
      <c r="G258" s="127"/>
    </row>
    <row r="259" spans="1:7" ht="30" x14ac:dyDescent="0.3">
      <c r="A259" s="219" t="s">
        <v>519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0.96250000000000002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43304</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518</v>
      </c>
      <c r="B310" s="130">
        <v>2</v>
      </c>
      <c r="C310" s="213"/>
      <c r="D310" s="165"/>
      <c r="E310" s="106"/>
      <c r="F310" s="204"/>
      <c r="G310" s="214"/>
    </row>
    <row r="311" spans="1:7" s="16" customFormat="1" ht="30" x14ac:dyDescent="0.3">
      <c r="A311" s="219" t="s">
        <v>519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43304</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519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43304</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ht="33" x14ac:dyDescent="0.3">
      <c r="A365" s="70" t="s">
        <v>99</v>
      </c>
      <c r="B365" s="130">
        <v>1</v>
      </c>
      <c r="C365" s="130"/>
      <c r="D365" s="113" t="s">
        <v>491</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519</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43304</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492</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30" x14ac:dyDescent="0.3">
      <c r="A437" s="10" t="s">
        <v>519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43304</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ht="99" x14ac:dyDescent="0.3">
      <c r="A463" s="70" t="s">
        <v>351</v>
      </c>
      <c r="B463" s="130">
        <v>1</v>
      </c>
      <c r="C463" s="130"/>
      <c r="D463" s="95" t="s">
        <v>493</v>
      </c>
      <c r="E463" s="94"/>
      <c r="F463" s="204"/>
    </row>
    <row r="464" spans="1:6" ht="33" x14ac:dyDescent="0.3">
      <c r="A464" s="70" t="s">
        <v>133</v>
      </c>
      <c r="B464" s="130">
        <v>1</v>
      </c>
      <c r="C464" s="130"/>
      <c r="D464" s="95" t="s">
        <v>494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518</v>
      </c>
      <c r="B473" s="130">
        <v>2</v>
      </c>
      <c r="C473" s="213"/>
      <c r="D473" s="116"/>
      <c r="E473" s="106"/>
      <c r="F473" s="204"/>
      <c r="G473" s="127"/>
    </row>
    <row r="474" spans="1:7" s="112" customFormat="1" ht="30" x14ac:dyDescent="0.3">
      <c r="A474" s="219" t="s">
        <v>519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20</v>
      </c>
    </row>
    <row r="478" spans="1:7" x14ac:dyDescent="0.3">
      <c r="A478" s="5" t="s">
        <v>35</v>
      </c>
      <c r="B478" s="132"/>
      <c r="C478" s="133"/>
      <c r="D478" s="134">
        <f>D477/(COUNT(B461:C470,B472:C476)*2)</f>
        <v>0.90909090909090906</v>
      </c>
    </row>
    <row r="479" spans="1:7" x14ac:dyDescent="0.3">
      <c r="A479" s="2"/>
      <c r="B479" s="135"/>
      <c r="C479" s="135"/>
      <c r="D479" s="135"/>
    </row>
    <row r="480" spans="1:7" ht="18" x14ac:dyDescent="0.35">
      <c r="A480" s="42" t="s">
        <v>115</v>
      </c>
      <c r="B480" s="152"/>
      <c r="C480" s="153"/>
      <c r="D480" s="143">
        <f>SUM(D477,D457)</f>
        <v>32</v>
      </c>
    </row>
    <row r="481" spans="1:7" ht="18" x14ac:dyDescent="0.35">
      <c r="A481" s="42" t="s">
        <v>207</v>
      </c>
      <c r="B481" s="152"/>
      <c r="C481" s="153"/>
      <c r="D481" s="144">
        <f>D480/(COUNT(B461:C470,B451:C456,B472:C476)*2)</f>
        <v>0.94117647058823528</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43304</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43304</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50"/>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43304</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50"/>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521</v>
      </c>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1</v>
      </c>
      <c r="C529" s="140"/>
      <c r="D529" s="174" t="s">
        <v>498</v>
      </c>
      <c r="E529" s="94"/>
      <c r="F529" s="204"/>
    </row>
    <row r="530" spans="1:7" s="112" customFormat="1" ht="36" customHeight="1" x14ac:dyDescent="0.3">
      <c r="A530" s="66" t="s">
        <v>394</v>
      </c>
      <c r="B530" s="130">
        <v>2</v>
      </c>
      <c r="C530" s="150" t="str">
        <f>IF(B530=0, -5, "0")</f>
        <v>0</v>
      </c>
      <c r="D530" s="116"/>
      <c r="E530" s="106"/>
      <c r="F530" s="204"/>
      <c r="G530" s="127"/>
    </row>
    <row r="531" spans="1:7" s="112" customFormat="1" ht="28.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43304</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50"/>
      <c r="E539" s="309"/>
      <c r="F539" s="30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0.875</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0.96724137931034482</v>
      </c>
    </row>
  </sheetData>
  <sheetProtection algorithmName="SHA-512" hashValue="6Hpm3WOnaq/vl9aw0d/Hj7+ondAtr5IeKmT3aW05OSGO2pifCG8G8mdx0C4xEzIDAWT+r2w3AB1cW6Bcl6TK7A==" saltValue="gCZ9tnoPTA1C7wnKX9Dji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5" zoomScaleNormal="90" zoomScaleSheetLayoutView="95" workbookViewId="0">
      <selection activeCell="E194" sqref="E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'A2 Exploitation'!A8:F8</f>
        <v>Mourouj 1</v>
      </c>
      <c r="B7" s="328"/>
      <c r="C7" s="328"/>
      <c r="D7" s="328"/>
      <c r="E7" s="328"/>
      <c r="F7" s="328"/>
      <c r="G7" s="125"/>
    </row>
    <row r="8" spans="1:7" s="12" customFormat="1" ht="24" x14ac:dyDescent="0.45">
      <c r="A8" s="14" t="s">
        <v>42</v>
      </c>
      <c r="B8" s="348" t="str">
        <f>'A2 Exploitation'!B9:F9</f>
        <v>Mme Meriam CHOUCHENE</v>
      </c>
      <c r="C8" s="348"/>
      <c r="D8" s="348"/>
      <c r="E8" s="348"/>
      <c r="F8" s="348"/>
      <c r="G8" s="125"/>
    </row>
    <row r="9" spans="1:7" s="12" customFormat="1" ht="24" x14ac:dyDescent="0.45">
      <c r="A9" s="15" t="s">
        <v>44</v>
      </c>
      <c r="B9" s="349" t="str">
        <f>'A2 Exploitation'!B10:F10</f>
        <v>Directeur magasin &amp; chefs rayons</v>
      </c>
      <c r="C9" s="349"/>
      <c r="D9" s="349"/>
      <c r="E9" s="349"/>
      <c r="F9" s="349"/>
      <c r="G9" s="125"/>
    </row>
    <row r="10" spans="1:7" s="12" customFormat="1" ht="24" x14ac:dyDescent="0.45">
      <c r="A10" s="14" t="s">
        <v>43</v>
      </c>
      <c r="B10" s="346">
        <f>'A2 Exploitation'!B11:F11</f>
        <v>43304</v>
      </c>
      <c r="C10" s="346"/>
      <c r="D10" s="346"/>
      <c r="E10" s="346"/>
      <c r="F10" s="346"/>
      <c r="G10" s="125"/>
    </row>
    <row r="11" spans="1:7" s="12" customFormat="1" ht="24" x14ac:dyDescent="0.45">
      <c r="A11" s="14" t="s">
        <v>294</v>
      </c>
      <c r="B11" s="345">
        <f>D199</f>
        <v>0.8482142857142857</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10</v>
      </c>
    </row>
    <row r="23" spans="1:7" x14ac:dyDescent="0.3">
      <c r="A23" s="333" t="s">
        <v>295</v>
      </c>
      <c r="B23" s="334"/>
      <c r="C23" s="335"/>
      <c r="D23" s="33">
        <f>D22/(COUNT(B17:C21)*2)</f>
        <v>1</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490</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13</v>
      </c>
    </row>
    <row r="34" spans="1:7" x14ac:dyDescent="0.3">
      <c r="A34" s="333" t="s">
        <v>295</v>
      </c>
      <c r="B34" s="334"/>
      <c r="C34" s="335"/>
      <c r="D34" s="33">
        <f>D33/(COUNT(B26:C32)*2)</f>
        <v>0.9285714285714286</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1</v>
      </c>
      <c r="C56" s="120" t="str">
        <f>IF(B56=0, -5, "0")</f>
        <v>0</v>
      </c>
      <c r="D56" s="95" t="s">
        <v>503</v>
      </c>
      <c r="E56" s="95"/>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0</v>
      </c>
      <c r="C59" s="94"/>
      <c r="D59" s="95" t="s">
        <v>502</v>
      </c>
      <c r="E59" s="95" t="s">
        <v>429</v>
      </c>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11</v>
      </c>
    </row>
    <row r="64" spans="1:7" x14ac:dyDescent="0.3">
      <c r="A64" s="333" t="s">
        <v>295</v>
      </c>
      <c r="B64" s="334"/>
      <c r="C64" s="335"/>
      <c r="D64" s="33">
        <f>D63/(COUNT(B56:C62)*2)</f>
        <v>0.7857142857142857</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19.5" x14ac:dyDescent="0.4">
      <c r="A68" s="17" t="s">
        <v>272</v>
      </c>
      <c r="B68" s="100">
        <v>1</v>
      </c>
      <c r="C68" s="101"/>
      <c r="D68" s="95" t="s">
        <v>504</v>
      </c>
      <c r="E68" s="95"/>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485</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24</v>
      </c>
    </row>
    <row r="85" spans="1:7" x14ac:dyDescent="0.3">
      <c r="A85" s="333" t="s">
        <v>295</v>
      </c>
      <c r="B85" s="334"/>
      <c r="C85" s="335"/>
      <c r="D85" s="33">
        <f>D84/(COUNT(B67:C83)*2)</f>
        <v>0.92307692307692313</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482</v>
      </c>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483</v>
      </c>
      <c r="E94" s="94"/>
      <c r="F94" s="94"/>
    </row>
    <row r="95" spans="1:7" ht="33" x14ac:dyDescent="0.3">
      <c r="A95" s="20" t="s">
        <v>165</v>
      </c>
      <c r="B95" s="110">
        <v>1</v>
      </c>
      <c r="C95" s="94"/>
      <c r="D95" s="95" t="s">
        <v>505</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484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26</v>
      </c>
    </row>
    <row r="103" spans="1:7" x14ac:dyDescent="0.3">
      <c r="A103" s="333" t="s">
        <v>295</v>
      </c>
      <c r="B103" s="334"/>
      <c r="C103" s="335"/>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1</v>
      </c>
      <c r="C112" s="120" t="str">
        <f>IF(B112=0, -5, "0")</f>
        <v>0</v>
      </c>
      <c r="D112" s="127" t="s">
        <v>477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19</v>
      </c>
      <c r="E118" s="13"/>
      <c r="F118" s="13"/>
      <c r="G118" s="126"/>
    </row>
    <row r="119" spans="1:7" s="22" customFormat="1" x14ac:dyDescent="0.3">
      <c r="A119" s="333" t="s">
        <v>295</v>
      </c>
      <c r="B119" s="334"/>
      <c r="C119" s="335"/>
      <c r="D119" s="33">
        <f>D118/(COUNT(B107:C117)*2)</f>
        <v>0.95</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ht="33" x14ac:dyDescent="0.3">
      <c r="A122" s="44" t="s">
        <v>275</v>
      </c>
      <c r="B122" s="111">
        <v>1</v>
      </c>
      <c r="C122" s="94"/>
      <c r="D122" s="113" t="s">
        <v>506</v>
      </c>
      <c r="E122" s="113"/>
      <c r="F122" s="94"/>
    </row>
    <row r="123" spans="1:7" ht="33" x14ac:dyDescent="0.3">
      <c r="A123" s="44" t="s">
        <v>272</v>
      </c>
      <c r="B123" s="111">
        <v>1</v>
      </c>
      <c r="C123" s="94"/>
      <c r="D123" s="95" t="s">
        <v>511</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4" customHeight="1" x14ac:dyDescent="0.4">
      <c r="A126" s="17" t="s">
        <v>292</v>
      </c>
      <c r="B126" s="111">
        <v>1</v>
      </c>
      <c r="C126" s="101"/>
      <c r="D126" s="95" t="s">
        <v>512</v>
      </c>
      <c r="E126" s="102"/>
      <c r="F126" s="94"/>
    </row>
    <row r="127" spans="1:7" ht="17.25" customHeight="1" x14ac:dyDescent="0.35">
      <c r="A127" s="43" t="s">
        <v>213</v>
      </c>
      <c r="B127" s="111">
        <v>2</v>
      </c>
      <c r="C127" s="120" t="str">
        <f>IF(B127=0, -5, "0")</f>
        <v>0</v>
      </c>
      <c r="D127" s="107"/>
      <c r="E127" s="102"/>
      <c r="F127" s="94"/>
    </row>
    <row r="128" spans="1:7" ht="83.25" x14ac:dyDescent="0.35">
      <c r="A128" s="40" t="s">
        <v>236</v>
      </c>
      <c r="B128" s="111">
        <v>0</v>
      </c>
      <c r="C128" s="120">
        <f>IF(B128=0, -5, "0")</f>
        <v>-5</v>
      </c>
      <c r="D128" s="95" t="s">
        <v>469</v>
      </c>
      <c r="E128" s="95" t="s">
        <v>470</v>
      </c>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12</v>
      </c>
    </row>
    <row r="134" spans="1:7" x14ac:dyDescent="0.3">
      <c r="A134" s="333" t="s">
        <v>295</v>
      </c>
      <c r="B134" s="334"/>
      <c r="C134" s="335"/>
      <c r="D134" s="32">
        <f>D133/(COUNT(B122:C132)*2)</f>
        <v>0.5</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475</v>
      </c>
      <c r="E140" s="94"/>
      <c r="F140" s="94"/>
    </row>
    <row r="141" spans="1:7" s="22" customFormat="1" ht="49.5" x14ac:dyDescent="0.3">
      <c r="A141" s="21" t="s">
        <v>303</v>
      </c>
      <c r="B141" s="110">
        <v>1</v>
      </c>
      <c r="C141" s="116"/>
      <c r="D141" s="116" t="s">
        <v>476</v>
      </c>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473</v>
      </c>
      <c r="E147" s="95" t="s">
        <v>474</v>
      </c>
      <c r="F147" s="94"/>
    </row>
    <row r="148" spans="1:7" x14ac:dyDescent="0.3">
      <c r="A148" s="17" t="s">
        <v>305</v>
      </c>
      <c r="B148" s="110">
        <v>2</v>
      </c>
      <c r="C148" s="95"/>
      <c r="D148" s="115"/>
      <c r="E148" s="94"/>
      <c r="F148" s="94"/>
    </row>
    <row r="149" spans="1:7" x14ac:dyDescent="0.3">
      <c r="A149" s="333" t="s">
        <v>36</v>
      </c>
      <c r="B149" s="334"/>
      <c r="C149" s="335"/>
      <c r="D149" s="248">
        <f>SUM(B137:C148)</f>
        <v>20</v>
      </c>
    </row>
    <row r="150" spans="1:7" x14ac:dyDescent="0.3">
      <c r="A150" s="333" t="s">
        <v>295</v>
      </c>
      <c r="B150" s="334"/>
      <c r="C150" s="335"/>
      <c r="D150" s="33">
        <f>D149/(COUNT(B137:C148)*2)</f>
        <v>0.83333333333333337</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507</v>
      </c>
      <c r="E155" s="94"/>
      <c r="F155" s="94"/>
    </row>
    <row r="156" spans="1:7" ht="33.75" x14ac:dyDescent="0.35">
      <c r="A156" s="40" t="s">
        <v>307</v>
      </c>
      <c r="B156" s="94">
        <v>1</v>
      </c>
      <c r="C156" s="120" t="str">
        <f>IF(B156=0, -5, "0")</f>
        <v>0</v>
      </c>
      <c r="D156" s="95" t="s">
        <v>500</v>
      </c>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499</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13</v>
      </c>
    </row>
    <row r="162" spans="1:7" x14ac:dyDescent="0.3">
      <c r="A162" s="333" t="s">
        <v>295</v>
      </c>
      <c r="B162" s="334"/>
      <c r="C162" s="335"/>
      <c r="D162" s="33">
        <f>D161/(COUNT(B153:C160)*2)</f>
        <v>0.8125</v>
      </c>
    </row>
    <row r="163" spans="1:7" s="22" customFormat="1" x14ac:dyDescent="0.3">
      <c r="A163" s="26"/>
      <c r="B163" s="27"/>
      <c r="C163" s="29"/>
      <c r="D163" s="30"/>
      <c r="G163" s="126"/>
    </row>
    <row r="164" spans="1:7" ht="19.5" x14ac:dyDescent="0.4">
      <c r="A164" s="331" t="s">
        <v>77</v>
      </c>
      <c r="B164" s="332"/>
      <c r="C164" s="332"/>
      <c r="D164" s="332"/>
      <c r="E164" s="332"/>
      <c r="F164" s="332"/>
    </row>
    <row r="165" spans="1:7" ht="99.75" x14ac:dyDescent="0.35">
      <c r="A165" s="40" t="s">
        <v>286</v>
      </c>
      <c r="B165" s="94">
        <v>1</v>
      </c>
      <c r="C165" s="120" t="str">
        <f>IF(B165=0, -5, "0")</f>
        <v>0</v>
      </c>
      <c r="D165" s="95" t="s">
        <v>472</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ht="49.5" x14ac:dyDescent="0.3">
      <c r="A173" s="20" t="s">
        <v>180</v>
      </c>
      <c r="B173" s="94">
        <v>1</v>
      </c>
      <c r="C173" s="94"/>
      <c r="D173" s="95" t="s">
        <v>487</v>
      </c>
      <c r="E173" s="94"/>
      <c r="F173" s="94"/>
    </row>
    <row r="174" spans="1:7" x14ac:dyDescent="0.3">
      <c r="A174" s="17" t="s">
        <v>87</v>
      </c>
      <c r="B174" s="94">
        <v>2</v>
      </c>
      <c r="C174" s="94"/>
      <c r="D174" s="119"/>
      <c r="E174" s="94"/>
      <c r="F174" s="94"/>
    </row>
    <row r="175" spans="1:7" ht="51.75" customHeight="1" x14ac:dyDescent="0.3">
      <c r="A175" s="44" t="s">
        <v>197</v>
      </c>
      <c r="B175" s="94">
        <v>1</v>
      </c>
      <c r="C175" s="94"/>
      <c r="D175" s="95" t="s">
        <v>508</v>
      </c>
      <c r="E175" s="94"/>
      <c r="F175" s="94"/>
    </row>
    <row r="176" spans="1:7" x14ac:dyDescent="0.3">
      <c r="A176" s="17" t="s">
        <v>150</v>
      </c>
      <c r="B176" s="94">
        <v>2</v>
      </c>
      <c r="C176" s="94"/>
      <c r="D176" s="95"/>
      <c r="E176" s="95"/>
      <c r="F176" s="94"/>
    </row>
    <row r="177" spans="1:7" x14ac:dyDescent="0.3">
      <c r="A177" s="333" t="s">
        <v>36</v>
      </c>
      <c r="B177" s="334"/>
      <c r="C177" s="335"/>
      <c r="D177" s="248">
        <f>SUM(B173:C176)</f>
        <v>6</v>
      </c>
    </row>
    <row r="178" spans="1:7" x14ac:dyDescent="0.3">
      <c r="A178" s="333" t="s">
        <v>295</v>
      </c>
      <c r="B178" s="334"/>
      <c r="C178" s="335"/>
      <c r="D178" s="33">
        <f>D177/(COUNT(B173:C176)*2)</f>
        <v>0.75</v>
      </c>
    </row>
    <row r="179" spans="1:7" s="22" customFormat="1" x14ac:dyDescent="0.3">
      <c r="A179" s="26"/>
      <c r="B179" s="27"/>
      <c r="C179" s="27"/>
      <c r="D179" s="28"/>
      <c r="G179" s="126"/>
    </row>
    <row r="180" spans="1:7" ht="19.5" x14ac:dyDescent="0.4">
      <c r="A180" s="331" t="s">
        <v>78</v>
      </c>
      <c r="B180" s="332"/>
      <c r="C180" s="332"/>
      <c r="D180" s="332"/>
      <c r="E180" s="332"/>
      <c r="F180" s="332"/>
    </row>
    <row r="181" spans="1:7" ht="49.5" x14ac:dyDescent="0.3">
      <c r="A181" s="44" t="s">
        <v>315</v>
      </c>
      <c r="B181" s="94">
        <v>0</v>
      </c>
      <c r="C181" s="94"/>
      <c r="D181" s="95" t="s">
        <v>496</v>
      </c>
      <c r="E181" s="95" t="s">
        <v>495</v>
      </c>
      <c r="F181" s="94"/>
    </row>
    <row r="182" spans="1:7" x14ac:dyDescent="0.3">
      <c r="A182" s="52" t="s">
        <v>220</v>
      </c>
      <c r="B182" s="94">
        <v>2</v>
      </c>
      <c r="C182" s="94"/>
      <c r="D182" s="95"/>
      <c r="E182" s="69"/>
      <c r="F182" s="94"/>
    </row>
    <row r="183" spans="1:7" ht="49.5" x14ac:dyDescent="0.3">
      <c r="A183" s="17" t="s">
        <v>88</v>
      </c>
      <c r="B183" s="94">
        <v>1</v>
      </c>
      <c r="C183" s="94"/>
      <c r="D183" s="95" t="s">
        <v>509</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7</v>
      </c>
    </row>
    <row r="187" spans="1:7" x14ac:dyDescent="0.3">
      <c r="A187" s="333" t="s">
        <v>295</v>
      </c>
      <c r="B187" s="334"/>
      <c r="C187" s="335"/>
      <c r="D187" s="33">
        <f>D186/(COUNT(B181:C185)*2)</f>
        <v>0.7</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18" customHeight="1" x14ac:dyDescent="0.3">
      <c r="A192" s="20" t="s">
        <v>311</v>
      </c>
      <c r="B192" s="94" t="s">
        <v>32</v>
      </c>
      <c r="C192" s="94"/>
      <c r="D192" s="113" t="s">
        <v>501</v>
      </c>
      <c r="E192" s="94"/>
      <c r="F192" s="94"/>
    </row>
    <row r="193" spans="1:6" x14ac:dyDescent="0.3">
      <c r="A193" s="53" t="s">
        <v>189</v>
      </c>
      <c r="B193" s="94" t="s">
        <v>32</v>
      </c>
      <c r="C193" s="94"/>
      <c r="D193" s="94"/>
      <c r="E193" s="94"/>
      <c r="F193" s="94"/>
    </row>
    <row r="194" spans="1:6" x14ac:dyDescent="0.3">
      <c r="A194" s="333" t="s">
        <v>36</v>
      </c>
      <c r="B194" s="334"/>
      <c r="C194" s="335"/>
      <c r="D194" s="54">
        <f>SUM(B190:C193)</f>
        <v>2</v>
      </c>
    </row>
    <row r="195" spans="1:6" x14ac:dyDescent="0.3">
      <c r="A195" s="333" t="s">
        <v>295</v>
      </c>
      <c r="B195" s="334"/>
      <c r="C195" s="335"/>
      <c r="D195" s="33">
        <f>D194/(COUNT(B190:C193)*2)</f>
        <v>1</v>
      </c>
    </row>
    <row r="197" spans="1:6" ht="18" x14ac:dyDescent="0.35">
      <c r="A197" s="64" t="s">
        <v>510</v>
      </c>
      <c r="B197" s="63"/>
      <c r="C197" s="63"/>
      <c r="D197" s="297">
        <f>E197/F197</f>
        <v>0.53846153846153844</v>
      </c>
      <c r="E197" s="287">
        <f>COUNTIF('A1 Technique'!F17:F193,"ok")</f>
        <v>7</v>
      </c>
      <c r="F197" s="288">
        <f>COUNTA('A1 Technique'!F17:F193)</f>
        <v>13</v>
      </c>
    </row>
    <row r="198" spans="1:6" ht="22.5" x14ac:dyDescent="0.3">
      <c r="A198" s="35" t="s">
        <v>45</v>
      </c>
      <c r="B198" s="36"/>
      <c r="C198" s="37"/>
      <c r="D198" s="38">
        <f>SUM(D194,D186,D177,D169,D161,D63,D52,D33,D22,D118,D149,D133,D102,D84,D42)</f>
        <v>190</v>
      </c>
    </row>
    <row r="199" spans="1:6" ht="22.5" x14ac:dyDescent="0.3">
      <c r="A199" s="35" t="s">
        <v>323</v>
      </c>
      <c r="B199" s="36"/>
      <c r="C199" s="37"/>
      <c r="D199" s="39">
        <f>D198/(COUNT(B190:C193,B181:C185,B173:C176,B165:C168,B153:C160,B56:C62,B46:C51,B26:C32,B17:C21,B107:C117,B137:C148,B122:C132,B88:C101,B67:C83,B37:C41)*2)</f>
        <v>0.8482142857142857</v>
      </c>
    </row>
  </sheetData>
  <sheetProtection algorithmName="SHA-512" hashValue="+3LfGJcnz1cJnCO0Qaq27cZMysiq/sbdJA0T3RWIHbltVC60ftu6KMRWhqfCUdFssLBdnMRRqZdZN7mXGpo6iw==" saltValue="0kZCDjBrJNueww0pWYh5x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9" zoomScale="60" workbookViewId="0">
      <selection activeCell="B47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ENaoWDUH27cIGa1xrfNxwbHaj4PazwNzVybkVhTSn/x6bKkyM2rXstLKjEUMXlr8qvRL24tdntwQSTk3rWWdJA==" saltValue="9F2k32lB6zNoCSISUZAsd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7" t="s">
        <v>50</v>
      </c>
      <c r="B6" s="347"/>
      <c r="C6" s="347"/>
      <c r="D6" s="347"/>
      <c r="E6" s="347"/>
      <c r="F6" s="347"/>
      <c r="G6" s="125"/>
    </row>
    <row r="7" spans="1:7" s="12" customFormat="1" ht="21.75" customHeight="1" x14ac:dyDescent="0.45">
      <c r="A7" s="328" t="str">
        <f>'A3 Exploitation'!A8:F8</f>
        <v>Mourouj 1</v>
      </c>
      <c r="B7" s="328"/>
      <c r="C7" s="328"/>
      <c r="D7" s="328"/>
      <c r="E7" s="328"/>
      <c r="F7" s="328"/>
      <c r="G7" s="125"/>
    </row>
    <row r="8" spans="1:7" s="12" customFormat="1" ht="24" x14ac:dyDescent="0.45">
      <c r="A8" s="14" t="s">
        <v>42</v>
      </c>
      <c r="B8" s="348">
        <f>'A3 Exploitation'!B9:F9</f>
        <v>0</v>
      </c>
      <c r="C8" s="348"/>
      <c r="D8" s="348"/>
      <c r="E8" s="348"/>
      <c r="F8" s="348"/>
      <c r="G8" s="125"/>
    </row>
    <row r="9" spans="1:7" s="12" customFormat="1" ht="24" x14ac:dyDescent="0.45">
      <c r="A9" s="15" t="s">
        <v>44</v>
      </c>
      <c r="B9" s="349">
        <f>'A3 Exploitation'!B10:F10</f>
        <v>0</v>
      </c>
      <c r="C9" s="349"/>
      <c r="D9" s="349"/>
      <c r="E9" s="349"/>
      <c r="F9" s="349"/>
      <c r="G9" s="125"/>
    </row>
    <row r="10" spans="1:7" s="12" customFormat="1" ht="24" x14ac:dyDescent="0.45">
      <c r="A10" s="14" t="s">
        <v>43</v>
      </c>
      <c r="B10" s="346">
        <f>'A3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92">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91">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91">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91">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91">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91">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91">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91">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91">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91">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92">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91">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91">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91">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7" t="e">
        <f>E197/F197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3" zoomScale="70" zoomScaleSheetLayoutView="70" workbookViewId="0">
      <selection activeCell="B463"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7" t="s">
        <v>179</v>
      </c>
      <c r="B7" s="327"/>
      <c r="C7" s="327"/>
      <c r="D7" s="327"/>
      <c r="E7" s="327"/>
      <c r="F7" s="327"/>
      <c r="G7" s="125"/>
    </row>
    <row r="8" spans="1:7" ht="29.25" x14ac:dyDescent="0.45">
      <c r="A8" s="328" t="str">
        <f>'Page de garde'!D18</f>
        <v>Mourouj 1</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nBY1puGJIoXBdDF8hiKk0UzPIGUioO3GQN8jOkvn2oW4dyTYdm4uAAAC94aqP37iByz445P1i4CVQLiff16Nw==" saltValue="qek9ndCSDR2CGDxWS2YPP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0" sqref="E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7" t="s">
        <v>50</v>
      </c>
      <c r="B6" s="347"/>
      <c r="C6" s="347"/>
      <c r="D6" s="347"/>
      <c r="E6" s="347"/>
      <c r="F6" s="347"/>
      <c r="G6" s="125"/>
    </row>
    <row r="7" spans="1:7" s="12" customFormat="1" ht="21.75" customHeight="1" x14ac:dyDescent="0.45">
      <c r="A7" s="328" t="e">
        <f>#REF!</f>
        <v>#REF!</v>
      </c>
      <c r="B7" s="328"/>
      <c r="C7" s="328"/>
      <c r="D7" s="328"/>
      <c r="E7" s="328"/>
      <c r="F7" s="328"/>
      <c r="G7" s="125"/>
    </row>
    <row r="8" spans="1:7" s="12" customFormat="1" ht="24" x14ac:dyDescent="0.45">
      <c r="A8" s="14" t="s">
        <v>42</v>
      </c>
      <c r="B8" s="348">
        <f>'A4 Exploitation'!B9:F9</f>
        <v>0</v>
      </c>
      <c r="C8" s="348"/>
      <c r="D8" s="348"/>
      <c r="E8" s="348"/>
      <c r="F8" s="348"/>
      <c r="G8" s="125"/>
    </row>
    <row r="9" spans="1:7" s="12" customFormat="1" ht="24" x14ac:dyDescent="0.45">
      <c r="A9" s="15" t="s">
        <v>44</v>
      </c>
      <c r="B9" s="349">
        <f>'A4 Exploitation'!B10:F10</f>
        <v>0</v>
      </c>
      <c r="C9" s="349"/>
      <c r="D9" s="349"/>
      <c r="E9" s="349"/>
      <c r="F9" s="349"/>
      <c r="G9" s="125"/>
    </row>
    <row r="10" spans="1:7" s="12" customFormat="1" ht="24" x14ac:dyDescent="0.45">
      <c r="A10" s="14" t="s">
        <v>43</v>
      </c>
      <c r="B10" s="346">
        <f>'A4 Exploitation'!A8:F8</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45">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4">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4">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4">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4">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4">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4">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4">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4">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4">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45">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4">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4">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4">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7"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2018-08-20T13:14:24Z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