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Affaires clients\uhd\Audit magasin\Audits par magasins\Mourouj2\2017\septembre\"/>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6">'A3 Technique'!$A$1:$F$198</definedName>
  </definedNames>
  <calcPr calcId="152511"/>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D442" i="26"/>
  <c r="D443" i="26" s="1"/>
  <c r="C439" i="26"/>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D442" i="24"/>
  <c r="C439" i="24"/>
  <c r="A436" i="24"/>
  <c r="C426" i="24"/>
  <c r="C423" i="24"/>
  <c r="D429" i="24" s="1"/>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37" i="24" s="1"/>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D429" i="18" s="1"/>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54" i="24" l="1"/>
  <c r="D55" i="24" s="1"/>
  <c r="D388" i="24"/>
  <c r="D389" i="24" s="1"/>
  <c r="D206" i="22"/>
  <c r="D207" i="22" s="1"/>
  <c r="D379" i="22"/>
  <c r="D380" i="22" s="1"/>
  <c r="D399" i="22"/>
  <c r="D54" i="26"/>
  <c r="D55" i="26" s="1"/>
  <c r="D388" i="26"/>
  <c r="D389" i="26" s="1"/>
  <c r="D62" i="27"/>
  <c r="D63" i="27" s="1"/>
  <c r="D110" i="20"/>
  <c r="D111" i="20" s="1"/>
  <c r="D37" i="20"/>
  <c r="D38" i="20" s="1"/>
  <c r="D37" i="22"/>
  <c r="D40" i="22" s="1"/>
  <c r="D41" i="22" s="1"/>
  <c r="D318" i="24"/>
  <c r="D321" i="24" s="1"/>
  <c r="D322" i="24" s="1"/>
  <c r="D242" i="26"/>
  <c r="D263" i="26"/>
  <c r="D264" i="26" s="1"/>
  <c r="D117" i="21"/>
  <c r="D118" i="21" s="1"/>
  <c r="D62" i="23"/>
  <c r="D63" i="23" s="1"/>
  <c r="D110" i="22"/>
  <c r="D111" i="22" s="1"/>
  <c r="D336" i="24"/>
  <c r="D337" i="24" s="1"/>
  <c r="D54" i="18"/>
  <c r="D55" i="18" s="1"/>
  <c r="D134" i="22"/>
  <c r="D135" i="22" s="1"/>
  <c r="D146" i="22"/>
  <c r="D388" i="22"/>
  <c r="D389" i="22" s="1"/>
  <c r="D110" i="24"/>
  <c r="D111" i="24" s="1"/>
  <c r="D379" i="24"/>
  <c r="D380" i="24" s="1"/>
  <c r="D399" i="24"/>
  <c r="D81" i="26"/>
  <c r="D96" i="26" s="1"/>
  <c r="D97" i="26" s="1"/>
  <c r="D379" i="26"/>
  <c r="D380" i="26" s="1"/>
  <c r="D399" i="26"/>
  <c r="D402" i="26" s="1"/>
  <c r="D403" i="26" s="1"/>
  <c r="D117" i="19"/>
  <c r="D118" i="19" s="1"/>
  <c r="D62" i="25"/>
  <c r="D63" i="25" s="1"/>
  <c r="D83" i="27"/>
  <c r="D84" i="27" s="1"/>
  <c r="D132" i="27"/>
  <c r="D133" i="27" s="1"/>
  <c r="D148" i="27"/>
  <c r="D149" i="27" s="1"/>
  <c r="D110" i="18"/>
  <c r="D111" i="18" s="1"/>
  <c r="D186" i="20"/>
  <c r="D187" i="20" s="1"/>
  <c r="D229" i="20"/>
  <c r="D230" i="20" s="1"/>
  <c r="D54" i="22"/>
  <c r="D55" i="22" s="1"/>
  <c r="D134" i="24"/>
  <c r="D135" i="24" s="1"/>
  <c r="D146" i="24"/>
  <c r="D160" i="19"/>
  <c r="D161" i="19" s="1"/>
  <c r="D62" i="21"/>
  <c r="D63" i="21" s="1"/>
  <c r="D117" i="27"/>
  <c r="D118" i="27" s="1"/>
  <c r="D491" i="18"/>
  <c r="D492" i="18" s="1"/>
  <c r="B170" i="29" s="1"/>
  <c r="D451" i="18"/>
  <c r="D452" i="18" s="1"/>
  <c r="B143" i="29" s="1"/>
  <c r="D62" i="19"/>
  <c r="D63" i="19" s="1"/>
  <c r="D399" i="18"/>
  <c r="D400" i="18" s="1"/>
  <c r="D379" i="18"/>
  <c r="D380" i="18" s="1"/>
  <c r="D336" i="18"/>
  <c r="D337" i="18" s="1"/>
  <c r="D318" i="18"/>
  <c r="D321" i="18" s="1"/>
  <c r="D322" i="18" s="1"/>
  <c r="D148" i="19"/>
  <c r="D149" i="19" s="1"/>
  <c r="D132" i="19"/>
  <c r="D133" i="19" s="1"/>
  <c r="D242" i="18"/>
  <c r="D243" i="18" s="1"/>
  <c r="D146" i="18"/>
  <c r="D147" i="18" s="1"/>
  <c r="D134" i="18"/>
  <c r="D135" i="18" s="1"/>
  <c r="D83" i="19"/>
  <c r="D84" i="19" s="1"/>
  <c r="D37" i="18"/>
  <c r="D40" i="18" s="1"/>
  <c r="D41" i="18" s="1"/>
  <c r="D186" i="18"/>
  <c r="D187" i="18" s="1"/>
  <c r="D229" i="18"/>
  <c r="D230" i="18" s="1"/>
  <c r="D81" i="20"/>
  <c r="D82" i="20" s="1"/>
  <c r="D206" i="20"/>
  <c r="D207" i="20" s="1"/>
  <c r="D242" i="20"/>
  <c r="D243" i="20" s="1"/>
  <c r="D263" i="20"/>
  <c r="D264" i="20" s="1"/>
  <c r="D388" i="20"/>
  <c r="D389" i="20" s="1"/>
  <c r="D285" i="22"/>
  <c r="D288" i="22" s="1"/>
  <c r="D289" i="22" s="1"/>
  <c r="D429" i="22"/>
  <c r="D432" i="22" s="1"/>
  <c r="D433" i="22" s="1"/>
  <c r="B136" i="29" s="1"/>
  <c r="D186" i="24"/>
  <c r="D187" i="24" s="1"/>
  <c r="D229" i="24"/>
  <c r="D230" i="24" s="1"/>
  <c r="D242" i="24"/>
  <c r="D243" i="24" s="1"/>
  <c r="D263" i="24"/>
  <c r="D264" i="24" s="1"/>
  <c r="D285" i="26"/>
  <c r="D318" i="26"/>
  <c r="D319" i="26" s="1"/>
  <c r="D336" i="26"/>
  <c r="D337" i="26" s="1"/>
  <c r="D429" i="26"/>
  <c r="D101" i="19"/>
  <c r="D102" i="19" s="1"/>
  <c r="D160" i="23"/>
  <c r="D161" i="23" s="1"/>
  <c r="D160" i="25"/>
  <c r="D161" i="25" s="1"/>
  <c r="D101" i="27"/>
  <c r="D102" i="27" s="1"/>
  <c r="D81" i="18"/>
  <c r="D82" i="18" s="1"/>
  <c r="D206" i="18"/>
  <c r="D207" i="18" s="1"/>
  <c r="D263" i="18"/>
  <c r="D264" i="18" s="1"/>
  <c r="D388" i="18"/>
  <c r="D389" i="18" s="1"/>
  <c r="D285" i="20"/>
  <c r="D286" i="20" s="1"/>
  <c r="D318" i="20"/>
  <c r="D319" i="20" s="1"/>
  <c r="D336" i="20"/>
  <c r="D337" i="20" s="1"/>
  <c r="D429" i="20"/>
  <c r="D430" i="20" s="1"/>
  <c r="D186" i="22"/>
  <c r="D187" i="22" s="1"/>
  <c r="D81" i="24"/>
  <c r="D96" i="24" s="1"/>
  <c r="D97" i="24" s="1"/>
  <c r="D206" i="24"/>
  <c r="D207" i="24" s="1"/>
  <c r="D451" i="24"/>
  <c r="D452" i="24" s="1"/>
  <c r="B146" i="29" s="1"/>
  <c r="D134" i="26"/>
  <c r="D135" i="26" s="1"/>
  <c r="D146" i="26"/>
  <c r="D147" i="26" s="1"/>
  <c r="D451" i="26"/>
  <c r="D452" i="26" s="1"/>
  <c r="B147" i="29" s="1"/>
  <c r="D83" i="21"/>
  <c r="D84" i="21" s="1"/>
  <c r="D132" i="21"/>
  <c r="D133" i="21" s="1"/>
  <c r="D148" i="21"/>
  <c r="D149" i="21" s="1"/>
  <c r="D160" i="21"/>
  <c r="D161" i="21" s="1"/>
  <c r="D83" i="23"/>
  <c r="D84" i="23" s="1"/>
  <c r="D132" i="23"/>
  <c r="D133" i="23" s="1"/>
  <c r="D148" i="23"/>
  <c r="D149" i="23" s="1"/>
  <c r="D83" i="25"/>
  <c r="D84" i="25" s="1"/>
  <c r="D132" i="25"/>
  <c r="D133" i="25" s="1"/>
  <c r="D148" i="25"/>
  <c r="D149" i="25" s="1"/>
  <c r="D285" i="18"/>
  <c r="D286" i="18" s="1"/>
  <c r="D54" i="20"/>
  <c r="D55" i="20" s="1"/>
  <c r="D134" i="20"/>
  <c r="D135" i="20" s="1"/>
  <c r="D146" i="20"/>
  <c r="D147" i="20" s="1"/>
  <c r="D379" i="20"/>
  <c r="D380" i="20" s="1"/>
  <c r="D399" i="20"/>
  <c r="D400" i="20" s="1"/>
  <c r="D81" i="22"/>
  <c r="D96" i="22" s="1"/>
  <c r="D97" i="22" s="1"/>
  <c r="D229" i="22"/>
  <c r="D230" i="22" s="1"/>
  <c r="D242" i="22"/>
  <c r="D243" i="22" s="1"/>
  <c r="D263" i="22"/>
  <c r="D264" i="22" s="1"/>
  <c r="D318" i="22"/>
  <c r="D336" i="22"/>
  <c r="D337" i="22" s="1"/>
  <c r="D451" i="22"/>
  <c r="D452" i="22" s="1"/>
  <c r="B145" i="29" s="1"/>
  <c r="D285" i="24"/>
  <c r="D288" i="24" s="1"/>
  <c r="D289" i="24" s="1"/>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4" i="21"/>
  <c r="D194" i="19"/>
  <c r="D243" i="26"/>
  <c r="D286" i="26"/>
  <c r="D321" i="26"/>
  <c r="D322" i="26" s="1"/>
  <c r="D432" i="26"/>
  <c r="D433" i="26" s="1"/>
  <c r="B138" i="29" s="1"/>
  <c r="D430" i="26"/>
  <c r="D501" i="26"/>
  <c r="B183" i="29" s="1"/>
  <c r="D82" i="26"/>
  <c r="D164" i="26"/>
  <c r="D189" i="26"/>
  <c r="D190" i="26" s="1"/>
  <c r="D400" i="26"/>
  <c r="D38" i="26"/>
  <c r="D347" i="26"/>
  <c r="D449" i="26"/>
  <c r="D147" i="24"/>
  <c r="D149" i="24"/>
  <c r="D150" i="24" s="1"/>
  <c r="D164" i="24"/>
  <c r="D189" i="24"/>
  <c r="D190" i="24" s="1"/>
  <c r="D400" i="24"/>
  <c r="D402" i="24"/>
  <c r="D403" i="24" s="1"/>
  <c r="D432" i="24"/>
  <c r="D433" i="24" s="1"/>
  <c r="B137" i="29" s="1"/>
  <c r="D430" i="24"/>
  <c r="D38" i="24"/>
  <c r="D347" i="24"/>
  <c r="D286" i="22"/>
  <c r="D347" i="22"/>
  <c r="D38" i="22"/>
  <c r="D501" i="22"/>
  <c r="B181" i="29" s="1"/>
  <c r="D400" i="22"/>
  <c r="D164" i="22"/>
  <c r="D189" i="22"/>
  <c r="D190" i="22" s="1"/>
  <c r="D430" i="22"/>
  <c r="D82" i="22"/>
  <c r="D319" i="22"/>
  <c r="D321" i="22"/>
  <c r="D322" i="22" s="1"/>
  <c r="D147" i="22"/>
  <c r="D449" i="22"/>
  <c r="D432" i="20"/>
  <c r="D433" i="20" s="1"/>
  <c r="B135" i="29" s="1"/>
  <c r="D501" i="20"/>
  <c r="B180" i="29" s="1"/>
  <c r="D164" i="20"/>
  <c r="D451" i="20"/>
  <c r="D452" i="20" s="1"/>
  <c r="B144" i="29" s="1"/>
  <c r="D347" i="20"/>
  <c r="D40" i="20"/>
  <c r="D41" i="20" s="1"/>
  <c r="D449" i="20"/>
  <c r="D432" i="18"/>
  <c r="D433" i="18" s="1"/>
  <c r="B134" i="29" s="1"/>
  <c r="D430" i="18"/>
  <c r="D501" i="18"/>
  <c r="B179" i="29" s="1"/>
  <c r="D164" i="18"/>
  <c r="D347" i="18"/>
  <c r="D449" i="18"/>
  <c r="D149" i="22" l="1"/>
  <c r="D150" i="22" s="1"/>
  <c r="D319" i="24"/>
  <c r="D96" i="18"/>
  <c r="D97" i="18" s="1"/>
  <c r="D286" i="24"/>
  <c r="D149" i="26"/>
  <c r="D150" i="26" s="1"/>
  <c r="D245" i="26"/>
  <c r="D246" i="26" s="1"/>
  <c r="D197" i="21"/>
  <c r="D198" i="21" s="1"/>
  <c r="B11" i="21" s="1"/>
  <c r="D349" i="20"/>
  <c r="D350" i="20" s="1"/>
  <c r="B117" i="29" s="1"/>
  <c r="D321" i="20"/>
  <c r="D322" i="20" s="1"/>
  <c r="B108" i="29" s="1"/>
  <c r="D288" i="20"/>
  <c r="D289" i="20" s="1"/>
  <c r="B99" i="29" s="1"/>
  <c r="D245" i="20"/>
  <c r="D246" i="20" s="1"/>
  <c r="B90" i="29" s="1"/>
  <c r="D189" i="20"/>
  <c r="D190" i="20" s="1"/>
  <c r="B81" i="29" s="1"/>
  <c r="D96" i="20"/>
  <c r="D97" i="20" s="1"/>
  <c r="B63" i="29" s="1"/>
  <c r="D197" i="27"/>
  <c r="D198" i="27" s="1"/>
  <c r="B11" i="27" s="1"/>
  <c r="D149" i="20"/>
  <c r="D150" i="20" s="1"/>
  <c r="B72" i="29" s="1"/>
  <c r="D402" i="22"/>
  <c r="D403" i="22" s="1"/>
  <c r="B127" i="29" s="1"/>
  <c r="D349" i="22"/>
  <c r="D350" i="22" s="1"/>
  <c r="D288" i="26"/>
  <c r="D289" i="26" s="1"/>
  <c r="D349" i="24"/>
  <c r="D350" i="24" s="1"/>
  <c r="D197" i="25"/>
  <c r="D198" i="25" s="1"/>
  <c r="B11" i="25" s="1"/>
  <c r="D402" i="18"/>
  <c r="D403" i="18" s="1"/>
  <c r="B125" i="29" s="1"/>
  <c r="D349" i="18"/>
  <c r="D350" i="18" s="1"/>
  <c r="B116" i="29" s="1"/>
  <c r="D319" i="18"/>
  <c r="D189" i="18"/>
  <c r="D190" i="18" s="1"/>
  <c r="B80" i="29" s="1"/>
  <c r="D197" i="19"/>
  <c r="D198" i="19" s="1"/>
  <c r="B11" i="19" s="1"/>
  <c r="D149" i="18"/>
  <c r="D150" i="18" s="1"/>
  <c r="B71" i="29" s="1"/>
  <c r="D38" i="18"/>
  <c r="D245" i="18"/>
  <c r="D246" i="18" s="1"/>
  <c r="B89" i="29" s="1"/>
  <c r="D288" i="18"/>
  <c r="D289" i="18" s="1"/>
  <c r="B98" i="29" s="1"/>
  <c r="D245" i="22"/>
  <c r="D246" i="22" s="1"/>
  <c r="D82" i="24"/>
  <c r="D245" i="24"/>
  <c r="D246" i="24" s="1"/>
  <c r="B92" i="29" s="1"/>
  <c r="D197" i="23"/>
  <c r="D198" i="23" s="1"/>
  <c r="B11" i="23" s="1"/>
  <c r="D402" i="20"/>
  <c r="D403" i="20" s="1"/>
  <c r="B126" i="29" s="1"/>
  <c r="D349" i="26"/>
  <c r="D350" i="26" s="1"/>
  <c r="B120" i="29" s="1"/>
  <c r="D504" i="24"/>
  <c r="D505" i="24" s="1"/>
  <c r="B53" i="29"/>
  <c r="B93" i="29"/>
  <c r="B75" i="29"/>
  <c r="B128" i="29"/>
  <c r="B101" i="29"/>
  <c r="B100" i="29"/>
  <c r="B55" i="29"/>
  <c r="B107" i="29"/>
  <c r="A8" i="16"/>
  <c r="B192" i="29"/>
  <c r="B191" i="29"/>
  <c r="B129" i="29"/>
  <c r="B119" i="29"/>
  <c r="B118" i="29"/>
  <c r="B111" i="29"/>
  <c r="B110" i="29"/>
  <c r="B109" i="29"/>
  <c r="B102" i="29"/>
  <c r="B91" i="29"/>
  <c r="B84" i="29"/>
  <c r="B83" i="29"/>
  <c r="B82" i="29"/>
  <c r="B73" i="29"/>
  <c r="B74" i="29"/>
  <c r="B66" i="29"/>
  <c r="B65" i="29"/>
  <c r="B64" i="29"/>
  <c r="B57" i="29"/>
  <c r="B56" i="29"/>
  <c r="B54" i="29"/>
  <c r="B12" i="24" l="1"/>
  <c r="B28" i="29"/>
  <c r="B38" i="29"/>
  <c r="D504" i="22"/>
  <c r="D505" i="22" s="1"/>
  <c r="D504" i="20"/>
  <c r="D505" i="20" s="1"/>
  <c r="B12" i="20" s="1"/>
  <c r="B188" i="29"/>
  <c r="D504" i="18"/>
  <c r="D505" i="18"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29" i="29"/>
  <c r="B39" i="29"/>
  <c r="B12" i="18"/>
  <c r="B35" i="29"/>
  <c r="B25" i="29"/>
  <c r="B12" i="22"/>
  <c r="B27" i="29"/>
  <c r="B37" i="29"/>
  <c r="B26" i="29"/>
  <c r="B36"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<sst xmlns="http://schemas.openxmlformats.org/spreadsheetml/2006/main" count="4433" uniqueCount="569">
  <si>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</si>
  <si>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</si>
  <si>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</si>
  <si>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</si>
  <si>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</si>
  <si>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</si>
  <si>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</si>
  <si>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</si>
  <si>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</si>
  <si>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</si>
  <si>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</si>
  <si>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</si>
  <si>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</si>
  <si>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</si>
  <si>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</si>
  <si>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</si>
  <si>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</si>
  <si>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</si>
  <si>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</si>
  <si>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</si>
  <si>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</si>
  <si>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</si>
  <si>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</si>
  <si>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</si>
  <si>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</si>
  <si>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</si>
  <si>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</si>
  <si>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</si>
  <si>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</si>
  <si>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</si>
  <si>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</si>
  <si>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</si>
  <si>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</si>
  <si>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</si>
  <si>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</si>
  <si>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</si>
  <si>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</si>
  <si>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</si>
  <si>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</si>
  <si>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</si>
  <si>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</si>
  <si>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</si>
  <si>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</si>
  <si>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</si>
  <si>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</si>
  <si>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</si>
  <si>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</si>
  <si>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</si>
  <si>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</si>
  <si>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</si>
  <si>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</si>
  <si>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</si>
  <si>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</si>
  <si>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</si>
  <si>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</si>
  <si>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</si>
  <si>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</si>
  <si>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</si>
  <si>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</si>
  <si>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</si>
  <si>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</si>
  <si>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</si>
  <si>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</si>
  <si>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</si>
  <si>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</si>
  <si>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</si>
  <si>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</si>
  <si>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</si>
  <si>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</si>
  <si>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</si>
  <si>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</si>
  <si>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</si>
  <si>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</si>
  <si>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</si>
  <si>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</si>
  <si>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</si>
  <si>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</si>
  <si>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</si>
  <si>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</si>
  <si>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</si>
  <si>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</si>
  <si>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</si>
  <si>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</si>
  <si>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</si>
  <si>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</si>
  <si>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</si>
  <si>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</si>
  <si>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</si>
  <si>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</si>
  <si>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</si>
  <si>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</si>
  <si>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</si>
  <si>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</si>
  <si>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</si>
  <si>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</si>
  <si>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</si>
  <si>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</si>
  <si>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</si>
  <si>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</si>
  <si>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</si>
  <si>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</si>
  <si>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</si>
  <si>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</si>
  <si>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</si>
  <si>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</si>
  <si>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</si>
  <si>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</si>
  <si>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</si>
  <si>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</si>
  <si>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</si>
  <si>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</si>
  <si>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</si>
  <si>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</si>
  <si>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</si>
  <si>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</si>
  <si>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</si>
  <si>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</si>
  <si>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</si>
  <si>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</si>
  <si>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</si>
  <si>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</si>
  <si>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</si>
  <si>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</si>
  <si>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</si>
  <si>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</si>
  <si>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</si>
  <si>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</si>
  <si>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</si>
  <si>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</si>
  <si>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</si>
  <si>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</si>
  <si>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</si>
  <si>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</si>
  <si>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</si>
  <si>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</si>
  <si>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</si>
  <si>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</si>
  <si>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</si>
  <si>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</si>
  <si>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</si>
  <si>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</si>
  <si>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</si>
  <si>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</si>
  <si>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</si>
  <si>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</si>
  <si>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</si>
  <si>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</si>
  <si>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</si>
  <si>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</si>
  <si>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</si>
  <si>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</si>
  <si>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</si>
  <si>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</si>
  <si>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</si>
  <si>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</si>
  <si>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</si>
  <si>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</si>
  <si>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</si>
  <si>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</si>
  <si>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</si>
  <si>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</si>
  <si>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</si>
  <si>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</si>
  <si>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</si>
  <si>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</si>
  <si>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</si>
  <si>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</si>
  <si>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</si>
  <si>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</si>
  <si>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</si>
  <si>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</si>
  <si>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</si>
  <si>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</si>
  <si>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</si>
  <si>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</si>
  <si>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</si>
  <si>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</si>
  <si>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</si>
  <si>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</si>
  <si>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</si>
  <si>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</si>
  <si>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</si>
  <si>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</si>
  <si>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</si>
  <si>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</si>
  <si>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</si>
  <si>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</si>
  <si>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</si>
  <si>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</si>
  <si>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</si>
  <si>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</si>
  <si>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</si>
  <si>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</si>
  <si>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</si>
  <si>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</si>
  <si>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</si>
  <si>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</si>
  <si>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</si>
  <si>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</si>
  <si>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</si>
  <si>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</si>
  <si>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</si>
  <si>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</si>
  <si>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</si>
  <si>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</si>
  <si>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</si>
  <si>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</si>
  <si>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</si>
  <si>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</si>
  <si>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</si>
  <si>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</si>
  <si>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</si>
  <si>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</si>
  <si>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</si>
  <si>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</si>
  <si>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</si>
  <si>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</si>
  <si>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</si>
  <si>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</si>
  <si>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</si>
  <si>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</si>
  <si>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</si>
  <si>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</si>
  <si>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</si>
  <si>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</si>
  <si>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</si>
  <si>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</si>
  <si>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</si>
  <si>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</si>
  <si>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</si>
  <si>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</si>
  <si>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</si>
  <si>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</si>
  <si>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</si>
  <si>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</si>
  <si>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</si>
  <si>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</si>
  <si>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</si>
  <si>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</si>
  <si>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</si>
  <si>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</si>
  <si>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</si>
  <si>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</si>
  <si>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</si>
  <si>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</si>
  <si>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</si>
  <si>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</si>
  <si>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</si>
  <si>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</si>
  <si>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</si>
  <si>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</si>
  <si>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</si>
  <si>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</si>
  <si>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</si>
  <si>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</si>
  <si>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</si>
  <si>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</si>
  <si>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</si>
  <si>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</si>
  <si>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</si>
  <si>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</si>
  <si>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</si>
  <si>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</si>
  <si>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</si>
  <si>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</si>
  <si>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</si>
  <si>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</si>
  <si>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</si>
  <si>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</si>
  <si>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</si>
  <si>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</si>
  <si>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</si>
  <si>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</si>
  <si>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</si>
  <si>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</si>
  <si>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</si>
  <si>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</si>
  <si>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</si>
  <si>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</si>
  <si>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</si>
  <si>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</si>
  <si>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</si>
  <si>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</si>
  <si>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</si>
  <si>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</si>
  <si>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</si>
  <si>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</si>
  <si>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</si>
  <si>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</si>
  <si>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</si>
  <si>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</si>
  <si>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</si>
  <si>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</si>
  <si>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</si>
  <si>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</si>
  <si>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</si>
  <si>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</si>
  <si>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</si>
  <si>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</si>
  <si>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</si>
  <si>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</si>
  <si>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</si>
  <si>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</si>
  <si>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</si>
  <si>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</si>
  <si>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</si>
  <si>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</si>
  <si>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</si>
  <si>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</si>
  <si>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</si>
  <si>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</si>
  <si>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</si>
  <si>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</si>
  <si>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</si>
  <si>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</si>
  <si>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</si>
  <si>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</si>
  <si>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</si>
  <si>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</si>
  <si>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</si>
  <si>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</si>
  <si>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</si>
  <si>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</si>
  <si>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</si>
  <si>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</si>
  <si>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</si>
  <si>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</si>
  <si>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</si>
  <si>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</si>
  <si>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</si>
  <si>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</si>
  <si>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</si>
  <si>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</si>
  <si>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</si>
  <si>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</si>
  <si>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</si>
  <si>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</si>
  <si>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</si>
  <si>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</si>
  <si>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</si>
  <si>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</si>
  <si>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</si>
  <si>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</si>
  <si>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</si>
  <si>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</si>
  <si>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</si>
  <si>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</si>
  <si>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</si>
  <si>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</si>
  <si>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</si>
  <si>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</si>
  <si>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</si>
  <si>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</si>
  <si>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</si>
  <si>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</si>
  <si>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</si>
  <si>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</si>
  <si>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</si>
  <si>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</si>
  <si>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</si>
  <si>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</si>
  <si>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</si>
  <si>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</si>
  <si>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</si>
  <si>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</si>
  <si>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</si>
  <si>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</si>
  <si>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</si>
  <si>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</si>
  <si>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</si>
  <si>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</si>
  <si>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</si>
  <si>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</si>
  <si>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</si>
  <si>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</si>
  <si>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</si>
  <si>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</si>
  <si>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</si>
  <si>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</si>
  <si>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</si>
  <si>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</si>
  <si>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</si>
  <si>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</si>
  <si>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</si>
  <si>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</si>
  <si>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</si>
  <si>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</si>
  <si>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</si>
  <si>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</si>
  <si>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</si>
  <si>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</si>
  <si>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</si>
  <si>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</si>
  <si>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</si>
  <si>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</si>
  <si>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</si>
  <si>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</si>
  <si>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</si>
  <si>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</si>
  <si>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</si>
  <si>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</si>
  <si>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</si>
  <si>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</si>
  <si>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</si>
  <si>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</si>
  <si>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</si>
  <si>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</si>
  <si>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</si>
  <si>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</si>
  <si>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</si>
  <si>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</si>
  <si>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Mourouj2</t>
  </si>
  <si>
    <t>Mme Samah SLAIMI</t>
  </si>
  <si>
    <t>Les chefs Rayons</t>
  </si>
  <si>
    <t xml:space="preserve">Correct </t>
  </si>
  <si>
    <t>Terminal de cuisson</t>
  </si>
  <si>
    <t>L'opérateur utilise une ancienne version pour les mois janvier et février 2017. Mettre à jour les enregistrements d'autocontôle et les vérifier systématiquement.</t>
  </si>
  <si>
    <t>Absence de traitement le jour de l'audit</t>
  </si>
  <si>
    <t>La procédure est en cours</t>
  </si>
  <si>
    <t>Correct</t>
  </si>
  <si>
    <t xml:space="preserve">La liste des ingrédients du kaak dattes, 'makroudh grand model' et 'makroudh petit model' (fournisseur: Société Essaada de Pâtisserie Tunisienne) ne mentionne pas l'existence du sésame présent dans le produit. La non-conformité est d'ordre réglementaire (AM:03/09/2008). Aviser le fournisseur sur cet écart. </t>
  </si>
  <si>
    <t>Le revêtement du sol de la chambre froide est écaillé</t>
  </si>
  <si>
    <t xml:space="preserve">Zone de casse identifiée </t>
  </si>
  <si>
    <t>Le système de fermeture des vitres du rôtissoir n'est pas fonctionnel, les opératrices utilisaient un bout de fil de fer pour condamner les portières.</t>
  </si>
  <si>
    <t>Procédure en cours</t>
  </si>
  <si>
    <t>L'exposition du poulet le jour de l'audit &lt; 4h correct</t>
  </si>
  <si>
    <t>Meuble des sandiwchs : la température mésurée 1,8°C et la température affichée 8,7°C. L'afficheur est irroné</t>
  </si>
  <si>
    <t>L'enregistrement des températures à cœur des produits stockés pour les mois de janvier et février 2017 n'a pas été réalisé</t>
  </si>
  <si>
    <t>La température de la Salade Méchouia dans le meuble des sandwichs 4,3°C, Correct</t>
  </si>
  <si>
    <t>La planche de découpe est souillée</t>
  </si>
  <si>
    <t>La date d'ouverture sur la fiche de traçabilité indique la date d'ouverture initiale.</t>
  </si>
  <si>
    <t>La vérification du thermomètre n'a pas été réalisé pour janvier ni fevrier 2017</t>
  </si>
  <si>
    <t>T°C à cœur des fromages 5°C, correct</t>
  </si>
  <si>
    <t>Le revêtement du sol est écaillé</t>
  </si>
  <si>
    <t>Le SAS d'entrée dans le laboratoire manque d'éclairage</t>
  </si>
  <si>
    <t>Présence de piqûres de moisissures sur l'évaporateur du SAS d'entrée dans le laboratoire</t>
  </si>
  <si>
    <t>T°C laboratoire 11,6°C, correct</t>
  </si>
  <si>
    <t>T°C lineaire 1 est 5,1°C, correct</t>
  </si>
  <si>
    <t>T°C à cœur des produit Abat de dinde 4,1°C
T°C Meuble exposition Volaille 5,4°C</t>
  </si>
  <si>
    <t>1/ Le revêtement du sol est écaillé
2/ Fuite d'eau provenant du local poissonnerie, le sol de la boucherie est continuellement innondé</t>
  </si>
  <si>
    <t>Le produit merguez est inscrit dans la fiche d'enregistrement de fabrication malgré qu'il n'a pas été préparé. Cette pratique est proscrite.</t>
  </si>
  <si>
    <t>La séparation entre le matériel tranchant des produits de boucherie et les produits de volaillerie n'est pas respectée. Tous les couteaux étaient de couleurs identiques. Prévoir une séparation du matériel par un code couleur.</t>
  </si>
  <si>
    <t>En l'absence de séparation du matériel tranchant la maîtrise de la contamination croisée devient difficile</t>
  </si>
  <si>
    <t xml:space="preserve">Le dosage du conservateur de la fabrication du merguez du 21/02/2017 n'a pas été enregistrée  </t>
  </si>
  <si>
    <t>Utilisation d'un produit de nettoyage non conventionnel</t>
  </si>
  <si>
    <t xml:space="preserve">Les poissons Rouget et Loup dans la chambre froide étaient dépourvus de glace </t>
  </si>
  <si>
    <t>Le système d'ouverture à pédale de la poubelle de la poissonnerie est défaillant</t>
  </si>
  <si>
    <t>Le distributeur de papier manquait de cache</t>
  </si>
  <si>
    <t>Fuite d'eau au niveau de l'axe de fixation de la douchette-evier avec la plonge</t>
  </si>
  <si>
    <t>L'enregistrement de la température à cœur des produits à l'étal n'est pas réalisé le mois de février 2017</t>
  </si>
  <si>
    <t>La température affichée est continuellement 0°C; La vérification de la température est de 6,2°C.</t>
  </si>
  <si>
    <t>Le siphon de la chambre froide manquait de cache</t>
  </si>
  <si>
    <t>Présence de piqûres de moisissures sur les évaporateurs de la chambre froide</t>
  </si>
  <si>
    <t>T°C meuble surgelé -18,7°C</t>
  </si>
  <si>
    <t>L'espace derrière le meuble des produits surgelés n'est pas propre</t>
  </si>
  <si>
    <t xml:space="preserve">Présence de piqûres de moisissures sur les caisses de laitues </t>
  </si>
  <si>
    <t>Les sacs de sucre sont entreposés sur des palettes en bois. Cette pratique est proscrite. Transvaser les sacs sur des palettes en PVC afin de protéger ce produit.</t>
  </si>
  <si>
    <t>Identifier une zone spécifique aux produits retour pour les articles autres que frais</t>
  </si>
  <si>
    <t>Le revêtement interne des lineaires des dattes est écaillé</t>
  </si>
  <si>
    <t xml:space="preserve">Certains épices et fruits secs dans les présentoirs manquaient de couvercle de protection. </t>
  </si>
  <si>
    <t>Le nombre de louches ne suffisait pas aux produits exposés. (Remarque reccurente)</t>
  </si>
  <si>
    <t>Les horaires de sortie des déchets n'étaient pas fixés et affichés.</t>
  </si>
  <si>
    <t>Le climatiseur du local poubelle est en panne.</t>
  </si>
  <si>
    <t>Le système GTC est en panne</t>
  </si>
  <si>
    <t>Présence d'une énorme couche de givre au plafond et sur les produits stockés dans la chambre froide négative commune traiteur-poissonnerie</t>
  </si>
  <si>
    <t>Assurer mensuellement la vérification du thermomètre</t>
  </si>
  <si>
    <t xml:space="preserve">Réparer le climateur </t>
  </si>
  <si>
    <t xml:space="preserve">Ecarter les produits moisis et assurer l'exposition au froid.
Renforcer le tri pour les produits préemballés. </t>
  </si>
  <si>
    <t>LA vitre et la poignée du rôtissoir sont souillés</t>
  </si>
  <si>
    <t>1/ Les caisses des légumes n'étaient pas propres
2/ Le linéaires des dattes préemballés manquait de propreté, présence de piqûres de moisissures au dessous des étagères</t>
  </si>
  <si>
    <t xml:space="preserve">1/ Présence de fraise moisies dans une barquette du fournisseur SODEA. 
2/ Certains sachets de dattes du fournisseur Gbara étaient tiraillés. </t>
  </si>
  <si>
    <t>Plusieurs boites de tomate sont cabossées</t>
  </si>
  <si>
    <t>Le chef de récepetion portait des chaussures de ville.</t>
  </si>
  <si>
    <t>Linéaire charcuterie : La température affichée 14°C, Température mesurée 1,9°C, l'afficheur est irroné</t>
  </si>
  <si>
    <t>La vitre du meuble d'exposition des fromages est brisé, il est remplacé occasionnellement par un film de protection.</t>
  </si>
  <si>
    <t>Les planches de découpe necéssitent un rabotage, les fissures sont difficiles à nettoyer</t>
  </si>
  <si>
    <t>La température du meuble d'exposition des fromages 6,5°C, la température mesurée 3,1°C, l'afficheur est erroné</t>
  </si>
  <si>
    <t>L'appareil UV de desinfection des couteaux n'est pas fonctionnel</t>
  </si>
  <si>
    <t>Les DEIV du rayon Fruits et légumes sont installés sur les produits. Revoir l'emplacement de ces appareils pour éviter la contamination des aliments exposés par les cadavres d'insectes</t>
  </si>
  <si>
    <t xml:space="preserve">Stagnation d'eau dans le local boucherie, cette eau provient du local poissonnerie </t>
  </si>
  <si>
    <t>Dr Hend KAMOUN</t>
  </si>
  <si>
    <t>Les chefs rayons et directeur et resp RH</t>
  </si>
  <si>
    <t>sur le certificat de salubrité chahia concernant produit cordon bleu DLC 26/04/17  et DF 27/04/17</t>
  </si>
  <si>
    <t xml:space="preserve">Kaak dattes indiqués sur deux produits différents contenant sésame alors que cet ingrédient (allergène majeur) n’est pas indiqué sur l’étiquetage fournisseur. biscuit vanille contenant sésame alors que cet ingrédient (allergène majeur) n’est pas indiqué sur l’étiquetage carrefour; absence de composition sur les verrines vanille citron
</t>
  </si>
  <si>
    <t>ancienne version de la fiche de contrôle poids est utilisée</t>
  </si>
  <si>
    <t>absence de DLC sur l’étiquette sandwich sucré</t>
  </si>
  <si>
    <t>Température verifiée a cœur du kafteji 11,2°C</t>
  </si>
  <si>
    <t>Température verifiée du meuble refrigéré est 10°C et température affichée 1,9°C</t>
  </si>
  <si>
    <t>absence de protection pour le meuble d'exposition</t>
  </si>
  <si>
    <t xml:space="preserve">absence de porte pour la rôtissoire </t>
  </si>
  <si>
    <t>renforcer le nettoyage du porte couteau</t>
  </si>
  <si>
    <t>thermometres afficheurs des meubles fromage non fonctionnels, température affichée au bac promo fromage est 10,1°C et température verifiée est 4,9°C</t>
  </si>
  <si>
    <t>plinthe de l’entrée de la chambre froide négative est cassée</t>
  </si>
  <si>
    <t>plusieurs produits non identifiés dans la chambre froide (osso bocco mexicain et autres)</t>
  </si>
  <si>
    <t>le 28/04/17 emballage des merguez fabriqués le 26/04/17</t>
  </si>
  <si>
    <t>manque de la tracabilité des produits marinés chahia en boucherie LS; ancienne version de la fiche de tracabilité est utilisée. Une formation sur la tracabilité des merguez a été faite sur place.</t>
  </si>
  <si>
    <t>DLC des produits volailles emballés est supérieur a la DLC du fournisseur exemple: DLC osso bocco mexicain et croquette dinde 04/05/17 et DLC fournisseur 03/05/17,  DLC brochette dinde 04/05/17 et DLC fournisseur 01/05/17</t>
  </si>
  <si>
    <t>2 thermomètres afficheurs non fonctionnels</t>
  </si>
  <si>
    <t xml:space="preserve">Le revêtement du sol est écaillé, Dépôt de givre au niveau de l’évaporateur de la chambre froide  </t>
  </si>
  <si>
    <t>Dépôt de givre au niveau de l’évaporateur de la chambre froide boucherie et derriere le meuble surgelés poissons</t>
  </si>
  <si>
    <t>dépôt de givre derrière le meuble surgelés poissons</t>
  </si>
  <si>
    <t>non respect du remplissage des colonnes de la fiche de tracabilité</t>
  </si>
  <si>
    <t>double étiquetage au niveau du produit ringa fumé avec DLC sur etiquette carrefour supérieur a la DLC du fournisseur, certaines pièces ringa fumés ne sont pas sous vide</t>
  </si>
  <si>
    <t>Présence de citron moisi</t>
  </si>
  <si>
    <t>Sucre en rupture de stock</t>
  </si>
  <si>
    <t>Absence du thermomètre a sonde</t>
  </si>
  <si>
    <t>présence de gouttelettes d’eau au niveau linéaire saumon fumé, Absence de grille au niveau du linéaire yaourt</t>
  </si>
  <si>
    <t>thermometre afficheur non fonctionnel du linéaire yaourt</t>
  </si>
  <si>
    <t>thermometre afficheur de la chambre froide negative affiche deg en continu, plinthe de l’entrée de la chambre froide négative est cassée</t>
  </si>
  <si>
    <t>Prévoir le classement des dossiers du personnel chahia, mazraa et ammous</t>
  </si>
  <si>
    <t>mur ébréché difficile a nettoyer et a désinfecter et climatiseur en panne</t>
  </si>
  <si>
    <t>sol sale du monte charge</t>
  </si>
  <si>
    <t>Directeur du Magasin, les chefs rayons et resp RH</t>
  </si>
  <si>
    <t>Le monte charge manquait de propreté</t>
  </si>
  <si>
    <t>Les produits casses n'étaient pas isolés, absence d'indication évitant l'utilisation de ces produits non conformes</t>
  </si>
  <si>
    <t>Absence de produits stockés dans la chambre froide positive</t>
  </si>
  <si>
    <t>Absence de produit préemballés stockés le jour de l'audit</t>
  </si>
  <si>
    <t>Présence d'un produit "Mozzarella SWANI" dont la DLC est 02 septembre 2017</t>
  </si>
  <si>
    <t>Renforcer la vérification des DLC des produits exposés</t>
  </si>
  <si>
    <t>Renforcer la vérification de l'étiquetage des produits exposés</t>
  </si>
  <si>
    <t>Absence du thermomètre à sonde</t>
  </si>
  <si>
    <t>Fourir un thermomètre à sonde</t>
  </si>
  <si>
    <t>Certains récipients sont dépourvus de louche</t>
  </si>
  <si>
    <t>Les rapports et plans d'action sont affichés dans chaque rayon</t>
  </si>
  <si>
    <t xml:space="preserve">Suivi de l'état de santé pour le 1er semestre. Correct </t>
  </si>
  <si>
    <t>Le dossier médical de l'opératrice appartenant à la société CHAHIA n'était pas disponible le jour de l'audit</t>
  </si>
  <si>
    <t>Prévoir le dossier de suivi de l'état de santé des personnes externes à carrefour</t>
  </si>
  <si>
    <t>Le quai de réception manquait d'étanchièté</t>
  </si>
  <si>
    <t>Humidité 48%</t>
  </si>
  <si>
    <t>un rabotage est nécessaire à ce niveau</t>
  </si>
  <si>
    <t>Les billots sont usés, le nettoyage est difficile à ce niveau</t>
  </si>
  <si>
    <t>La température affichée est continuellement 0°C; La vérification de la température est de 6,9°C.</t>
  </si>
  <si>
    <t>Le distributeur de papier du local charcuterie et fromage manquait de cache</t>
  </si>
  <si>
    <t>Présence de rouilles au niveau du plafond du local boucherie</t>
  </si>
  <si>
    <t>Le local poubelle manquait d'aération</t>
  </si>
  <si>
    <t>Prévoir un système d'aération et réparer le climatiseur</t>
  </si>
  <si>
    <t>Présence de givre au niveau du congélateur de stockage commun (traiteur, poissonnerie)</t>
  </si>
  <si>
    <t>Revoir l'état du congélateur</t>
  </si>
  <si>
    <t>Le sol est écaillé</t>
  </si>
  <si>
    <t>1/ Fuite de liquide au niveau de l'évaporateur du local 
2/ Le système d'évaporation du meuble d'exposition n'est pas propre</t>
  </si>
  <si>
    <t>Les portes-étiquettes sont usées</t>
  </si>
  <si>
    <t>Le sol de la zone de stockage des produits secs manquait de propreté</t>
  </si>
  <si>
    <t>Le seuil de la porte du congélateur de stockage est ébréché</t>
  </si>
  <si>
    <t>Le meuble réfrigérés des sandwichs manquait d'étanchièté</t>
  </si>
  <si>
    <t>Absence de mention de la date d'ouverture des produits de conserve "Thon" et "champignon"</t>
  </si>
  <si>
    <t>Mentionner la date d'ouverture des produits de conserve pour respecter la durée de vie de ces produits après ouverture</t>
  </si>
  <si>
    <t>Les plaques de cuisson sont carbonisées. Eliminer ces ustensiles</t>
  </si>
  <si>
    <t>La surface sous les cartons des produits fruits de mer manquait de propreté</t>
  </si>
  <si>
    <t>Vérifier l'étiquetage des produits stockés</t>
  </si>
  <si>
    <t>Présence d'un carton de fruits de mer surgelés sans étiquette de DF et DLC</t>
  </si>
  <si>
    <t>L'étiquetage des produits "Salade Feta KAISER" et "Salami familial CHAHIA" est illisible</t>
  </si>
  <si>
    <t>Le suivi des températures n'a pas été enregistré du 23 août (soir) jusqu'au 31 août 2017</t>
  </si>
  <si>
    <t>Le suivi des températures n'a pas été enregistré du 29 août (soir) jusqu'au 31 août 2017</t>
  </si>
  <si>
    <t>Le sol de la chambre froide est ébréché, la jointure est rouillé</t>
  </si>
  <si>
    <t>Les étagères du meuble d'exposition des produits préemballés sont écaillées</t>
  </si>
  <si>
    <t>Température à cœur des produits Abat volail 5,5°C
Température à cœur des produits Merguez CHAHIA TRAD 6,5°C</t>
  </si>
  <si>
    <t>1/ L'afficheur du meuble d'exposition n'est pas fonctionnel, température mesurée 6,9°C
2/ Température mesurée du meuble TRAD 4,3°C</t>
  </si>
  <si>
    <t xml:space="preserve">Enregistrer les produits exposés </t>
  </si>
  <si>
    <t>1/ Absence d'enregistrement de traçabilité du produit exposé "barquette Jarret S/OS"
2/ Absence d'enregistrement des produits TRAD de la journée 06/09/2017</t>
  </si>
  <si>
    <t>Meuble refrigéré des sandwichs : La température à cœur du produit Salade Mechouia +13,1</t>
  </si>
  <si>
    <t>Vérifier l'état du meuble frigorifique des sandwichs</t>
  </si>
  <si>
    <t>Température mesurée du meuble d'exposition +4°C</t>
  </si>
  <si>
    <t>Température à cœur du fromage blanc +4,5°C</t>
  </si>
  <si>
    <t>Trancheuse non propre. Renforcer le nettoyage de cet équipement pour éviter la contamination croisée</t>
  </si>
  <si>
    <t>Température congélateur de stockage        -16,5°C</t>
  </si>
  <si>
    <t>La surface sous la palette et les étagères du congélateur manquaient de propreté</t>
  </si>
  <si>
    <t>Les zones internes des étagères d'expostion étaient moisies le jour de l'audit. Renforcer le nettoyage et la désinfection à ce niveau</t>
  </si>
  <si>
    <t>Les produits "pomme de terre" et "tomate" manquaient de fraicheur. Selon le directeur du magasin les produits légumes et fruits sont réceptionnés du dépôt central et des opérations de tri sont effectués systèmatiquement</t>
  </si>
  <si>
    <t>1/ L'appareil DEIV du rayon fruits et légumes n'est pas fonctionnel
2/ Changer l'emplacement des appareils DEIV du rayon fruits et légumes qui sont fixés sur les produits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</si>
</sst>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sz val="11"/>
      <color rgb="FF000000"/>
      <name val="Calibri"/>
      <family val="2"/>
      <scheme val="minor"/>
    </font>
    <font>
      <sz val="11"/>
      <color rgb="FF000000"/>
      <name val="Calibri Light"/>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42">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24" fillId="0" borderId="4" xfId="0" applyFont="1" applyBorder="1" applyAlignment="1" applyProtection="1">
      <alignment vertical="top" wrapText="1"/>
      <protection locked="0"/>
    </xf>
    <xf numFmtId="0" fontId="12" fillId="12" borderId="1" xfId="0" applyFont="1" applyFill="1" applyBorder="1" applyAlignment="1">
      <alignment vertical="top" wrapText="1"/>
    </xf>
    <xf numFmtId="0" fontId="0" fillId="0" borderId="1" xfId="0" applyFill="1" applyBorder="1" applyAlignment="1" applyProtection="1">
      <alignment vertical="center" wrapText="1"/>
      <protection locked="0"/>
    </xf>
    <xf numFmtId="0" fontId="24" fillId="0" borderId="4" xfId="0" applyFont="1" applyBorder="1" applyAlignment="1" applyProtection="1">
      <alignment vertical="center" wrapText="1"/>
      <protection locked="0"/>
    </xf>
    <xf numFmtId="0" fontId="0" fillId="0" borderId="1" xfId="0" applyFont="1" applyBorder="1" applyAlignment="1" applyProtection="1">
      <alignment vertical="center" wrapText="1"/>
      <protection locked="0"/>
    </xf>
    <xf numFmtId="0" fontId="9" fillId="12" borderId="1" xfId="0" applyFont="1" applyFill="1" applyBorder="1" applyAlignment="1">
      <alignment vertical="center" wrapText="1"/>
    </xf>
    <xf numFmtId="0" fontId="11" fillId="0" borderId="1" xfId="0" applyFont="1"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11" fillId="0" borderId="1" xfId="0" applyFont="1" applyBorder="1" applyAlignment="1" applyProtection="1">
      <alignment horizontal="left" vertical="center" wrapText="1"/>
      <protection locked="0"/>
    </xf>
    <xf numFmtId="0" fontId="19" fillId="0" borderId="1" xfId="0" applyFont="1" applyFill="1" applyBorder="1" applyAlignment="1">
      <alignment horizontal="left" vertical="center"/>
    </xf>
    <xf numFmtId="0" fontId="11" fillId="0" borderId="1" xfId="0" applyFont="1" applyBorder="1" applyAlignment="1">
      <alignment vertical="top"/>
    </xf>
    <xf numFmtId="0" fontId="0" fillId="0" borderId="1" xfId="0" applyBorder="1" applyAlignment="1" applyProtection="1">
      <alignment vertical="center" wrapText="1"/>
      <protection locked="0"/>
    </xf>
    <xf numFmtId="0" fontId="11" fillId="0" borderId="1" xfId="0" applyFont="1" applyBorder="1" applyAlignment="1">
      <alignment wrapText="1"/>
    </xf>
    <xf numFmtId="0" fontId="0" fillId="0" borderId="1" xfId="0" applyFill="1" applyBorder="1" applyAlignment="1" applyProtection="1">
      <alignment vertical="top" wrapText="1"/>
      <protection locked="0"/>
    </xf>
    <xf numFmtId="0" fontId="0" fillId="0" borderId="1" xfId="0" applyBorder="1" applyAlignment="1" applyProtection="1">
      <alignment wrapText="1"/>
      <protection locked="0"/>
    </xf>
    <xf numFmtId="0" fontId="0" fillId="0" borderId="1" xfId="0" applyBorder="1" applyAlignment="1" applyProtection="1">
      <alignment wrapText="1"/>
      <protection locked="0"/>
    </xf>
    <xf numFmtId="0" fontId="11" fillId="0" borderId="1" xfId="0" applyFont="1" applyBorder="1" applyAlignment="1">
      <alignment vertical="top" wrapText="1"/>
    </xf>
    <xf numFmtId="9" fontId="0" fillId="0" borderId="1" xfId="3" applyFont="1" applyBorder="1" applyAlignment="1" applyProtection="1">
      <alignment horizontal="right" vertical="center" wrapText="1"/>
      <protection locked="0"/>
    </xf>
    <xf numFmtId="9" fontId="24" fillId="0" borderId="1" xfId="3" applyFont="1" applyBorder="1" applyAlignment="1" applyProtection="1">
      <alignment horizontal="right" vertical="center" wrapText="1"/>
      <protection locked="0"/>
    </xf>
    <xf numFmtId="9" fontId="0" fillId="0" borderId="7" xfId="3" applyFont="1" applyBorder="1" applyAlignment="1" applyProtection="1">
      <alignment horizontal="right" vertical="center" wrapText="1"/>
      <protection locked="0"/>
    </xf>
    <xf numFmtId="0" fontId="11" fillId="0" borderId="0" xfId="0" applyFont="1" applyAlignment="1" applyProtection="1">
      <alignment wrapText="1"/>
      <protection locked="0"/>
    </xf>
    <xf numFmtId="9" fontId="24" fillId="0" borderId="1" xfId="0" applyNumberFormat="1" applyFont="1" applyBorder="1" applyAlignment="1" applyProtection="1">
      <alignment wrapText="1"/>
      <protection locked="0"/>
    </xf>
    <xf numFmtId="0" fontId="54" fillId="0" borderId="1"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0" fontId="11" fillId="0" borderId="1" xfId="0" applyNumberFormat="1" applyFont="1" applyBorder="1" applyAlignment="1" applyProtection="1">
      <alignment wrapText="1"/>
      <protection locked="0"/>
    </xf>
    <xf numFmtId="0" fontId="55" fillId="0" borderId="1" xfId="0" applyFont="1" applyBorder="1" applyAlignment="1" applyProtection="1">
      <alignment wrapText="1"/>
      <protection locked="0"/>
    </xf>
    <xf numFmtId="9" fontId="24" fillId="0" borderId="1" xfId="3" applyFont="1" applyBorder="1" applyAlignment="1" applyProtection="1">
      <alignment wrapText="1"/>
      <protection locked="0"/>
    </xf>
    <xf numFmtId="9" fontId="0" fillId="0" borderId="1" xfId="3" applyFont="1" applyBorder="1" applyAlignment="1" applyProtection="1">
      <alignment wrapText="1"/>
      <protection locked="0"/>
    </xf>
    <xf numFmtId="9" fontId="24" fillId="0" borderId="1" xfId="3" applyFont="1" applyBorder="1" applyAlignment="1" applyProtection="1">
      <alignment vertical="center" wrapText="1"/>
      <protection locked="0"/>
    </xf>
    <xf numFmtId="9" fontId="0" fillId="0" borderId="1" xfId="3" applyFont="1" applyBorder="1" applyAlignment="1" applyProtection="1">
      <alignment horizontal="right" wrapText="1"/>
      <protection locked="0"/>
    </xf>
    <xf numFmtId="9" fontId="0" fillId="0" borderId="1" xfId="3" applyFont="1" applyBorder="1" applyAlignment="1" applyProtection="1">
      <alignment vertical="center" wrapText="1"/>
      <protection locked="0"/>
    </xf>
    <xf numFmtId="9" fontId="0" fillId="0" borderId="1" xfId="0" applyNumberFormat="1" applyFont="1" applyFill="1" applyBorder="1" applyAlignment="1" applyProtection="1">
      <alignment vertical="center" wrapText="1"/>
      <protection locked="0"/>
    </xf>
    <xf numFmtId="9" fontId="0" fillId="0" borderId="7" xfId="3" applyFont="1" applyBorder="1" applyAlignment="1" applyProtection="1">
      <alignment vertical="center" wrapText="1"/>
      <protection locked="0"/>
    </xf>
    <xf numFmtId="0" fontId="11" fillId="0" borderId="0" xfId="0" applyFont="1" applyAlignment="1" applyProtection="1">
      <alignment vertical="center" wrapText="1"/>
      <protection locked="0"/>
    </xf>
    <xf numFmtId="0" fontId="11" fillId="0" borderId="1" xfId="0" applyFont="1" applyBorder="1" applyAlignment="1">
      <alignment vertical="center" wrapText="1"/>
    </xf>
    <xf numFmtId="0" fontId="11" fillId="0" borderId="1" xfId="0" applyFont="1" applyBorder="1" applyAlignment="1" applyProtection="1">
      <alignment vertical="center"/>
      <protection locked="0"/>
    </xf>
    <xf numFmtId="0" fontId="19" fillId="2" borderId="1" xfId="1" applyFont="1" applyFill="1" applyBorder="1" applyAlignment="1" applyProtection="1">
      <alignment horizontal="left" vertical="center" wrapText="1"/>
      <protection locked="0"/>
    </xf>
    <xf numFmtId="0" fontId="0" fillId="0" borderId="0" xfId="0" applyFill="1" applyBorder="1" applyAlignment="1" applyProtection="1">
      <alignment vertical="center" wrapText="1"/>
      <protection locked="0"/>
    </xf>
    <xf numFmtId="0" fontId="11" fillId="0" borderId="1" xfId="0" applyFont="1" applyBorder="1" applyAlignment="1" applyProtection="1">
      <alignment vertical="center" wrapText="1"/>
    </xf>
    <xf numFmtId="0" fontId="11" fillId="0" borderId="1" xfId="0" applyFont="1" applyBorder="1" applyAlignment="1" applyProtection="1">
      <alignment horizontal="left" vertical="center" wrapText="1"/>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0.88461538461538458</c:v>
                </c:pt>
                <c:pt idx="2">
                  <c:v>0.96153846153846156</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492102376"/>
        <c:axId val="492105512"/>
      </c:barChart>
      <c:catAx>
        <c:axId val="492102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05512"/>
        <c:crosses val="autoZero"/>
        <c:auto val="1"/>
        <c:lblAlgn val="ctr"/>
        <c:lblOffset val="100"/>
        <c:noMultiLvlLbl val="0"/>
      </c:catAx>
      <c:valAx>
        <c:axId val="492105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02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1</c:v>
                </c:pt>
                <c:pt idx="2">
                  <c:v>0.9375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492116096"/>
        <c:axId val="492121976"/>
      </c:barChart>
      <c:catAx>
        <c:axId val="49211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21976"/>
        <c:crosses val="autoZero"/>
        <c:auto val="1"/>
        <c:lblAlgn val="ctr"/>
        <c:lblOffset val="100"/>
        <c:noMultiLvlLbl val="0"/>
      </c:catAx>
      <c:valAx>
        <c:axId val="492121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1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492118840"/>
        <c:axId val="492116488"/>
      </c:barChart>
      <c:catAx>
        <c:axId val="492118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16488"/>
        <c:crosses val="autoZero"/>
        <c:auto val="1"/>
        <c:lblAlgn val="ctr"/>
        <c:lblOffset val="100"/>
        <c:noMultiLvlLbl val="0"/>
      </c:catAx>
      <c:valAx>
        <c:axId val="492116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18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492120016"/>
        <c:axId val="492117664"/>
      </c:barChart>
      <c:catAx>
        <c:axId val="492120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17664"/>
        <c:crosses val="autoZero"/>
        <c:auto val="1"/>
        <c:lblAlgn val="ctr"/>
        <c:lblOffset val="100"/>
        <c:noMultiLvlLbl val="0"/>
      </c:catAx>
      <c:valAx>
        <c:axId val="492117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20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492117272"/>
        <c:axId val="492124720"/>
      </c:barChart>
      <c:catAx>
        <c:axId val="492117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24720"/>
        <c:crosses val="autoZero"/>
        <c:auto val="1"/>
        <c:lblAlgn val="ctr"/>
        <c:lblOffset val="100"/>
        <c:noMultiLvlLbl val="0"/>
      </c:catAx>
      <c:valAx>
        <c:axId val="492124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17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0.95833333333333337</c:v>
                </c:pt>
                <c:pt idx="1">
                  <c:v>0.9642857142857143</c:v>
                </c:pt>
                <c:pt idx="2">
                  <c:v>0.95833333333333337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492118056"/>
        <c:axId val="492125112"/>
      </c:barChart>
      <c:catAx>
        <c:axId val="492118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25112"/>
        <c:crosses val="autoZero"/>
        <c:auto val="1"/>
        <c:lblAlgn val="ctr"/>
        <c:lblOffset val="100"/>
        <c:noMultiLvlLbl val="0"/>
      </c:catAx>
      <c:valAx>
        <c:axId val="492125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18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492118448"/>
        <c:axId val="492120800"/>
      </c:barChart>
      <c:catAx>
        <c:axId val="492118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20800"/>
        <c:crosses val="autoZero"/>
        <c:auto val="1"/>
        <c:lblAlgn val="ctr"/>
        <c:lblOffset val="100"/>
        <c:noMultiLvlLbl val="0"/>
      </c:catAx>
      <c:valAx>
        <c:axId val="49212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18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0.8973214285714286</c:v>
                </c:pt>
                <c:pt idx="1">
                  <c:v>0.86521739130434783</c:v>
                </c:pt>
                <c:pt idx="2">
                  <c:v>0.8771186440677966</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492125504"/>
        <c:axId val="492125896"/>
      </c:barChart>
      <c:catAx>
        <c:axId val="492125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25896"/>
        <c:crosses val="autoZero"/>
        <c:auto val="1"/>
        <c:lblAlgn val="ctr"/>
        <c:lblOffset val="100"/>
        <c:noMultiLvlLbl val="0"/>
      </c:catAx>
      <c:valAx>
        <c:axId val="492125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25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0.95652173913043481</c:v>
                </c:pt>
                <c:pt idx="1">
                  <c:v>0.9630281690140845</c:v>
                </c:pt>
                <c:pt idx="2">
                  <c:v>0.92526690391459077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492126288"/>
        <c:axId val="492127072"/>
      </c:barChart>
      <c:catAx>
        <c:axId val="492126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27072"/>
        <c:crosses val="autoZero"/>
        <c:auto val="1"/>
        <c:lblAlgn val="ctr"/>
        <c:lblOffset val="100"/>
        <c:noMultiLvlLbl val="0"/>
      </c:catAx>
      <c:valAx>
        <c:axId val="49212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26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0.92692158385093171</c:v>
                </c:pt>
                <c:pt idx="1">
                  <c:v>0.91412278015921622</c:v>
                </c:pt>
                <c:pt idx="2">
                  <c:v>0.90119277399119369</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492115312"/>
        <c:axId val="492130992"/>
        <c:extLst/>
      </c:barChart>
      <c:catAx>
        <c:axId val="4921153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30992"/>
        <c:crosses val="autoZero"/>
        <c:auto val="1"/>
        <c:lblAlgn val="ctr"/>
        <c:lblOffset val="100"/>
        <c:noMultiLvlLbl val="0"/>
      </c:catAx>
      <c:valAx>
        <c:axId val="4921309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9211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0.46666666666666667</c:v>
                </c:pt>
                <c:pt idx="1">
                  <c:v>0.63636363636363635</c:v>
                </c:pt>
                <c:pt idx="2">
                  <c:v>0.46666666666666667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492134520"/>
        <c:axId val="492129424"/>
        <c:extLst/>
      </c:barChart>
      <c:catAx>
        <c:axId val="492134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29424"/>
        <c:crosses val="autoZero"/>
        <c:auto val="1"/>
        <c:lblAlgn val="ctr"/>
        <c:lblOffset val="100"/>
        <c:noMultiLvlLbl val="0"/>
      </c:catAx>
      <c:valAx>
        <c:axId val="49212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92134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0.984375</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492102768"/>
        <c:axId val="492105904"/>
      </c:barChart>
      <c:catAx>
        <c:axId val="492102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05904"/>
        <c:crosses val="autoZero"/>
        <c:auto val="1"/>
        <c:lblAlgn val="ctr"/>
        <c:lblOffset val="100"/>
        <c:noMultiLvlLbl val="0"/>
      </c:catAx>
      <c:valAx>
        <c:axId val="49210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02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0.96969696969696972</c:v>
                </c:pt>
                <c:pt idx="1">
                  <c:v>1</c:v>
                </c:pt>
                <c:pt idx="2">
                  <c:v>0.95714285714285718</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492113352"/>
        <c:axId val="492113744"/>
      </c:barChart>
      <c:catAx>
        <c:axId val="492113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13744"/>
        <c:crosses val="autoZero"/>
        <c:auto val="1"/>
        <c:lblAlgn val="ctr"/>
        <c:lblOffset val="100"/>
        <c:noMultiLvlLbl val="0"/>
      </c:catAx>
      <c:valAx>
        <c:axId val="492113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13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0.98076923076923073</c:v>
                </c:pt>
                <c:pt idx="2">
                  <c:v>0.98076923076923073</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492107080"/>
        <c:axId val="492107472"/>
      </c:barChart>
      <c:catAx>
        <c:axId val="492107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07472"/>
        <c:crosses val="autoZero"/>
        <c:auto val="1"/>
        <c:lblAlgn val="ctr"/>
        <c:lblOffset val="100"/>
        <c:noMultiLvlLbl val="0"/>
      </c:catAx>
      <c:valAx>
        <c:axId val="492107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07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0.83333333333333337</c:v>
                </c:pt>
                <c:pt idx="2">
                  <c:v>0.87179487179487181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492114528"/>
        <c:axId val="492107864"/>
      </c:barChart>
      <c:catAx>
        <c:axId val="49211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07864"/>
        <c:crosses val="autoZero"/>
        <c:auto val="1"/>
        <c:lblAlgn val="ctr"/>
        <c:lblOffset val="100"/>
        <c:noMultiLvlLbl val="0"/>
      </c:catAx>
      <c:valAx>
        <c:axId val="492107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1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0.96551724137931039</c:v>
                </c:pt>
                <c:pt idx="2">
                  <c:v>0.9285714285714286</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492110216"/>
        <c:axId val="492110608"/>
      </c:barChart>
      <c:catAx>
        <c:axId val="492110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10608"/>
        <c:crosses val="autoZero"/>
        <c:auto val="1"/>
        <c:lblAlgn val="ctr"/>
        <c:lblOffset val="100"/>
        <c:noMultiLvlLbl val="0"/>
      </c:catAx>
      <c:valAx>
        <c:axId val="49211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10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0.89473684210526316</c:v>
                </c:pt>
                <c:pt idx="1">
                  <c:v>0.97368421052631582</c:v>
                </c:pt>
                <c:pt idx="2">
                  <c:v>0.94444444444444442</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492111392"/>
        <c:axId val="492112176"/>
      </c:barChart>
      <c:catAx>
        <c:axId val="492111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12176"/>
        <c:crosses val="autoZero"/>
        <c:auto val="1"/>
        <c:lblAlgn val="ctr"/>
        <c:lblOffset val="100"/>
        <c:noMultiLvlLbl val="0"/>
      </c:catAx>
      <c:valAx>
        <c:axId val="49211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11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492121584"/>
        <c:axId val="492119232"/>
      </c:barChart>
      <c:catAx>
        <c:axId val="492121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19232"/>
        <c:crosses val="autoZero"/>
        <c:auto val="1"/>
        <c:lblAlgn val="ctr"/>
        <c:lblOffset val="100"/>
        <c:noMultiLvlLbl val="0"/>
      </c:catAx>
      <c:valAx>
        <c:axId val="492119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21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0.69696969696969702</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492123936"/>
        <c:axId val="492115704"/>
      </c:barChart>
      <c:catAx>
        <c:axId val="49212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115704"/>
        <c:crosses val="autoZero"/>
        <c:auto val="1"/>
        <c:lblAlgn val="ctr"/>
        <c:lblOffset val="100"/>
        <c:noMultiLvlLbl val="0"/>
      </c:catAx>
      <c:valAx>
        <c:axId val="492115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12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B24" sqref="B24:C2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301" t="s">
        <v>379</v>
      </c>
      <c r="B18" s="301"/>
      <c r="C18" s="301"/>
      <c r="D18" s="302" t="s">
        <v>411</v>
      </c>
      <c r="E18" s="302"/>
      <c r="F18" s="302"/>
      <c r="G18" s="302"/>
      <c r="H18" s="302"/>
      <c r="I18" s="302"/>
      <c r="J18" s="302"/>
      <c r="K18" s="302"/>
    </row>
    <row r="20" spans="1:11" ht="16.5" x14ac:dyDescent="0.3">
      <c r="A20" s="204"/>
      <c r="B20" s="199"/>
      <c r="C20" s="199"/>
      <c r="D20" s="199"/>
      <c r="E20" s="199"/>
      <c r="F20" s="199"/>
      <c r="G20" s="199"/>
      <c r="H20" s="199"/>
      <c r="I20" s="199"/>
    </row>
    <row r="21" spans="1:11" x14ac:dyDescent="0.25">
      <c r="A21" s="303" t="s">
        <v>380</v>
      </c>
      <c r="B21" s="303"/>
      <c r="C21" s="303"/>
      <c r="D21" s="303"/>
      <c r="E21" s="303"/>
      <c r="F21" s="303"/>
      <c r="G21" s="303"/>
      <c r="H21" s="303"/>
      <c r="I21" s="303"/>
      <c r="J21" s="303"/>
      <c r="K21" s="303"/>
    </row>
    <row r="22" spans="1:11" x14ac:dyDescent="0.25">
      <c r="A22" s="205"/>
      <c r="B22" s="200"/>
      <c r="C22" s="200"/>
      <c r="D22" s="199"/>
      <c r="E22" s="199"/>
      <c r="F22" s="199"/>
      <c r="G22" s="199"/>
      <c r="H22" s="199"/>
      <c r="I22" s="199"/>
    </row>
    <row r="23" spans="1:11" ht="42" customHeight="1" x14ac:dyDescent="0.25">
      <c r="A23" s="206" t="s">
        <v>381</v>
      </c>
      <c r="B23" s="297" t="s">
        <v>382</v>
      </c>
      <c r="C23" s="297"/>
      <c r="D23" s="199"/>
      <c r="E23" s="199"/>
      <c r="F23" s="199"/>
      <c r="G23" s="199"/>
      <c r="H23" s="199"/>
      <c r="I23" s="199"/>
      <c r="J23" s="198" t="str">
        <f>D18</f>
        <v>Mourouj2</v>
      </c>
    </row>
    <row r="24" spans="1:11" ht="33" customHeight="1" x14ac:dyDescent="0.25">
      <c r="A24" s="207" t="s">
        <v>383</v>
      </c>
      <c r="B24" s="296">
        <f>AVERAGE('A1 Exploitation'!D505,'A1 Technique'!D198)</f>
        <v>0.92692158385093171</v>
      </c>
      <c r="C24" s="296"/>
      <c r="D24" s="199"/>
      <c r="E24" s="199"/>
      <c r="F24" s="199"/>
      <c r="G24" s="199"/>
      <c r="H24" s="199"/>
      <c r="I24" s="199"/>
    </row>
    <row r="25" spans="1:11" ht="33" customHeight="1" x14ac:dyDescent="0.25">
      <c r="A25" s="206" t="s">
        <v>384</v>
      </c>
      <c r="B25" s="296">
        <f>AVERAGE('A2 Exploitation'!D505,'A2 Technique'!D198)</f>
        <v>0.91412278015921622</v>
      </c>
      <c r="C25" s="296"/>
      <c r="D25" s="199"/>
      <c r="E25" s="199"/>
      <c r="F25" s="199"/>
      <c r="G25" s="199"/>
      <c r="H25" s="199"/>
      <c r="I25" s="199"/>
    </row>
    <row r="26" spans="1:11" ht="33" customHeight="1" x14ac:dyDescent="0.25">
      <c r="A26" s="207" t="s">
        <v>385</v>
      </c>
      <c r="B26" s="296">
        <f>AVERAGE('A3 Exploitation'!D505,'A3 Technique'!D198)</f>
        <v>0.90119277399119369</v>
      </c>
      <c r="C26" s="296"/>
      <c r="D26" s="199"/>
      <c r="E26" s="199"/>
      <c r="F26" s="199"/>
      <c r="G26" s="199"/>
      <c r="H26" s="199"/>
      <c r="I26" s="199"/>
    </row>
    <row r="27" spans="1:11" ht="33" customHeight="1" x14ac:dyDescent="0.25">
      <c r="A27" s="207" t="s">
        <v>386</v>
      </c>
      <c r="B27" s="296">
        <f>AVERAGE('A4 Exploitation'!D505,'A4 Technique'!D198)</f>
        <v>0</v>
      </c>
      <c r="C27" s="296"/>
      <c r="D27" s="199"/>
      <c r="E27" s="199"/>
      <c r="F27" s="199"/>
      <c r="G27" s="199"/>
      <c r="H27" s="199"/>
      <c r="I27" s="199"/>
    </row>
    <row r="28" spans="1:11" ht="33" customHeight="1" x14ac:dyDescent="0.25">
      <c r="A28" s="206" t="s">
        <v>387</v>
      </c>
      <c r="B28" s="296">
        <f>AVERAGE('A5 Exploitation'!D505,'A5 Technique'!D198)</f>
        <v>0</v>
      </c>
      <c r="C28" s="296"/>
      <c r="D28" s="199"/>
      <c r="E28" s="199"/>
      <c r="F28" s="199"/>
      <c r="G28" s="199"/>
      <c r="H28" s="199"/>
      <c r="I28" s="199"/>
    </row>
    <row r="29" spans="1:11" ht="33" customHeight="1" x14ac:dyDescent="0.25">
      <c r="A29" s="206" t="s">
        <v>388</v>
      </c>
      <c r="B29" s="296">
        <f>AVERAGE('A6 Exploitation'!D505,'A6 Technique'!D198)</f>
        <v>0</v>
      </c>
      <c r="C29" s="296"/>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97" t="s">
        <v>389</v>
      </c>
      <c r="C33" s="297"/>
      <c r="D33" s="199"/>
      <c r="E33" s="199"/>
      <c r="F33" s="199"/>
      <c r="G33" s="199"/>
      <c r="H33" s="199"/>
      <c r="I33" s="199"/>
      <c r="J33" s="198" t="str">
        <f>D18</f>
        <v>Mourouj2</v>
      </c>
    </row>
    <row r="34" spans="1:10" ht="33" customHeight="1" x14ac:dyDescent="0.25">
      <c r="A34" s="207" t="s">
        <v>383</v>
      </c>
      <c r="B34" s="296">
        <f>'A1 Exploitation'!D505</f>
        <v>0.95652173913043481</v>
      </c>
      <c r="C34" s="296"/>
      <c r="D34" s="199"/>
      <c r="E34" s="199"/>
      <c r="F34" s="199"/>
      <c r="G34" s="199"/>
      <c r="H34" s="199"/>
      <c r="I34" s="199"/>
    </row>
    <row r="35" spans="1:10" ht="33" customHeight="1" x14ac:dyDescent="0.25">
      <c r="A35" s="206" t="s">
        <v>384</v>
      </c>
      <c r="B35" s="296">
        <f>'A2 Exploitation'!D505</f>
        <v>0.9630281690140845</v>
      </c>
      <c r="C35" s="296"/>
      <c r="D35" s="199"/>
      <c r="E35" s="199"/>
      <c r="F35" s="199"/>
      <c r="G35" s="199"/>
      <c r="H35" s="199"/>
      <c r="I35" s="199"/>
    </row>
    <row r="36" spans="1:10" ht="33" customHeight="1" x14ac:dyDescent="0.25">
      <c r="A36" s="207" t="s">
        <v>385</v>
      </c>
      <c r="B36" s="296">
        <f>'A3 Exploitation'!D505</f>
        <v>0.92526690391459077</v>
      </c>
      <c r="C36" s="296"/>
      <c r="D36" s="199"/>
      <c r="E36" s="199"/>
      <c r="F36" s="199"/>
      <c r="G36" s="199"/>
      <c r="H36" s="199"/>
      <c r="I36" s="199"/>
    </row>
    <row r="37" spans="1:10" ht="33" customHeight="1" x14ac:dyDescent="0.25">
      <c r="A37" s="207" t="s">
        <v>386</v>
      </c>
      <c r="B37" s="296">
        <f>'A4 Exploitation'!D505</f>
        <v>0</v>
      </c>
      <c r="C37" s="296"/>
      <c r="D37" s="199"/>
      <c r="E37" s="199"/>
      <c r="F37" s="199"/>
      <c r="G37" s="199"/>
      <c r="H37" s="199"/>
      <c r="I37" s="199"/>
    </row>
    <row r="38" spans="1:10" ht="33" customHeight="1" x14ac:dyDescent="0.25">
      <c r="A38" s="206" t="s">
        <v>387</v>
      </c>
      <c r="B38" s="296">
        <f>'A5 Exploitation'!D505</f>
        <v>0</v>
      </c>
      <c r="C38" s="296"/>
      <c r="D38" s="199"/>
      <c r="E38" s="199"/>
      <c r="F38" s="199"/>
      <c r="G38" s="199"/>
      <c r="H38" s="199"/>
      <c r="I38" s="199"/>
    </row>
    <row r="39" spans="1:10" ht="33" customHeight="1" x14ac:dyDescent="0.25">
      <c r="A39" s="206" t="s">
        <v>388</v>
      </c>
      <c r="B39" s="296">
        <f>'A6 Exploitation'!D505</f>
        <v>0</v>
      </c>
      <c r="C39" s="296"/>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300" t="s">
        <v>390</v>
      </c>
      <c r="C42" s="300"/>
      <c r="D42" s="199"/>
      <c r="E42" s="199"/>
      <c r="F42" s="199"/>
      <c r="G42" s="199"/>
      <c r="H42" s="199"/>
      <c r="I42" s="199"/>
      <c r="J42" s="198" t="str">
        <f>D18</f>
        <v>Mourouj2</v>
      </c>
    </row>
    <row r="43" spans="1:10" ht="33" customHeight="1" x14ac:dyDescent="0.25">
      <c r="A43" s="207" t="s">
        <v>383</v>
      </c>
      <c r="B43" s="296">
        <f>AVERAGE('A1 Exploitation'!D503, 'A1 Technique'!D196)</f>
        <v>0.46666666666666667</v>
      </c>
      <c r="C43" s="296"/>
      <c r="D43" s="199"/>
      <c r="E43" s="199"/>
      <c r="F43" s="199"/>
      <c r="G43" s="199"/>
      <c r="H43" s="199"/>
      <c r="I43" s="199"/>
    </row>
    <row r="44" spans="1:10" ht="33" customHeight="1" x14ac:dyDescent="0.25">
      <c r="A44" s="206" t="s">
        <v>384</v>
      </c>
      <c r="B44" s="296">
        <f>AVERAGE('A2 Exploitation'!D503, 'A2 Technique'!D196)</f>
        <v>0.63636363636363635</v>
      </c>
      <c r="C44" s="296"/>
      <c r="D44" s="199"/>
      <c r="E44" s="199"/>
      <c r="F44" s="199"/>
      <c r="G44" s="199"/>
      <c r="H44" s="199"/>
      <c r="I44" s="199"/>
    </row>
    <row r="45" spans="1:10" ht="33" customHeight="1" x14ac:dyDescent="0.25">
      <c r="A45" s="207" t="s">
        <v>385</v>
      </c>
      <c r="B45" s="296">
        <f>AVERAGE('A3 Exploitation'!D503, 'A3 Technique'!D196)</f>
        <v>0.46666666666666667</v>
      </c>
      <c r="C45" s="296"/>
      <c r="D45" s="199"/>
      <c r="E45" s="199"/>
      <c r="F45" s="199"/>
      <c r="G45" s="199"/>
      <c r="H45" s="199"/>
      <c r="I45" s="199"/>
    </row>
    <row r="46" spans="1:10" ht="33" customHeight="1" x14ac:dyDescent="0.25">
      <c r="A46" s="207" t="s">
        <v>386</v>
      </c>
      <c r="B46" s="296">
        <f>AVERAGE('A4 Exploitation'!D503, 'A4 Technique'!D196)</f>
        <v>0</v>
      </c>
      <c r="C46" s="296"/>
      <c r="D46" s="199"/>
      <c r="E46" s="199"/>
      <c r="F46" s="199"/>
      <c r="G46" s="199"/>
      <c r="H46" s="199"/>
      <c r="I46" s="199"/>
    </row>
    <row r="47" spans="1:10" ht="33" customHeight="1" x14ac:dyDescent="0.25">
      <c r="A47" s="206" t="s">
        <v>387</v>
      </c>
      <c r="B47" s="296">
        <f>AVERAGE('A5 Exploitation'!D503, 'A5 Technique'!D196)</f>
        <v>0</v>
      </c>
      <c r="C47" s="296"/>
      <c r="D47" s="199"/>
      <c r="E47" s="199"/>
      <c r="F47" s="199"/>
      <c r="G47" s="199"/>
      <c r="H47" s="199"/>
      <c r="I47" s="199"/>
    </row>
    <row r="48" spans="1:10" ht="33" customHeight="1" x14ac:dyDescent="0.25">
      <c r="A48" s="206" t="s">
        <v>388</v>
      </c>
      <c r="B48" s="296">
        <f>AVERAGE('A6 Exploitation'!D503, 'A6 Technique'!D196)</f>
        <v>0</v>
      </c>
      <c r="C48" s="296"/>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97" t="s">
        <v>391</v>
      </c>
      <c r="C51" s="297"/>
      <c r="D51" s="199"/>
      <c r="E51" s="199"/>
      <c r="F51" s="199"/>
      <c r="G51" s="199"/>
      <c r="H51" s="199"/>
      <c r="I51" s="199"/>
      <c r="J51" s="198" t="str">
        <f>D18</f>
        <v>Mourouj2</v>
      </c>
    </row>
    <row r="52" spans="1:10" ht="33" customHeight="1" x14ac:dyDescent="0.25">
      <c r="A52" s="207" t="s">
        <v>383</v>
      </c>
      <c r="B52" s="299">
        <f>'A1 Exploitation'!D41</f>
        <v>0.96153846153846156</v>
      </c>
      <c r="C52" s="299"/>
      <c r="D52" s="199"/>
      <c r="E52" s="199"/>
      <c r="F52" s="199"/>
      <c r="G52" s="199"/>
      <c r="H52" s="199"/>
      <c r="I52" s="199"/>
    </row>
    <row r="53" spans="1:10" ht="33" customHeight="1" x14ac:dyDescent="0.25">
      <c r="A53" s="206" t="s">
        <v>384</v>
      </c>
      <c r="B53" s="299">
        <f>'A2 Exploitation'!D41</f>
        <v>0.88461538461538458</v>
      </c>
      <c r="C53" s="299"/>
      <c r="D53" s="199"/>
      <c r="E53" s="199"/>
      <c r="F53" s="199"/>
      <c r="G53" s="199"/>
      <c r="H53" s="199"/>
      <c r="I53" s="199"/>
    </row>
    <row r="54" spans="1:10" ht="33" customHeight="1" x14ac:dyDescent="0.25">
      <c r="A54" s="207" t="s">
        <v>385</v>
      </c>
      <c r="B54" s="299">
        <f>'A3 Exploitation'!D41</f>
        <v>0.96153846153846156</v>
      </c>
      <c r="C54" s="299"/>
      <c r="D54" s="199"/>
      <c r="E54" s="199"/>
      <c r="F54" s="199"/>
      <c r="G54" s="199"/>
      <c r="H54" s="199"/>
      <c r="I54" s="199"/>
    </row>
    <row r="55" spans="1:10" ht="33" customHeight="1" x14ac:dyDescent="0.25">
      <c r="A55" s="207" t="s">
        <v>386</v>
      </c>
      <c r="B55" s="299">
        <f>'A4 Exploitation'!D41</f>
        <v>0</v>
      </c>
      <c r="C55" s="299"/>
      <c r="D55" s="199"/>
      <c r="E55" s="199"/>
      <c r="F55" s="199"/>
      <c r="G55" s="199"/>
      <c r="H55" s="199"/>
      <c r="I55" s="199"/>
    </row>
    <row r="56" spans="1:10" ht="33" customHeight="1" x14ac:dyDescent="0.25">
      <c r="A56" s="206" t="s">
        <v>387</v>
      </c>
      <c r="B56" s="299">
        <f>'A5 Exploitation'!D41</f>
        <v>0</v>
      </c>
      <c r="C56" s="299"/>
      <c r="D56" s="199"/>
      <c r="E56" s="199"/>
      <c r="F56" s="199"/>
      <c r="G56" s="199"/>
      <c r="H56" s="199"/>
      <c r="I56" s="199"/>
    </row>
    <row r="57" spans="1:10" ht="33" customHeight="1" x14ac:dyDescent="0.25">
      <c r="A57" s="206" t="s">
        <v>388</v>
      </c>
      <c r="B57" s="299">
        <f>'A6 Exploitation'!D41</f>
        <v>0</v>
      </c>
      <c r="C57" s="299"/>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97" t="s">
        <v>392</v>
      </c>
      <c r="C60" s="297"/>
      <c r="D60" s="199"/>
      <c r="E60" s="199"/>
      <c r="F60" s="199"/>
      <c r="G60" s="199"/>
      <c r="H60" s="199"/>
      <c r="I60" s="199"/>
      <c r="J60" s="198" t="str">
        <f>D18</f>
        <v>Mourouj2</v>
      </c>
    </row>
    <row r="61" spans="1:10" ht="33" customHeight="1" x14ac:dyDescent="0.25">
      <c r="A61" s="207" t="s">
        <v>383</v>
      </c>
      <c r="B61" s="296">
        <f>'A1 Exploitation'!D97</f>
        <v>0.984375</v>
      </c>
      <c r="C61" s="296"/>
      <c r="D61" s="199"/>
      <c r="E61" s="199"/>
      <c r="F61" s="199"/>
      <c r="G61" s="199"/>
      <c r="H61" s="199"/>
      <c r="I61" s="199"/>
    </row>
    <row r="62" spans="1:10" ht="33" customHeight="1" x14ac:dyDescent="0.25">
      <c r="A62" s="206" t="s">
        <v>384</v>
      </c>
      <c r="B62" s="296">
        <f>'A2 Exploitation'!D97</f>
        <v>1</v>
      </c>
      <c r="C62" s="296"/>
      <c r="D62" s="199"/>
      <c r="E62" s="199"/>
      <c r="F62" s="199"/>
      <c r="G62" s="199"/>
      <c r="H62" s="199"/>
      <c r="I62" s="199"/>
    </row>
    <row r="63" spans="1:10" ht="33" customHeight="1" x14ac:dyDescent="0.25">
      <c r="A63" s="207" t="s">
        <v>385</v>
      </c>
      <c r="B63" s="296">
        <f>'A3 Exploitation'!D97</f>
        <v>1</v>
      </c>
      <c r="C63" s="296"/>
      <c r="D63" s="199"/>
      <c r="E63" s="199"/>
      <c r="F63" s="199"/>
      <c r="G63" s="199"/>
      <c r="H63" s="199"/>
      <c r="I63" s="199"/>
    </row>
    <row r="64" spans="1:10" ht="33" customHeight="1" x14ac:dyDescent="0.25">
      <c r="A64" s="207" t="s">
        <v>386</v>
      </c>
      <c r="B64" s="296">
        <f>'A4 Exploitation'!D97</f>
        <v>0</v>
      </c>
      <c r="C64" s="296"/>
      <c r="D64" s="199"/>
      <c r="E64" s="199"/>
      <c r="F64" s="199"/>
      <c r="G64" s="199"/>
      <c r="H64" s="199"/>
      <c r="I64" s="199"/>
    </row>
    <row r="65" spans="1:10" ht="33" customHeight="1" x14ac:dyDescent="0.25">
      <c r="A65" s="206" t="s">
        <v>387</v>
      </c>
      <c r="B65" s="296">
        <f>'A5 Exploitation'!D97</f>
        <v>0</v>
      </c>
      <c r="C65" s="296"/>
      <c r="D65" s="199"/>
      <c r="E65" s="199"/>
      <c r="F65" s="199"/>
      <c r="G65" s="199"/>
      <c r="H65" s="199"/>
      <c r="I65" s="199"/>
    </row>
    <row r="66" spans="1:10" ht="33" customHeight="1" x14ac:dyDescent="0.25">
      <c r="A66" s="206" t="s">
        <v>388</v>
      </c>
      <c r="B66" s="296">
        <f>'A6 Exploitation'!D97</f>
        <v>0</v>
      </c>
      <c r="C66" s="296"/>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97" t="s">
        <v>393</v>
      </c>
      <c r="C69" s="297"/>
      <c r="D69" s="199"/>
      <c r="E69" s="199"/>
      <c r="F69" s="199"/>
      <c r="G69" s="199"/>
      <c r="H69" s="199"/>
      <c r="I69" s="199"/>
      <c r="J69" s="198" t="str">
        <f>D18</f>
        <v>Mourouj2</v>
      </c>
    </row>
    <row r="70" spans="1:10" ht="33" customHeight="1" x14ac:dyDescent="0.25">
      <c r="A70" s="207" t="s">
        <v>383</v>
      </c>
      <c r="B70" s="296">
        <f>'A1 Exploitation'!D150</f>
        <v>0.96969696969696972</v>
      </c>
      <c r="C70" s="296"/>
      <c r="D70" s="199"/>
      <c r="E70" s="199"/>
      <c r="F70" s="199"/>
      <c r="G70" s="199"/>
      <c r="H70" s="199"/>
      <c r="I70" s="199"/>
    </row>
    <row r="71" spans="1:10" ht="33" customHeight="1" x14ac:dyDescent="0.25">
      <c r="A71" s="206" t="s">
        <v>384</v>
      </c>
      <c r="B71" s="296">
        <f>'A2 Exploitation'!D150</f>
        <v>1</v>
      </c>
      <c r="C71" s="296"/>
      <c r="D71" s="199"/>
      <c r="E71" s="199"/>
      <c r="F71" s="199"/>
      <c r="G71" s="199"/>
      <c r="H71" s="199"/>
      <c r="I71" s="199"/>
    </row>
    <row r="72" spans="1:10" ht="33" customHeight="1" x14ac:dyDescent="0.25">
      <c r="A72" s="207" t="s">
        <v>385</v>
      </c>
      <c r="B72" s="296">
        <f>'A3 Exploitation'!D150</f>
        <v>0.95714285714285718</v>
      </c>
      <c r="C72" s="296"/>
      <c r="D72" s="199"/>
      <c r="E72" s="199"/>
      <c r="F72" s="199"/>
      <c r="G72" s="199"/>
      <c r="H72" s="199"/>
      <c r="I72" s="199"/>
    </row>
    <row r="73" spans="1:10" ht="33" customHeight="1" x14ac:dyDescent="0.25">
      <c r="A73" s="207" t="s">
        <v>386</v>
      </c>
      <c r="B73" s="296">
        <f>'A4 Exploitation'!D150</f>
        <v>0</v>
      </c>
      <c r="C73" s="296"/>
      <c r="D73" s="199"/>
      <c r="E73" s="199"/>
      <c r="F73" s="199"/>
      <c r="G73" s="199"/>
      <c r="H73" s="199"/>
      <c r="I73" s="199"/>
    </row>
    <row r="74" spans="1:10" ht="33" customHeight="1" x14ac:dyDescent="0.25">
      <c r="A74" s="206" t="s">
        <v>387</v>
      </c>
      <c r="B74" s="296">
        <f>'A5 Exploitation'!D150</f>
        <v>0</v>
      </c>
      <c r="C74" s="296"/>
      <c r="D74" s="199"/>
      <c r="E74" s="199"/>
      <c r="F74" s="199"/>
      <c r="G74" s="199"/>
      <c r="H74" s="199"/>
      <c r="I74" s="199"/>
    </row>
    <row r="75" spans="1:10" ht="33" customHeight="1" x14ac:dyDescent="0.25">
      <c r="A75" s="206" t="s">
        <v>388</v>
      </c>
      <c r="B75" s="296">
        <f>'A6 Exploitation'!D150</f>
        <v>0</v>
      </c>
      <c r="C75" s="296"/>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97" t="s">
        <v>394</v>
      </c>
      <c r="C78" s="297"/>
      <c r="D78" s="199"/>
      <c r="E78" s="199"/>
      <c r="F78" s="199"/>
      <c r="G78" s="199"/>
      <c r="H78" s="199"/>
      <c r="I78" s="199"/>
      <c r="J78" s="198" t="str">
        <f>D18</f>
        <v>Mourouj2</v>
      </c>
    </row>
    <row r="79" spans="1:10" ht="33" customHeight="1" x14ac:dyDescent="0.25">
      <c r="A79" s="207" t="s">
        <v>383</v>
      </c>
      <c r="B79" s="296">
        <f>'A1 Exploitation'!D190</f>
        <v>0.92307692307692313</v>
      </c>
      <c r="C79" s="296"/>
      <c r="D79" s="199"/>
      <c r="E79" s="199"/>
      <c r="F79" s="199"/>
      <c r="G79" s="199"/>
      <c r="H79" s="199"/>
      <c r="I79" s="199"/>
    </row>
    <row r="80" spans="1:10" ht="33" customHeight="1" x14ac:dyDescent="0.25">
      <c r="A80" s="206" t="s">
        <v>384</v>
      </c>
      <c r="B80" s="296">
        <f>'A2 Exploitation'!D190</f>
        <v>0.98076923076923073</v>
      </c>
      <c r="C80" s="296"/>
      <c r="D80" s="199"/>
      <c r="E80" s="199"/>
      <c r="F80" s="199"/>
      <c r="G80" s="199"/>
      <c r="H80" s="199"/>
      <c r="I80" s="199"/>
    </row>
    <row r="81" spans="1:10" ht="33" customHeight="1" x14ac:dyDescent="0.25">
      <c r="A81" s="207" t="s">
        <v>385</v>
      </c>
      <c r="B81" s="296">
        <f>'A3 Exploitation'!D190</f>
        <v>0.98076923076923073</v>
      </c>
      <c r="C81" s="296"/>
      <c r="D81" s="199"/>
      <c r="E81" s="199"/>
      <c r="F81" s="199"/>
      <c r="G81" s="199"/>
      <c r="H81" s="199"/>
      <c r="I81" s="199"/>
    </row>
    <row r="82" spans="1:10" ht="33" customHeight="1" x14ac:dyDescent="0.25">
      <c r="A82" s="207" t="s">
        <v>386</v>
      </c>
      <c r="B82" s="296">
        <f>'A4 Exploitation'!D190</f>
        <v>0</v>
      </c>
      <c r="C82" s="296"/>
      <c r="D82" s="199"/>
      <c r="E82" s="199"/>
      <c r="F82" s="199"/>
      <c r="G82" s="199"/>
      <c r="H82" s="199"/>
      <c r="I82" s="199"/>
    </row>
    <row r="83" spans="1:10" ht="33" customHeight="1" x14ac:dyDescent="0.25">
      <c r="A83" s="206" t="s">
        <v>387</v>
      </c>
      <c r="B83" s="296">
        <f>'A5 Exploitation'!D190</f>
        <v>0</v>
      </c>
      <c r="C83" s="296"/>
      <c r="D83" s="199"/>
      <c r="E83" s="199"/>
      <c r="F83" s="199"/>
      <c r="G83" s="199"/>
      <c r="H83" s="199"/>
      <c r="I83" s="199"/>
    </row>
    <row r="84" spans="1:10" ht="33" customHeight="1" x14ac:dyDescent="0.25">
      <c r="A84" s="206" t="s">
        <v>388</v>
      </c>
      <c r="B84" s="296">
        <f>'A6 Exploitation'!D190</f>
        <v>0</v>
      </c>
      <c r="C84" s="296"/>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97" t="s">
        <v>395</v>
      </c>
      <c r="C87" s="297"/>
      <c r="D87" s="199"/>
      <c r="E87" s="199"/>
      <c r="F87" s="199"/>
      <c r="G87" s="199"/>
      <c r="H87" s="199"/>
      <c r="I87" s="199"/>
      <c r="J87" s="198" t="str">
        <f>D18</f>
        <v>Mourouj2</v>
      </c>
    </row>
    <row r="88" spans="1:10" ht="33" customHeight="1" x14ac:dyDescent="0.25">
      <c r="A88" s="207" t="s">
        <v>383</v>
      </c>
      <c r="B88" s="296">
        <f>'A1 Exploitation'!D246</f>
        <v>0.93421052631578949</v>
      </c>
      <c r="C88" s="296"/>
      <c r="D88" s="199"/>
      <c r="E88" s="199"/>
      <c r="F88" s="199"/>
      <c r="G88" s="199"/>
      <c r="H88" s="199"/>
      <c r="I88" s="199"/>
    </row>
    <row r="89" spans="1:10" ht="33" customHeight="1" x14ac:dyDescent="0.25">
      <c r="A89" s="206" t="s">
        <v>384</v>
      </c>
      <c r="B89" s="296">
        <f>'A2 Exploitation'!D246</f>
        <v>0.83333333333333337</v>
      </c>
      <c r="C89" s="296"/>
      <c r="D89" s="199"/>
      <c r="E89" s="199"/>
      <c r="F89" s="199"/>
      <c r="G89" s="199"/>
      <c r="H89" s="199"/>
      <c r="I89" s="199"/>
    </row>
    <row r="90" spans="1:10" ht="33" customHeight="1" x14ac:dyDescent="0.25">
      <c r="A90" s="207" t="s">
        <v>385</v>
      </c>
      <c r="B90" s="296">
        <f>'A3 Exploitation'!D246</f>
        <v>0.87179487179487181</v>
      </c>
      <c r="C90" s="296"/>
      <c r="D90" s="199"/>
      <c r="E90" s="199"/>
      <c r="F90" s="199"/>
      <c r="G90" s="199"/>
      <c r="H90" s="199"/>
      <c r="I90" s="199"/>
    </row>
    <row r="91" spans="1:10" ht="33" customHeight="1" x14ac:dyDescent="0.25">
      <c r="A91" s="207" t="s">
        <v>386</v>
      </c>
      <c r="B91" s="296">
        <f>'A4 Exploitation'!D246</f>
        <v>0</v>
      </c>
      <c r="C91" s="296"/>
      <c r="D91" s="199"/>
      <c r="E91" s="199"/>
      <c r="F91" s="199"/>
      <c r="G91" s="199"/>
      <c r="H91" s="199"/>
      <c r="I91" s="199"/>
    </row>
    <row r="92" spans="1:10" ht="33" customHeight="1" x14ac:dyDescent="0.25">
      <c r="A92" s="206" t="s">
        <v>387</v>
      </c>
      <c r="B92" s="296">
        <f>'A5 Exploitation'!D246</f>
        <v>0</v>
      </c>
      <c r="C92" s="296"/>
      <c r="D92" s="199"/>
      <c r="E92" s="199"/>
      <c r="F92" s="199"/>
      <c r="G92" s="199"/>
      <c r="H92" s="199"/>
      <c r="I92" s="199"/>
    </row>
    <row r="93" spans="1:10" ht="33" customHeight="1" x14ac:dyDescent="0.25">
      <c r="A93" s="206" t="s">
        <v>388</v>
      </c>
      <c r="B93" s="296">
        <f>'A6 Exploitation'!D246</f>
        <v>0</v>
      </c>
      <c r="C93" s="296"/>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97" t="s">
        <v>396</v>
      </c>
      <c r="C96" s="297"/>
      <c r="D96" s="199"/>
      <c r="E96" s="199"/>
      <c r="F96" s="199"/>
      <c r="G96" s="199"/>
      <c r="H96" s="199"/>
      <c r="I96" s="199"/>
      <c r="J96" s="198" t="str">
        <f>D18</f>
        <v>Mourouj2</v>
      </c>
    </row>
    <row r="97" spans="1:10" ht="33" customHeight="1" x14ac:dyDescent="0.25">
      <c r="A97" s="207" t="s">
        <v>383</v>
      </c>
      <c r="B97" s="296">
        <f>'A1 Exploitation'!D289</f>
        <v>0.9285714285714286</v>
      </c>
      <c r="C97" s="296"/>
      <c r="D97" s="199"/>
      <c r="E97" s="199"/>
      <c r="F97" s="199"/>
      <c r="G97" s="199"/>
      <c r="H97" s="199"/>
      <c r="I97" s="199"/>
    </row>
    <row r="98" spans="1:10" ht="33" customHeight="1" x14ac:dyDescent="0.25">
      <c r="A98" s="206" t="s">
        <v>384</v>
      </c>
      <c r="B98" s="296">
        <f>'A2 Exploitation'!D289</f>
        <v>0.96551724137931039</v>
      </c>
      <c r="C98" s="296"/>
      <c r="D98" s="199"/>
      <c r="E98" s="199"/>
      <c r="F98" s="199"/>
      <c r="G98" s="199"/>
      <c r="H98" s="199"/>
      <c r="I98" s="199"/>
    </row>
    <row r="99" spans="1:10" ht="33" customHeight="1" x14ac:dyDescent="0.25">
      <c r="A99" s="207" t="s">
        <v>385</v>
      </c>
      <c r="B99" s="296">
        <f>'A3 Exploitation'!D289</f>
        <v>0.9285714285714286</v>
      </c>
      <c r="C99" s="296"/>
      <c r="D99" s="199"/>
      <c r="E99" s="199"/>
      <c r="F99" s="199"/>
      <c r="G99" s="199"/>
      <c r="H99" s="199"/>
      <c r="I99" s="199"/>
    </row>
    <row r="100" spans="1:10" ht="33" customHeight="1" x14ac:dyDescent="0.25">
      <c r="A100" s="207" t="s">
        <v>386</v>
      </c>
      <c r="B100" s="296">
        <f>'A4 Exploitation'!D289</f>
        <v>0</v>
      </c>
      <c r="C100" s="296"/>
      <c r="D100" s="199"/>
      <c r="E100" s="199"/>
      <c r="F100" s="199"/>
      <c r="G100" s="199"/>
      <c r="H100" s="199"/>
      <c r="I100" s="199"/>
    </row>
    <row r="101" spans="1:10" ht="33" customHeight="1" x14ac:dyDescent="0.25">
      <c r="A101" s="206" t="s">
        <v>387</v>
      </c>
      <c r="B101" s="296">
        <f>'A5 Exploitation'!D289</f>
        <v>0</v>
      </c>
      <c r="C101" s="296"/>
      <c r="D101" s="199"/>
      <c r="E101" s="199"/>
      <c r="F101" s="199"/>
      <c r="G101" s="199"/>
      <c r="H101" s="199"/>
      <c r="I101" s="199"/>
    </row>
    <row r="102" spans="1:10" ht="33" customHeight="1" x14ac:dyDescent="0.25">
      <c r="A102" s="206" t="s">
        <v>388</v>
      </c>
      <c r="B102" s="296">
        <f>'A6 Exploitation'!D289</f>
        <v>0</v>
      </c>
      <c r="C102" s="296"/>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97" t="s">
        <v>397</v>
      </c>
      <c r="C105" s="297"/>
      <c r="D105" s="199"/>
      <c r="E105" s="199"/>
      <c r="F105" s="199"/>
      <c r="G105" s="199"/>
      <c r="H105" s="199"/>
      <c r="I105" s="199"/>
      <c r="J105" s="198" t="str">
        <f>D18</f>
        <v>Mourouj2</v>
      </c>
    </row>
    <row r="106" spans="1:10" ht="33" customHeight="1" x14ac:dyDescent="0.25">
      <c r="A106" s="207" t="s">
        <v>383</v>
      </c>
      <c r="B106" s="296">
        <f>'A1 Exploitation'!D322</f>
        <v>0.89473684210526316</v>
      </c>
      <c r="C106" s="296"/>
      <c r="D106" s="199"/>
      <c r="E106" s="199"/>
      <c r="F106" s="199"/>
      <c r="G106" s="199"/>
      <c r="H106" s="199"/>
      <c r="I106" s="199"/>
    </row>
    <row r="107" spans="1:10" ht="33" customHeight="1" x14ac:dyDescent="0.25">
      <c r="A107" s="206" t="s">
        <v>384</v>
      </c>
      <c r="B107" s="296">
        <f>'A2 Exploitation'!D322</f>
        <v>0.97368421052631582</v>
      </c>
      <c r="C107" s="296"/>
      <c r="D107" s="199"/>
      <c r="E107" s="199"/>
      <c r="F107" s="199"/>
      <c r="G107" s="199"/>
      <c r="H107" s="199"/>
      <c r="I107" s="199"/>
    </row>
    <row r="108" spans="1:10" ht="33" customHeight="1" x14ac:dyDescent="0.25">
      <c r="A108" s="207" t="s">
        <v>385</v>
      </c>
      <c r="B108" s="296">
        <f>'A3 Exploitation'!D322</f>
        <v>0.94444444444444442</v>
      </c>
      <c r="C108" s="296"/>
      <c r="D108" s="199"/>
      <c r="E108" s="199"/>
      <c r="F108" s="199"/>
      <c r="G108" s="199"/>
      <c r="H108" s="199"/>
      <c r="I108" s="199"/>
    </row>
    <row r="109" spans="1:10" ht="33" customHeight="1" x14ac:dyDescent="0.25">
      <c r="A109" s="207" t="s">
        <v>386</v>
      </c>
      <c r="B109" s="296">
        <f>'A4 Exploitation'!D322</f>
        <v>0</v>
      </c>
      <c r="C109" s="296"/>
      <c r="D109" s="199"/>
      <c r="E109" s="199"/>
      <c r="F109" s="199"/>
      <c r="G109" s="199"/>
      <c r="H109" s="199"/>
      <c r="I109" s="199"/>
    </row>
    <row r="110" spans="1:10" ht="33" customHeight="1" x14ac:dyDescent="0.25">
      <c r="A110" s="206" t="s">
        <v>387</v>
      </c>
      <c r="B110" s="296">
        <f>'A5 Exploitation'!D322</f>
        <v>0</v>
      </c>
      <c r="C110" s="296"/>
      <c r="D110" s="199"/>
      <c r="E110" s="199"/>
      <c r="F110" s="199"/>
      <c r="G110" s="199"/>
      <c r="H110" s="199"/>
      <c r="I110" s="199"/>
    </row>
    <row r="111" spans="1:10" ht="33" customHeight="1" x14ac:dyDescent="0.25">
      <c r="A111" s="206" t="s">
        <v>388</v>
      </c>
      <c r="B111" s="296">
        <f>'A6 Exploitation'!D322</f>
        <v>0</v>
      </c>
      <c r="C111" s="296"/>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97" t="s">
        <v>398</v>
      </c>
      <c r="C114" s="297"/>
      <c r="D114" s="199"/>
      <c r="E114" s="199"/>
      <c r="F114" s="199"/>
      <c r="G114" s="199"/>
      <c r="H114" s="199"/>
      <c r="I114" s="199"/>
      <c r="J114" s="198" t="str">
        <f>D18</f>
        <v>Mourouj2</v>
      </c>
    </row>
    <row r="115" spans="1:10" ht="33" customHeight="1" x14ac:dyDescent="0.25">
      <c r="A115" s="207" t="s">
        <v>383</v>
      </c>
      <c r="B115" s="296">
        <f>'A1 Exploitation'!D350</f>
        <v>0.9285714285714286</v>
      </c>
      <c r="C115" s="296"/>
      <c r="D115" s="199"/>
      <c r="E115" s="199"/>
      <c r="F115" s="199"/>
      <c r="G115" s="199"/>
      <c r="H115" s="199"/>
      <c r="I115" s="199"/>
    </row>
    <row r="116" spans="1:10" ht="33" customHeight="1" x14ac:dyDescent="0.25">
      <c r="A116" s="206" t="s">
        <v>384</v>
      </c>
      <c r="B116" s="296">
        <f>'A2 Exploitation'!D350</f>
        <v>1</v>
      </c>
      <c r="C116" s="296"/>
      <c r="D116" s="199"/>
      <c r="E116" s="199"/>
      <c r="F116" s="199"/>
      <c r="G116" s="199"/>
      <c r="H116" s="199"/>
      <c r="I116" s="199"/>
    </row>
    <row r="117" spans="1:10" ht="33" customHeight="1" x14ac:dyDescent="0.25">
      <c r="A117" s="207" t="s">
        <v>385</v>
      </c>
      <c r="B117" s="296">
        <f>'A3 Exploitation'!D350</f>
        <v>1</v>
      </c>
      <c r="C117" s="296"/>
      <c r="D117" s="199"/>
      <c r="E117" s="199"/>
      <c r="F117" s="199"/>
      <c r="G117" s="199"/>
      <c r="H117" s="199"/>
      <c r="I117" s="199"/>
    </row>
    <row r="118" spans="1:10" ht="33" customHeight="1" x14ac:dyDescent="0.25">
      <c r="A118" s="207" t="s">
        <v>386</v>
      </c>
      <c r="B118" s="296">
        <f>'A4 Exploitation'!D350</f>
        <v>0</v>
      </c>
      <c r="C118" s="296"/>
      <c r="D118" s="199"/>
      <c r="E118" s="199"/>
      <c r="F118" s="199"/>
      <c r="G118" s="199"/>
      <c r="H118" s="199"/>
      <c r="I118" s="199"/>
    </row>
    <row r="119" spans="1:10" ht="33" customHeight="1" x14ac:dyDescent="0.25">
      <c r="A119" s="206" t="s">
        <v>387</v>
      </c>
      <c r="B119" s="296">
        <f>'A5 Exploitation'!D350</f>
        <v>0</v>
      </c>
      <c r="C119" s="296"/>
      <c r="D119" s="199"/>
      <c r="E119" s="199"/>
      <c r="F119" s="199"/>
      <c r="G119" s="199"/>
      <c r="H119" s="199"/>
      <c r="I119" s="199"/>
    </row>
    <row r="120" spans="1:10" ht="33" customHeight="1" x14ac:dyDescent="0.25">
      <c r="A120" s="206" t="s">
        <v>388</v>
      </c>
      <c r="B120" s="296">
        <f>'A6 Exploitation'!D350</f>
        <v>0</v>
      </c>
      <c r="C120" s="296"/>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97" t="s">
        <v>399</v>
      </c>
      <c r="C123" s="297"/>
      <c r="D123" s="199"/>
      <c r="E123" s="199"/>
      <c r="F123" s="199"/>
      <c r="G123" s="199"/>
      <c r="H123" s="199"/>
      <c r="I123" s="199"/>
      <c r="J123" s="198" t="str">
        <f>D18</f>
        <v>Mourouj2</v>
      </c>
    </row>
    <row r="124" spans="1:10" ht="33" customHeight="1" x14ac:dyDescent="0.25">
      <c r="A124" s="207" t="s">
        <v>383</v>
      </c>
      <c r="B124" s="296">
        <f>'A1 Exploitation'!D403</f>
        <v>1</v>
      </c>
      <c r="C124" s="296"/>
      <c r="D124" s="199"/>
      <c r="E124" s="199"/>
      <c r="F124" s="199"/>
      <c r="G124" s="199"/>
      <c r="H124" s="199"/>
      <c r="I124" s="199"/>
    </row>
    <row r="125" spans="1:10" ht="33" customHeight="1" x14ac:dyDescent="0.25">
      <c r="A125" s="206" t="s">
        <v>384</v>
      </c>
      <c r="B125" s="296">
        <f>'A2 Exploitation'!D403</f>
        <v>0.967741935483871</v>
      </c>
      <c r="C125" s="296"/>
      <c r="D125" s="199"/>
      <c r="E125" s="199"/>
      <c r="F125" s="199"/>
      <c r="G125" s="199"/>
      <c r="H125" s="199"/>
      <c r="I125" s="199"/>
    </row>
    <row r="126" spans="1:10" ht="33" customHeight="1" x14ac:dyDescent="0.25">
      <c r="A126" s="207" t="s">
        <v>385</v>
      </c>
      <c r="B126" s="296">
        <f>'A3 Exploitation'!D403</f>
        <v>0.69696969696969702</v>
      </c>
      <c r="C126" s="296"/>
      <c r="D126" s="199"/>
      <c r="E126" s="199"/>
      <c r="F126" s="199"/>
      <c r="G126" s="199"/>
      <c r="H126" s="199"/>
      <c r="I126" s="199"/>
    </row>
    <row r="127" spans="1:10" ht="33" customHeight="1" x14ac:dyDescent="0.25">
      <c r="A127" s="207" t="s">
        <v>386</v>
      </c>
      <c r="B127" s="296">
        <f>'A4 Exploitation'!D403</f>
        <v>0</v>
      </c>
      <c r="C127" s="296"/>
      <c r="D127" s="199"/>
      <c r="E127" s="199"/>
      <c r="F127" s="199"/>
      <c r="G127" s="199"/>
      <c r="H127" s="199"/>
      <c r="I127" s="199"/>
    </row>
    <row r="128" spans="1:10" ht="33" customHeight="1" x14ac:dyDescent="0.25">
      <c r="A128" s="206" t="s">
        <v>387</v>
      </c>
      <c r="B128" s="296">
        <f>'A5 Exploitation'!D403</f>
        <v>0</v>
      </c>
      <c r="C128" s="296"/>
      <c r="D128" s="199"/>
      <c r="E128" s="199"/>
      <c r="F128" s="199"/>
      <c r="G128" s="199"/>
      <c r="H128" s="199"/>
      <c r="I128" s="199"/>
    </row>
    <row r="129" spans="1:10" ht="33" customHeight="1" x14ac:dyDescent="0.25">
      <c r="A129" s="206" t="s">
        <v>388</v>
      </c>
      <c r="B129" s="296">
        <f>'A6 Exploitation'!D403</f>
        <v>0</v>
      </c>
      <c r="C129" s="296"/>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97" t="s">
        <v>400</v>
      </c>
      <c r="C132" s="297"/>
      <c r="D132" s="199"/>
      <c r="E132" s="199"/>
      <c r="F132" s="199"/>
      <c r="G132" s="199"/>
      <c r="H132" s="199"/>
      <c r="I132" s="199"/>
      <c r="J132" s="198" t="str">
        <f>D18</f>
        <v>Mourouj2</v>
      </c>
    </row>
    <row r="133" spans="1:10" ht="33" customHeight="1" x14ac:dyDescent="0.25">
      <c r="A133" s="207" t="s">
        <v>383</v>
      </c>
      <c r="B133" s="296">
        <f>'A1 Exploitation'!D433</f>
        <v>0.96875</v>
      </c>
      <c r="C133" s="296"/>
      <c r="D133" s="199"/>
      <c r="E133" s="199"/>
      <c r="F133" s="199"/>
      <c r="G133" s="199"/>
      <c r="H133" s="199"/>
      <c r="I133" s="199"/>
    </row>
    <row r="134" spans="1:10" ht="33" customHeight="1" x14ac:dyDescent="0.25">
      <c r="A134" s="206" t="s">
        <v>384</v>
      </c>
      <c r="B134" s="296">
        <f>'A2 Exploitation'!D433</f>
        <v>1</v>
      </c>
      <c r="C134" s="296"/>
      <c r="D134" s="199"/>
      <c r="E134" s="199"/>
      <c r="F134" s="199"/>
      <c r="G134" s="199"/>
      <c r="H134" s="199"/>
      <c r="I134" s="199"/>
    </row>
    <row r="135" spans="1:10" ht="33" customHeight="1" x14ac:dyDescent="0.25">
      <c r="A135" s="207" t="s">
        <v>385</v>
      </c>
      <c r="B135" s="296">
        <f>'A3 Exploitation'!D433</f>
        <v>0.9375</v>
      </c>
      <c r="C135" s="296"/>
      <c r="D135" s="199"/>
      <c r="E135" s="199"/>
      <c r="F135" s="199"/>
      <c r="G135" s="199"/>
      <c r="H135" s="199"/>
      <c r="I135" s="199"/>
    </row>
    <row r="136" spans="1:10" ht="33" customHeight="1" x14ac:dyDescent="0.25">
      <c r="A136" s="207" t="s">
        <v>386</v>
      </c>
      <c r="B136" s="296">
        <f>'A4 Exploitation'!D433</f>
        <v>0</v>
      </c>
      <c r="C136" s="296"/>
      <c r="D136" s="199"/>
      <c r="E136" s="199"/>
      <c r="F136" s="199"/>
      <c r="G136" s="199"/>
      <c r="H136" s="199"/>
      <c r="I136" s="199"/>
    </row>
    <row r="137" spans="1:10" ht="33" customHeight="1" x14ac:dyDescent="0.25">
      <c r="A137" s="206" t="s">
        <v>387</v>
      </c>
      <c r="B137" s="296">
        <f>'A5 Exploitation'!D433</f>
        <v>0</v>
      </c>
      <c r="C137" s="296"/>
      <c r="D137" s="199"/>
      <c r="E137" s="199"/>
      <c r="F137" s="199"/>
      <c r="G137" s="199"/>
      <c r="H137" s="199"/>
      <c r="I137" s="199"/>
    </row>
    <row r="138" spans="1:10" ht="33" customHeight="1" x14ac:dyDescent="0.25">
      <c r="A138" s="206" t="s">
        <v>388</v>
      </c>
      <c r="B138" s="296">
        <f>'A6 Exploitation'!D433</f>
        <v>0</v>
      </c>
      <c r="C138" s="296"/>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97" t="s">
        <v>401</v>
      </c>
      <c r="C141" s="297"/>
      <c r="D141" s="199"/>
      <c r="E141" s="199"/>
      <c r="F141" s="199"/>
      <c r="G141" s="199"/>
      <c r="H141" s="199"/>
      <c r="I141" s="199"/>
      <c r="J141" s="198" t="str">
        <f>D18</f>
        <v>Mourouj2</v>
      </c>
    </row>
    <row r="142" spans="1:10" ht="33" customHeight="1" x14ac:dyDescent="0.25">
      <c r="A142" s="207" t="s">
        <v>383</v>
      </c>
      <c r="B142" s="296">
        <f>'A1 Exploitation'!D452</f>
        <v>1</v>
      </c>
      <c r="C142" s="296"/>
      <c r="D142" s="199"/>
      <c r="E142" s="199"/>
      <c r="F142" s="199"/>
      <c r="G142" s="199"/>
      <c r="H142" s="199"/>
      <c r="I142" s="199"/>
    </row>
    <row r="143" spans="1:10" ht="33" customHeight="1" x14ac:dyDescent="0.25">
      <c r="A143" s="206" t="s">
        <v>384</v>
      </c>
      <c r="B143" s="296">
        <f>'A2 Exploitation'!D452</f>
        <v>1</v>
      </c>
      <c r="C143" s="296"/>
      <c r="D143" s="199"/>
      <c r="E143" s="199"/>
      <c r="F143" s="199"/>
      <c r="G143" s="199"/>
      <c r="H143" s="199"/>
      <c r="I143" s="199"/>
    </row>
    <row r="144" spans="1:10" ht="33" customHeight="1" x14ac:dyDescent="0.25">
      <c r="A144" s="207" t="s">
        <v>385</v>
      </c>
      <c r="B144" s="296">
        <f>'A3 Exploitation'!D452</f>
        <v>1</v>
      </c>
      <c r="C144" s="296"/>
      <c r="D144" s="199"/>
      <c r="E144" s="199"/>
      <c r="F144" s="199"/>
      <c r="G144" s="199"/>
      <c r="H144" s="199"/>
      <c r="I144" s="199"/>
    </row>
    <row r="145" spans="1:10" ht="33" customHeight="1" x14ac:dyDescent="0.25">
      <c r="A145" s="207" t="s">
        <v>386</v>
      </c>
      <c r="B145" s="296">
        <f>'A4 Exploitation'!D452</f>
        <v>0</v>
      </c>
      <c r="C145" s="296"/>
      <c r="D145" s="199"/>
      <c r="E145" s="199"/>
      <c r="F145" s="199"/>
      <c r="G145" s="199"/>
      <c r="H145" s="199"/>
      <c r="I145" s="199"/>
    </row>
    <row r="146" spans="1:10" ht="33" customHeight="1" x14ac:dyDescent="0.25">
      <c r="A146" s="206" t="s">
        <v>387</v>
      </c>
      <c r="B146" s="296">
        <f>'A5 Exploitation'!D452</f>
        <v>0</v>
      </c>
      <c r="C146" s="296"/>
      <c r="D146" s="199"/>
      <c r="E146" s="199"/>
      <c r="F146" s="199"/>
      <c r="G146" s="199"/>
      <c r="H146" s="199"/>
      <c r="I146" s="199"/>
    </row>
    <row r="147" spans="1:10" ht="33" customHeight="1" x14ac:dyDescent="0.25">
      <c r="A147" s="206" t="s">
        <v>388</v>
      </c>
      <c r="B147" s="296">
        <f>'A6 Exploitation'!D452</f>
        <v>0</v>
      </c>
      <c r="C147" s="296"/>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97" t="s">
        <v>402</v>
      </c>
      <c r="C150" s="297"/>
      <c r="D150" s="199"/>
      <c r="E150" s="199"/>
      <c r="F150" s="199"/>
      <c r="G150" s="199"/>
      <c r="H150" s="199"/>
      <c r="I150" s="199"/>
      <c r="J150" s="198" t="str">
        <f>D18</f>
        <v>Mourouj2</v>
      </c>
    </row>
    <row r="151" spans="1:10" ht="33" customHeight="1" x14ac:dyDescent="0.25">
      <c r="A151" s="207" t="s">
        <v>383</v>
      </c>
      <c r="B151" s="296">
        <f>'A1 Exploitation'!D462</f>
        <v>1</v>
      </c>
      <c r="C151" s="296"/>
      <c r="D151" s="199"/>
      <c r="E151" s="199"/>
      <c r="F151" s="199"/>
      <c r="G151" s="199"/>
      <c r="H151" s="199"/>
      <c r="I151" s="199"/>
    </row>
    <row r="152" spans="1:10" ht="33" customHeight="1" x14ac:dyDescent="0.25">
      <c r="A152" s="206" t="s">
        <v>384</v>
      </c>
      <c r="B152" s="296">
        <f>'A2 Exploitation'!D462</f>
        <v>1</v>
      </c>
      <c r="C152" s="296"/>
      <c r="D152" s="199"/>
      <c r="E152" s="199"/>
      <c r="F152" s="199"/>
      <c r="G152" s="199"/>
      <c r="H152" s="199"/>
      <c r="I152" s="199"/>
    </row>
    <row r="153" spans="1:10" ht="33" customHeight="1" x14ac:dyDescent="0.25">
      <c r="A153" s="207" t="s">
        <v>385</v>
      </c>
      <c r="B153" s="296">
        <f>'A3 Exploitation'!D462</f>
        <v>1</v>
      </c>
      <c r="C153" s="296"/>
      <c r="D153" s="199"/>
      <c r="E153" s="199"/>
      <c r="F153" s="199"/>
      <c r="G153" s="199"/>
      <c r="H153" s="199"/>
      <c r="I153" s="199"/>
    </row>
    <row r="154" spans="1:10" ht="33" customHeight="1" x14ac:dyDescent="0.25">
      <c r="A154" s="207" t="s">
        <v>386</v>
      </c>
      <c r="B154" s="296">
        <f>'A4 Exploitation'!D462</f>
        <v>0</v>
      </c>
      <c r="C154" s="296"/>
      <c r="D154" s="199"/>
      <c r="E154" s="199"/>
      <c r="F154" s="199"/>
      <c r="G154" s="199"/>
      <c r="H154" s="199"/>
      <c r="I154" s="199"/>
    </row>
    <row r="155" spans="1:10" ht="33" customHeight="1" x14ac:dyDescent="0.25">
      <c r="A155" s="206" t="s">
        <v>387</v>
      </c>
      <c r="B155" s="296">
        <f>'A5 Exploitation'!D462</f>
        <v>0</v>
      </c>
      <c r="C155" s="296"/>
      <c r="D155" s="199"/>
      <c r="E155" s="199"/>
      <c r="F155" s="199"/>
      <c r="G155" s="199"/>
      <c r="H155" s="199"/>
      <c r="I155" s="199"/>
    </row>
    <row r="156" spans="1:10" ht="33" customHeight="1" x14ac:dyDescent="0.25">
      <c r="A156" s="206" t="s">
        <v>388</v>
      </c>
      <c r="B156" s="296">
        <f>'A6 Exploitation'!D462</f>
        <v>0</v>
      </c>
      <c r="C156" s="296"/>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97" t="s">
        <v>403</v>
      </c>
      <c r="C159" s="297"/>
      <c r="D159" s="199"/>
      <c r="E159" s="199"/>
      <c r="F159" s="199"/>
      <c r="G159" s="199"/>
      <c r="H159" s="199"/>
      <c r="I159" s="199"/>
      <c r="J159" s="198" t="str">
        <f>D18</f>
        <v>Mourouj2</v>
      </c>
    </row>
    <row r="160" spans="1:10" ht="33" customHeight="1" x14ac:dyDescent="0.25">
      <c r="A160" s="207" t="s">
        <v>383</v>
      </c>
      <c r="B160" s="296">
        <f>'A1 Exploitation'!D471</f>
        <v>0.83333333333333337</v>
      </c>
      <c r="C160" s="296"/>
      <c r="D160" s="199"/>
      <c r="E160" s="199"/>
      <c r="F160" s="199"/>
      <c r="G160" s="199"/>
      <c r="H160" s="199"/>
      <c r="I160" s="199"/>
    </row>
    <row r="161" spans="1:10" ht="33" customHeight="1" x14ac:dyDescent="0.25">
      <c r="A161" s="206" t="s">
        <v>384</v>
      </c>
      <c r="B161" s="296">
        <f>'A2 Exploitation'!D471</f>
        <v>1</v>
      </c>
      <c r="C161" s="296"/>
      <c r="D161" s="199"/>
      <c r="E161" s="199"/>
      <c r="F161" s="199"/>
      <c r="G161" s="199"/>
      <c r="H161" s="199"/>
      <c r="I161" s="199"/>
    </row>
    <row r="162" spans="1:10" ht="33" customHeight="1" x14ac:dyDescent="0.25">
      <c r="A162" s="207" t="s">
        <v>385</v>
      </c>
      <c r="B162" s="296">
        <f>'A3 Exploitation'!D471</f>
        <v>1</v>
      </c>
      <c r="C162" s="296"/>
      <c r="D162" s="199"/>
      <c r="E162" s="199"/>
      <c r="F162" s="199"/>
      <c r="G162" s="199"/>
      <c r="H162" s="199"/>
      <c r="I162" s="199"/>
    </row>
    <row r="163" spans="1:10" ht="33" customHeight="1" x14ac:dyDescent="0.25">
      <c r="A163" s="207" t="s">
        <v>386</v>
      </c>
      <c r="B163" s="296">
        <f>'A4 Exploitation'!D471</f>
        <v>0</v>
      </c>
      <c r="C163" s="296"/>
      <c r="D163" s="199"/>
      <c r="E163" s="199"/>
      <c r="F163" s="199"/>
      <c r="G163" s="199"/>
      <c r="H163" s="199"/>
      <c r="I163" s="199"/>
    </row>
    <row r="164" spans="1:10" ht="33" customHeight="1" x14ac:dyDescent="0.25">
      <c r="A164" s="206" t="s">
        <v>387</v>
      </c>
      <c r="B164" s="296">
        <f>'A5 Exploitation'!D471</f>
        <v>0</v>
      </c>
      <c r="C164" s="296"/>
      <c r="D164" s="199"/>
      <c r="E164" s="199"/>
      <c r="F164" s="199"/>
      <c r="G164" s="199"/>
      <c r="H164" s="199"/>
      <c r="I164" s="199"/>
    </row>
    <row r="165" spans="1:10" ht="33" customHeight="1" x14ac:dyDescent="0.25">
      <c r="A165" s="206" t="s">
        <v>388</v>
      </c>
      <c r="B165" s="296">
        <f>'A6 Exploitation'!D471</f>
        <v>0</v>
      </c>
      <c r="C165" s="296"/>
      <c r="D165" s="199"/>
      <c r="E165" s="199"/>
      <c r="F165" s="199"/>
      <c r="G165" s="199"/>
      <c r="H165" s="199"/>
      <c r="I165" s="199"/>
    </row>
    <row r="166" spans="1:10" ht="18" x14ac:dyDescent="0.25">
      <c r="A166" s="209"/>
      <c r="B166" s="298"/>
      <c r="C166" s="298"/>
      <c r="D166" s="199"/>
      <c r="E166" s="199"/>
      <c r="F166" s="199"/>
      <c r="G166" s="199"/>
      <c r="H166" s="199"/>
      <c r="I166" s="199"/>
    </row>
    <row r="167" spans="1:10" ht="18" x14ac:dyDescent="0.25">
      <c r="A167" s="209"/>
      <c r="B167" s="298"/>
      <c r="C167" s="298"/>
      <c r="D167" s="199"/>
      <c r="E167" s="199"/>
      <c r="F167" s="199"/>
      <c r="G167" s="199"/>
      <c r="H167" s="199"/>
      <c r="I167" s="199"/>
    </row>
    <row r="168" spans="1:10" ht="33" customHeight="1" x14ac:dyDescent="0.25">
      <c r="A168" s="206" t="s">
        <v>381</v>
      </c>
      <c r="B168" s="297" t="s">
        <v>404</v>
      </c>
      <c r="C168" s="297"/>
      <c r="D168" s="199"/>
      <c r="E168" s="199"/>
      <c r="F168" s="199"/>
      <c r="G168" s="199"/>
      <c r="H168" s="199"/>
      <c r="I168" s="199"/>
      <c r="J168" s="198" t="str">
        <f>D18</f>
        <v>Mourouj2</v>
      </c>
    </row>
    <row r="169" spans="1:10" ht="33" customHeight="1" x14ac:dyDescent="0.25">
      <c r="A169" s="207" t="s">
        <v>383</v>
      </c>
      <c r="B169" s="296">
        <f>'A1 Exploitation'!D492</f>
        <v>0.95833333333333337</v>
      </c>
      <c r="C169" s="296"/>
      <c r="D169" s="199"/>
      <c r="E169" s="199"/>
      <c r="F169" s="199"/>
      <c r="G169" s="199"/>
      <c r="H169" s="199"/>
      <c r="I169" s="199"/>
    </row>
    <row r="170" spans="1:10" ht="33" customHeight="1" x14ac:dyDescent="0.25">
      <c r="A170" s="206" t="s">
        <v>384</v>
      </c>
      <c r="B170" s="296">
        <f>'A2 Exploitation'!D492</f>
        <v>0.9642857142857143</v>
      </c>
      <c r="C170" s="296"/>
      <c r="D170" s="199"/>
      <c r="E170" s="199"/>
      <c r="F170" s="199"/>
      <c r="G170" s="199"/>
      <c r="H170" s="199"/>
      <c r="I170" s="199"/>
    </row>
    <row r="171" spans="1:10" ht="33" customHeight="1" x14ac:dyDescent="0.25">
      <c r="A171" s="207" t="s">
        <v>385</v>
      </c>
      <c r="B171" s="296">
        <f>'A3 Exploitation'!D492</f>
        <v>0.95833333333333337</v>
      </c>
      <c r="C171" s="296"/>
      <c r="D171" s="199"/>
      <c r="E171" s="199"/>
      <c r="F171" s="199"/>
      <c r="G171" s="199"/>
      <c r="H171" s="199"/>
      <c r="I171" s="199"/>
    </row>
    <row r="172" spans="1:10" ht="33" customHeight="1" x14ac:dyDescent="0.25">
      <c r="A172" s="207" t="s">
        <v>386</v>
      </c>
      <c r="B172" s="296">
        <f>'A4 Exploitation'!D492</f>
        <v>0</v>
      </c>
      <c r="C172" s="296"/>
    </row>
    <row r="173" spans="1:10" ht="33" customHeight="1" x14ac:dyDescent="0.25">
      <c r="A173" s="206" t="s">
        <v>387</v>
      </c>
      <c r="B173" s="296">
        <f>'A5 Exploitation'!D492</f>
        <v>0</v>
      </c>
      <c r="C173" s="296"/>
    </row>
    <row r="174" spans="1:10" ht="33" customHeight="1" x14ac:dyDescent="0.25">
      <c r="A174" s="206" t="s">
        <v>388</v>
      </c>
      <c r="B174" s="296">
        <f>'A6 Exploitation'!D492</f>
        <v>0</v>
      </c>
      <c r="C174" s="296"/>
    </row>
    <row r="175" spans="1:10" ht="18.75" x14ac:dyDescent="0.25">
      <c r="A175" s="210"/>
      <c r="B175" s="203"/>
      <c r="C175" s="203"/>
    </row>
    <row r="176" spans="1:10" ht="18.75" x14ac:dyDescent="0.25">
      <c r="A176" s="210"/>
      <c r="B176" s="203"/>
      <c r="C176" s="203"/>
    </row>
    <row r="177" spans="1:10" ht="33" customHeight="1" x14ac:dyDescent="0.25">
      <c r="A177" s="206" t="s">
        <v>381</v>
      </c>
      <c r="B177" s="297" t="s">
        <v>405</v>
      </c>
      <c r="C177" s="297"/>
      <c r="J177" s="198" t="str">
        <f>D18</f>
        <v>Mourouj2</v>
      </c>
    </row>
    <row r="178" spans="1:10" ht="33" customHeight="1" x14ac:dyDescent="0.25">
      <c r="A178" s="207" t="s">
        <v>383</v>
      </c>
      <c r="B178" s="296">
        <f>'A1 Exploitation'!D501</f>
        <v>1</v>
      </c>
      <c r="C178" s="296"/>
    </row>
    <row r="179" spans="1:10" ht="33" customHeight="1" x14ac:dyDescent="0.25">
      <c r="A179" s="206" t="s">
        <v>384</v>
      </c>
      <c r="B179" s="296">
        <f>'A2 Exploitation'!D501</f>
        <v>1</v>
      </c>
      <c r="C179" s="296"/>
    </row>
    <row r="180" spans="1:10" ht="33" customHeight="1" x14ac:dyDescent="0.25">
      <c r="A180" s="207" t="s">
        <v>385</v>
      </c>
      <c r="B180" s="296">
        <f>'A3 Exploitation'!D501</f>
        <v>1</v>
      </c>
      <c r="C180" s="296"/>
    </row>
    <row r="181" spans="1:10" ht="33" customHeight="1" x14ac:dyDescent="0.25">
      <c r="A181" s="207" t="s">
        <v>386</v>
      </c>
      <c r="B181" s="296">
        <f>'A4 Exploitation'!D501</f>
        <v>0</v>
      </c>
      <c r="C181" s="296"/>
    </row>
    <row r="182" spans="1:10" ht="33" customHeight="1" x14ac:dyDescent="0.25">
      <c r="A182" s="206" t="s">
        <v>387</v>
      </c>
      <c r="B182" s="296">
        <f>'A5 Exploitation'!D501</f>
        <v>0</v>
      </c>
      <c r="C182" s="296"/>
    </row>
    <row r="183" spans="1:10" ht="33" customHeight="1" x14ac:dyDescent="0.25">
      <c r="A183" s="206" t="s">
        <v>388</v>
      </c>
      <c r="B183" s="296">
        <f>'A6 Exploitation'!D501</f>
        <v>0</v>
      </c>
      <c r="C183" s="296"/>
    </row>
    <row r="184" spans="1:10" ht="18.75" x14ac:dyDescent="0.25">
      <c r="A184" s="210"/>
      <c r="B184" s="203"/>
      <c r="C184" s="203"/>
    </row>
    <row r="185" spans="1:10" ht="18.75" x14ac:dyDescent="0.25">
      <c r="A185" s="210"/>
      <c r="B185" s="203"/>
      <c r="C185" s="203"/>
    </row>
    <row r="186" spans="1:10" ht="33" customHeight="1" x14ac:dyDescent="0.25">
      <c r="A186" s="206" t="s">
        <v>381</v>
      </c>
      <c r="B186" s="297" t="s">
        <v>406</v>
      </c>
      <c r="C186" s="297"/>
      <c r="J186" s="198" t="str">
        <f>D18</f>
        <v>Mourouj2</v>
      </c>
    </row>
    <row r="187" spans="1:10" ht="33" customHeight="1" x14ac:dyDescent="0.25">
      <c r="A187" s="207" t="s">
        <v>383</v>
      </c>
      <c r="B187" s="296">
        <f>'A1 Technique'!D198</f>
        <v>0.8973214285714286</v>
      </c>
      <c r="C187" s="296"/>
    </row>
    <row r="188" spans="1:10" ht="33" customHeight="1" x14ac:dyDescent="0.25">
      <c r="A188" s="206" t="s">
        <v>384</v>
      </c>
      <c r="B188" s="296">
        <f>'A2 Technique'!D198</f>
        <v>0.86521739130434783</v>
      </c>
      <c r="C188" s="296"/>
    </row>
    <row r="189" spans="1:10" ht="33" customHeight="1" x14ac:dyDescent="0.25">
      <c r="A189" s="207" t="s">
        <v>385</v>
      </c>
      <c r="B189" s="296">
        <f>'A3 Technique'!D198</f>
        <v>0.8771186440677966</v>
      </c>
      <c r="C189" s="296"/>
    </row>
    <row r="190" spans="1:10" ht="33" customHeight="1" x14ac:dyDescent="0.25">
      <c r="A190" s="207" t="s">
        <v>386</v>
      </c>
      <c r="B190" s="296">
        <f>'A4 Technique'!D198</f>
        <v>0</v>
      </c>
      <c r="C190" s="296"/>
    </row>
    <row r="191" spans="1:10" ht="33" customHeight="1" x14ac:dyDescent="0.25">
      <c r="A191" s="206" t="s">
        <v>387</v>
      </c>
      <c r="B191" s="296">
        <f>'A5 Technique'!D198</f>
        <v>0</v>
      </c>
      <c r="C191" s="296"/>
    </row>
    <row r="192" spans="1:10" ht="33" customHeight="1" x14ac:dyDescent="0.25">
      <c r="A192" s="206" t="s">
        <v>388</v>
      </c>
      <c r="B192" s="296">
        <f>'A6 Technique'!D198</f>
        <v>0</v>
      </c>
      <c r="C192" s="296"/>
    </row>
  </sheetData>
  <sheetProtection algorithmName="SHA-512" hashValue="zQxMGe5BdkwM2UYrcrN9WMLeExy2duhp1I9ueHKoK+/DwFoUeJzVSmJ6tkd7nkJ0OzPRoGR9GPPla9LA+RQITw==" saltValue="5hg6C2Okels9Nkgb6WBWEA=="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17"/>
      <c r="E1" s="317"/>
      <c r="F1" s="317"/>
      <c r="G1" s="317"/>
      <c r="H1" s="317"/>
      <c r="I1" s="31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18" t="s">
        <v>201</v>
      </c>
      <c r="B7" s="318"/>
      <c r="C7" s="318"/>
      <c r="D7" s="318"/>
      <c r="E7" s="318"/>
      <c r="F7" s="318"/>
      <c r="G7" s="213"/>
      <c r="H7" s="213"/>
      <c r="I7" s="213"/>
    </row>
    <row r="8" spans="1:9" ht="29.25" x14ac:dyDescent="0.45">
      <c r="A8" s="319" t="str">
        <f>'Page de garde'!D18</f>
        <v>Mourouj2</v>
      </c>
      <c r="B8" s="319"/>
      <c r="C8" s="319"/>
      <c r="D8" s="319"/>
      <c r="E8" s="319"/>
      <c r="F8" s="319"/>
      <c r="G8" s="216"/>
      <c r="H8" s="216"/>
      <c r="I8" s="213"/>
    </row>
    <row r="9" spans="1:9" ht="24" x14ac:dyDescent="0.45">
      <c r="A9" s="38" t="s">
        <v>44</v>
      </c>
      <c r="B9" s="320"/>
      <c r="C9" s="320"/>
      <c r="D9" s="320"/>
      <c r="E9" s="320"/>
      <c r="F9" s="320"/>
      <c r="G9" s="216"/>
      <c r="H9" s="216"/>
      <c r="I9" s="213"/>
    </row>
    <row r="10" spans="1:9" ht="24" x14ac:dyDescent="0.45">
      <c r="A10" s="39" t="s">
        <v>46</v>
      </c>
      <c r="B10" s="321"/>
      <c r="C10" s="321"/>
      <c r="D10" s="321"/>
      <c r="E10" s="321"/>
      <c r="F10" s="321"/>
      <c r="G10" s="216"/>
      <c r="H10" s="216"/>
      <c r="I10" s="213"/>
    </row>
    <row r="11" spans="1:9" ht="24" x14ac:dyDescent="0.45">
      <c r="A11" s="38" t="s">
        <v>45</v>
      </c>
      <c r="B11" s="316"/>
      <c r="C11" s="316"/>
      <c r="D11" s="316"/>
      <c r="E11" s="316"/>
      <c r="F11" s="316"/>
      <c r="G11" s="216"/>
      <c r="H11" s="216"/>
      <c r="I11" s="213"/>
    </row>
    <row r="12" spans="1:9" ht="24" x14ac:dyDescent="0.45">
      <c r="A12" s="38" t="s">
        <v>276</v>
      </c>
      <c r="B12" s="309">
        <f>D505</f>
        <v>0</v>
      </c>
      <c r="C12" s="309"/>
      <c r="D12" s="309"/>
      <c r="E12" s="309"/>
      <c r="F12" s="309"/>
      <c r="G12" s="216"/>
      <c r="H12" s="216"/>
      <c r="I12" s="213"/>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7" t="s">
        <v>36</v>
      </c>
      <c r="C15" s="77" t="s">
        <v>35</v>
      </c>
      <c r="D15" s="312"/>
      <c r="E15" s="313"/>
      <c r="F15" s="312"/>
      <c r="G15" s="36"/>
      <c r="H15" s="36"/>
    </row>
    <row r="16" spans="1:9" ht="18" x14ac:dyDescent="0.35">
      <c r="A16" s="304" t="s">
        <v>0</v>
      </c>
      <c r="B16" s="304"/>
      <c r="C16" s="304"/>
      <c r="D16" s="304"/>
      <c r="E16" s="304"/>
      <c r="F16" s="304"/>
      <c r="G16" s="36"/>
      <c r="H16" s="36"/>
    </row>
    <row r="17" spans="1:8" ht="18" x14ac:dyDescent="0.3">
      <c r="A17" s="182">
        <f>B11</f>
        <v>0</v>
      </c>
      <c r="B17" s="36"/>
      <c r="C17" s="36"/>
      <c r="D17" s="36"/>
      <c r="E17" s="36"/>
      <c r="F17" s="36"/>
      <c r="G17" s="36"/>
      <c r="H17" s="36"/>
    </row>
    <row r="18" spans="1:8" ht="18" x14ac:dyDescent="0.25">
      <c r="A18" s="314" t="s">
        <v>1</v>
      </c>
      <c r="B18" s="315"/>
      <c r="C18" s="315"/>
      <c r="D18" s="315"/>
      <c r="E18" s="315"/>
      <c r="F18" s="31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5" t="s">
        <v>18</v>
      </c>
      <c r="B26" s="306"/>
      <c r="C26" s="306"/>
      <c r="D26" s="306"/>
      <c r="E26" s="306"/>
      <c r="F26" s="30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04" t="s">
        <v>137</v>
      </c>
      <c r="B43" s="304"/>
      <c r="C43" s="304"/>
      <c r="D43" s="304"/>
      <c r="E43" s="304"/>
      <c r="F43" s="304"/>
    </row>
    <row r="44" spans="1:7" x14ac:dyDescent="0.25">
      <c r="A44" s="183">
        <f>B11</f>
        <v>0</v>
      </c>
      <c r="B44" s="6"/>
      <c r="C44" s="7"/>
      <c r="D44" s="6"/>
    </row>
    <row r="45" spans="1:7" ht="16.5" x14ac:dyDescent="0.25">
      <c r="A45" s="307" t="s">
        <v>63</v>
      </c>
      <c r="B45" s="308"/>
      <c r="C45" s="308"/>
      <c r="D45" s="308"/>
      <c r="E45" s="308"/>
      <c r="F45" s="30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5" t="s">
        <v>65</v>
      </c>
      <c r="B57" s="306"/>
      <c r="C57" s="306"/>
      <c r="D57" s="306"/>
      <c r="E57" s="306"/>
      <c r="F57" s="30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5" t="s">
        <v>25</v>
      </c>
      <c r="B84" s="306"/>
      <c r="C84" s="306"/>
      <c r="D84" s="306"/>
      <c r="E84" s="306"/>
      <c r="F84" s="30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04" t="s">
        <v>129</v>
      </c>
      <c r="B99" s="304"/>
      <c r="C99" s="304"/>
      <c r="D99" s="304"/>
      <c r="E99" s="304"/>
      <c r="F99" s="304"/>
    </row>
    <row r="100" spans="1:6" x14ac:dyDescent="0.25">
      <c r="A100" s="183">
        <f>B11</f>
        <v>0</v>
      </c>
      <c r="B100" s="6"/>
      <c r="C100" s="7"/>
      <c r="D100" s="6"/>
    </row>
    <row r="101" spans="1:6" ht="16.5" x14ac:dyDescent="0.25">
      <c r="A101" s="307" t="s">
        <v>63</v>
      </c>
      <c r="B101" s="308"/>
      <c r="C101" s="308"/>
      <c r="D101" s="308"/>
      <c r="E101" s="308"/>
      <c r="F101" s="30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5" t="s">
        <v>133</v>
      </c>
      <c r="B113" s="306"/>
      <c r="C113" s="306"/>
      <c r="D113" s="306"/>
      <c r="E113" s="306"/>
      <c r="F113" s="30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5" t="s">
        <v>73</v>
      </c>
      <c r="B137" s="306"/>
      <c r="C137" s="306"/>
      <c r="D137" s="306"/>
      <c r="E137" s="306"/>
      <c r="F137" s="30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04" t="s">
        <v>130</v>
      </c>
      <c r="B152" s="304"/>
      <c r="C152" s="304"/>
      <c r="D152" s="304"/>
      <c r="E152" s="304"/>
      <c r="F152" s="304"/>
    </row>
    <row r="153" spans="1:6" x14ac:dyDescent="0.25">
      <c r="A153" s="183">
        <f>B11</f>
        <v>0</v>
      </c>
      <c r="B153" s="6"/>
      <c r="C153" s="7"/>
      <c r="D153" s="59"/>
    </row>
    <row r="154" spans="1:6" ht="16.5" x14ac:dyDescent="0.25">
      <c r="A154" s="307" t="s">
        <v>63</v>
      </c>
      <c r="B154" s="308"/>
      <c r="C154" s="308"/>
      <c r="D154" s="308"/>
      <c r="E154" s="308"/>
      <c r="F154" s="30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5" t="s">
        <v>134</v>
      </c>
      <c r="B166" s="306"/>
      <c r="C166" s="306"/>
      <c r="D166" s="306"/>
      <c r="E166" s="306"/>
      <c r="F166" s="30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04" t="s">
        <v>167</v>
      </c>
      <c r="B192" s="304"/>
      <c r="C192" s="304"/>
      <c r="D192" s="304"/>
      <c r="E192" s="304"/>
      <c r="F192" s="304"/>
    </row>
    <row r="193" spans="1:7" x14ac:dyDescent="0.25">
      <c r="A193" s="189">
        <f>B11</f>
        <v>0</v>
      </c>
      <c r="B193" s="6"/>
      <c r="C193" s="7"/>
      <c r="D193" s="6"/>
    </row>
    <row r="194" spans="1:7" ht="18" x14ac:dyDescent="0.25">
      <c r="A194" s="305" t="s">
        <v>158</v>
      </c>
      <c r="B194" s="306"/>
      <c r="C194" s="306"/>
      <c r="D194" s="306"/>
      <c r="E194" s="306"/>
      <c r="F194" s="30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5" t="s">
        <v>76</v>
      </c>
      <c r="B209" s="306"/>
      <c r="C209" s="306"/>
      <c r="D209" s="306"/>
      <c r="E209" s="306"/>
      <c r="F209" s="30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5" t="s">
        <v>191</v>
      </c>
      <c r="B232" s="306"/>
      <c r="C232" s="306"/>
      <c r="D232" s="306"/>
      <c r="E232" s="306"/>
      <c r="F232" s="30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3">
        <f>B11</f>
        <v>0</v>
      </c>
      <c r="B249" s="6"/>
      <c r="C249" s="7"/>
      <c r="D249" s="6"/>
    </row>
    <row r="250" spans="1:6" s="3" customFormat="1" ht="18" x14ac:dyDescent="0.25">
      <c r="A250" s="305" t="s">
        <v>79</v>
      </c>
      <c r="B250" s="306"/>
      <c r="C250" s="306"/>
      <c r="D250" s="306"/>
      <c r="E250" s="306"/>
      <c r="F250" s="30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5" t="s">
        <v>81</v>
      </c>
      <c r="B266" s="306"/>
      <c r="C266" s="306"/>
      <c r="D266" s="306"/>
      <c r="E266" s="306"/>
      <c r="F266" s="30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2">
        <f>B11</f>
        <v>0</v>
      </c>
      <c r="B292" s="6"/>
      <c r="C292" s="7"/>
      <c r="D292" s="59"/>
    </row>
    <row r="293" spans="1:7" ht="18" x14ac:dyDescent="0.25">
      <c r="A293" s="305" t="s">
        <v>19</v>
      </c>
      <c r="B293" s="306"/>
      <c r="C293" s="306"/>
      <c r="D293" s="306"/>
      <c r="E293" s="306"/>
      <c r="F293" s="30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5" t="s">
        <v>122</v>
      </c>
      <c r="B305" s="306"/>
      <c r="C305" s="306"/>
      <c r="D305" s="306"/>
      <c r="E305" s="306"/>
      <c r="F305" s="30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04" t="s">
        <v>21</v>
      </c>
      <c r="B324" s="304"/>
      <c r="C324" s="304"/>
      <c r="D324" s="304"/>
      <c r="E324" s="304"/>
      <c r="F324" s="304"/>
    </row>
    <row r="325" spans="1:9" x14ac:dyDescent="0.25">
      <c r="A325" s="193">
        <f>B11</f>
        <v>0</v>
      </c>
      <c r="B325" s="6"/>
      <c r="C325" s="7"/>
      <c r="D325" s="6"/>
    </row>
    <row r="326" spans="1:9" ht="18" x14ac:dyDescent="0.25">
      <c r="A326" s="305" t="s">
        <v>12</v>
      </c>
      <c r="B326" s="306"/>
      <c r="C326" s="306"/>
      <c r="D326" s="306"/>
      <c r="E326" s="306"/>
      <c r="F326" s="30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5" t="s">
        <v>25</v>
      </c>
      <c r="B339" s="306"/>
      <c r="C339" s="306"/>
      <c r="D339" s="306"/>
      <c r="E339" s="306"/>
      <c r="F339" s="30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04" t="s">
        <v>8</v>
      </c>
      <c r="B352" s="304"/>
      <c r="C352" s="304"/>
      <c r="D352" s="304"/>
      <c r="E352" s="304"/>
      <c r="F352" s="304"/>
    </row>
    <row r="353" spans="1:6" x14ac:dyDescent="0.25">
      <c r="A353" s="183">
        <f>B11</f>
        <v>0</v>
      </c>
      <c r="B353" s="6"/>
      <c r="C353" s="7"/>
      <c r="D353" s="59"/>
    </row>
    <row r="354" spans="1:6" ht="16.5" x14ac:dyDescent="0.25">
      <c r="A354" s="307" t="s">
        <v>113</v>
      </c>
      <c r="B354" s="308"/>
      <c r="C354" s="308"/>
      <c r="D354" s="308"/>
      <c r="E354" s="308"/>
      <c r="F354" s="30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5" t="s">
        <v>25</v>
      </c>
      <c r="B366" s="306"/>
      <c r="C366" s="306"/>
      <c r="D366" s="306"/>
      <c r="E366" s="306"/>
      <c r="F366" s="30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5" t="s">
        <v>124</v>
      </c>
      <c r="B382" s="306"/>
      <c r="C382" s="306"/>
      <c r="D382" s="306"/>
      <c r="E382" s="306"/>
      <c r="F382" s="30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5" t="s">
        <v>29</v>
      </c>
      <c r="B391" s="306"/>
      <c r="C391" s="306"/>
      <c r="D391" s="306"/>
      <c r="E391" s="306"/>
      <c r="F391" s="30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04" t="s">
        <v>125</v>
      </c>
      <c r="B405" s="304"/>
      <c r="C405" s="304"/>
      <c r="D405" s="304"/>
      <c r="E405" s="304"/>
      <c r="F405" s="304"/>
    </row>
    <row r="406" spans="1:6" x14ac:dyDescent="0.25">
      <c r="A406" s="192">
        <f>B11</f>
        <v>0</v>
      </c>
      <c r="B406" s="6"/>
      <c r="C406" s="7"/>
      <c r="D406" s="6"/>
    </row>
    <row r="407" spans="1:6" ht="16.5" x14ac:dyDescent="0.25">
      <c r="A407" s="307" t="s">
        <v>19</v>
      </c>
      <c r="B407" s="308"/>
      <c r="C407" s="308"/>
      <c r="D407" s="308"/>
      <c r="E407" s="308"/>
      <c r="F407" s="30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07" t="s">
        <v>122</v>
      </c>
      <c r="B418" s="308"/>
      <c r="C418" s="308"/>
      <c r="D418" s="308"/>
      <c r="E418" s="308"/>
      <c r="F418" s="30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04" t="s">
        <v>374</v>
      </c>
      <c r="B435" s="304"/>
      <c r="C435" s="304"/>
      <c r="D435" s="304"/>
      <c r="E435" s="304"/>
      <c r="F435" s="304"/>
    </row>
    <row r="436" spans="1:7" x14ac:dyDescent="0.25">
      <c r="A436" s="195">
        <f>+B11</f>
        <v>0</v>
      </c>
      <c r="B436" s="6"/>
      <c r="C436" s="7"/>
      <c r="D436" s="6"/>
    </row>
    <row r="437" spans="1:7" ht="18" x14ac:dyDescent="0.25">
      <c r="A437" s="305" t="s">
        <v>375</v>
      </c>
      <c r="B437" s="306"/>
      <c r="C437" s="306"/>
      <c r="D437" s="306"/>
      <c r="E437" s="306"/>
      <c r="F437" s="30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5" t="s">
        <v>31</v>
      </c>
      <c r="B444" s="306"/>
      <c r="C444" s="306"/>
      <c r="D444" s="306"/>
      <c r="E444" s="306"/>
      <c r="F444" s="30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04" t="s">
        <v>152</v>
      </c>
      <c r="B494" s="304"/>
      <c r="C494" s="304"/>
      <c r="D494" s="304"/>
      <c r="E494" s="304"/>
      <c r="F494" s="30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4"/>
      <c r="E1" s="334"/>
      <c r="F1" s="334"/>
      <c r="G1" s="334"/>
      <c r="H1" s="334"/>
      <c r="I1" s="33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18" t="s">
        <v>52</v>
      </c>
      <c r="B6" s="318"/>
      <c r="C6" s="318"/>
      <c r="D6" s="318"/>
      <c r="E6" s="318"/>
      <c r="F6" s="318"/>
      <c r="G6" s="216"/>
      <c r="H6" s="216"/>
      <c r="I6" s="216"/>
    </row>
    <row r="7" spans="1:9" s="36" customFormat="1" ht="21.75" customHeight="1" x14ac:dyDescent="0.45">
      <c r="A7" s="319" t="str">
        <f>'A1 Exploitation'!A8:F8</f>
        <v>Mourouj2</v>
      </c>
      <c r="B7" s="319"/>
      <c r="C7" s="319"/>
      <c r="D7" s="319"/>
      <c r="E7" s="319"/>
      <c r="F7" s="319"/>
      <c r="G7" s="216"/>
      <c r="H7" s="216"/>
      <c r="I7" s="216"/>
    </row>
    <row r="8" spans="1:9" s="36" customFormat="1" ht="24" x14ac:dyDescent="0.45">
      <c r="A8" s="38" t="s">
        <v>44</v>
      </c>
      <c r="B8" s="335">
        <f>'A5 Exploitation'!B9:F9</f>
        <v>0</v>
      </c>
      <c r="C8" s="335"/>
      <c r="D8" s="335"/>
      <c r="E8" s="335"/>
      <c r="F8" s="335"/>
      <c r="G8" s="216"/>
      <c r="H8" s="216"/>
      <c r="I8" s="216"/>
    </row>
    <row r="9" spans="1:9" s="36" customFormat="1" ht="24" x14ac:dyDescent="0.45">
      <c r="A9" s="39" t="s">
        <v>46</v>
      </c>
      <c r="B9" s="336">
        <f>'A5 Exploitation'!B10:F10</f>
        <v>0</v>
      </c>
      <c r="C9" s="336"/>
      <c r="D9" s="336"/>
      <c r="E9" s="336"/>
      <c r="F9" s="336"/>
      <c r="G9" s="216"/>
      <c r="H9" s="216"/>
      <c r="I9" s="216"/>
    </row>
    <row r="10" spans="1:9" s="36" customFormat="1" ht="24" x14ac:dyDescent="0.45">
      <c r="A10" s="38" t="s">
        <v>45</v>
      </c>
      <c r="B10" s="333">
        <f>'A5 Exploitation'!B11:F11</f>
        <v>0</v>
      </c>
      <c r="C10" s="333"/>
      <c r="D10" s="333"/>
      <c r="E10" s="333"/>
      <c r="F10" s="333"/>
      <c r="G10" s="216"/>
      <c r="H10" s="216"/>
      <c r="I10" s="216"/>
    </row>
    <row r="11" spans="1:9" s="36" customFormat="1" ht="24" x14ac:dyDescent="0.45">
      <c r="A11" s="38" t="s">
        <v>341</v>
      </c>
      <c r="B11" s="337">
        <f>D198</f>
        <v>0</v>
      </c>
      <c r="C11" s="337"/>
      <c r="D11" s="337"/>
      <c r="E11" s="337"/>
      <c r="F11" s="337"/>
      <c r="G11" s="216"/>
      <c r="H11" s="216"/>
      <c r="I11" s="216"/>
    </row>
    <row r="12" spans="1:9" s="36" customFormat="1" ht="22.5" x14ac:dyDescent="0.45">
      <c r="A12" s="35"/>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70" t="s">
        <v>36</v>
      </c>
      <c r="C14" s="70" t="s">
        <v>35</v>
      </c>
      <c r="D14" s="312"/>
      <c r="E14" s="312"/>
      <c r="F14" s="312"/>
    </row>
    <row r="15" spans="1:9" x14ac:dyDescent="0.3">
      <c r="A15" s="41"/>
      <c r="B15" s="41"/>
      <c r="C15" s="41"/>
      <c r="D15" s="41"/>
    </row>
    <row r="16" spans="1:9" ht="19.5" x14ac:dyDescent="0.4">
      <c r="A16" s="338" t="s">
        <v>0</v>
      </c>
      <c r="B16" s="339"/>
      <c r="C16" s="339"/>
      <c r="D16" s="339"/>
      <c r="E16" s="339"/>
      <c r="F16" s="33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40" t="s">
        <v>38</v>
      </c>
      <c r="B22" s="327"/>
      <c r="C22" s="328"/>
      <c r="D22" s="215">
        <f>SUM(B17:C21)</f>
        <v>0</v>
      </c>
    </row>
    <row r="23" spans="1:6" x14ac:dyDescent="0.3">
      <c r="A23" s="324" t="s">
        <v>342</v>
      </c>
      <c r="B23" s="325"/>
      <c r="C23" s="326"/>
      <c r="D23" s="65">
        <f>D22/(COUNT(B17:C21)*2)</f>
        <v>0</v>
      </c>
    </row>
    <row r="24" spans="1:6" s="50" customFormat="1" x14ac:dyDescent="0.3">
      <c r="A24" s="54"/>
      <c r="B24" s="55"/>
      <c r="C24" s="55"/>
      <c r="D24" s="56"/>
    </row>
    <row r="25" spans="1:6" ht="19.5" x14ac:dyDescent="0.4">
      <c r="A25" s="322" t="s">
        <v>4</v>
      </c>
      <c r="B25" s="323"/>
      <c r="C25" s="323"/>
      <c r="D25" s="323"/>
      <c r="E25" s="323"/>
      <c r="F25" s="32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24" t="s">
        <v>38</v>
      </c>
      <c r="B32" s="325"/>
      <c r="C32" s="326"/>
      <c r="D32" s="214">
        <f>SUM(B26:C31)</f>
        <v>0</v>
      </c>
    </row>
    <row r="33" spans="1:6" x14ac:dyDescent="0.3">
      <c r="A33" s="324" t="s">
        <v>342</v>
      </c>
      <c r="B33" s="325"/>
      <c r="C33" s="326"/>
      <c r="D33" s="65">
        <f>D32/(COUNT(B26:C31)*2)</f>
        <v>0</v>
      </c>
    </row>
    <row r="34" spans="1:6" s="50" customFormat="1" x14ac:dyDescent="0.3">
      <c r="A34" s="54"/>
      <c r="B34" s="55"/>
      <c r="C34" s="55"/>
      <c r="D34" s="56"/>
    </row>
    <row r="35" spans="1:6" s="50" customFormat="1" ht="19.5" x14ac:dyDescent="0.4">
      <c r="A35" s="322" t="s">
        <v>246</v>
      </c>
      <c r="B35" s="323"/>
      <c r="C35" s="323"/>
      <c r="D35" s="323"/>
      <c r="E35" s="323"/>
      <c r="F35" s="32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24" t="s">
        <v>38</v>
      </c>
      <c r="B41" s="325"/>
      <c r="C41" s="326"/>
      <c r="D41" s="214">
        <f>SUM(B36:C40)</f>
        <v>0</v>
      </c>
      <c r="E41" s="37"/>
      <c r="F41" s="37"/>
    </row>
    <row r="42" spans="1:6" s="50" customFormat="1" x14ac:dyDescent="0.3">
      <c r="A42" s="324" t="s">
        <v>342</v>
      </c>
      <c r="B42" s="325"/>
      <c r="C42" s="326"/>
      <c r="D42" s="65">
        <f>D41/(COUNT(B36:C40)*2)</f>
        <v>0</v>
      </c>
      <c r="E42" s="37"/>
      <c r="F42" s="37"/>
    </row>
    <row r="43" spans="1:6" s="50" customFormat="1" x14ac:dyDescent="0.3">
      <c r="A43" s="90"/>
      <c r="B43" s="91"/>
      <c r="C43" s="91"/>
      <c r="D43" s="92"/>
    </row>
    <row r="44" spans="1:6" ht="19.5" x14ac:dyDescent="0.4">
      <c r="A44" s="331" t="s">
        <v>21</v>
      </c>
      <c r="B44" s="332"/>
      <c r="C44" s="332"/>
      <c r="D44" s="332"/>
      <c r="E44" s="332"/>
      <c r="F44" s="33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24" t="s">
        <v>38</v>
      </c>
      <c r="B51" s="325"/>
      <c r="C51" s="326"/>
      <c r="D51" s="214">
        <f>SUM(B45:C50)</f>
        <v>0</v>
      </c>
    </row>
    <row r="52" spans="1:6" x14ac:dyDescent="0.3">
      <c r="A52" s="324" t="s">
        <v>342</v>
      </c>
      <c r="B52" s="325"/>
      <c r="C52" s="326"/>
      <c r="D52" s="65">
        <f>D51/(COUNT(B45:C50)*2)</f>
        <v>0</v>
      </c>
    </row>
    <row r="53" spans="1:6" s="50" customFormat="1" x14ac:dyDescent="0.3">
      <c r="A53" s="54"/>
      <c r="B53" s="55"/>
      <c r="C53" s="55"/>
      <c r="D53" s="56"/>
    </row>
    <row r="54" spans="1:6" ht="19.5" x14ac:dyDescent="0.4">
      <c r="A54" s="322" t="s">
        <v>8</v>
      </c>
      <c r="B54" s="323"/>
      <c r="C54" s="323"/>
      <c r="D54" s="323"/>
      <c r="E54" s="323"/>
      <c r="F54" s="323"/>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24" t="s">
        <v>38</v>
      </c>
      <c r="B62" s="325"/>
      <c r="C62" s="326"/>
      <c r="D62" s="214">
        <f>SUM(B55:C61)</f>
        <v>0</v>
      </c>
    </row>
    <row r="63" spans="1:6" x14ac:dyDescent="0.3">
      <c r="A63" s="324" t="s">
        <v>342</v>
      </c>
      <c r="B63" s="325"/>
      <c r="C63" s="326"/>
      <c r="D63" s="65">
        <f>D62/(COUNT(B55:C61)*2)</f>
        <v>0</v>
      </c>
    </row>
    <row r="64" spans="1:6" s="50" customFormat="1" x14ac:dyDescent="0.3">
      <c r="A64" s="54"/>
      <c r="B64" s="55"/>
      <c r="C64" s="55"/>
      <c r="D64" s="56"/>
    </row>
    <row r="65" spans="1:6" ht="19.5" x14ac:dyDescent="0.4">
      <c r="A65" s="322" t="s">
        <v>143</v>
      </c>
      <c r="B65" s="323"/>
      <c r="C65" s="323"/>
      <c r="D65" s="323"/>
      <c r="E65" s="323"/>
      <c r="F65" s="32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24" t="s">
        <v>38</v>
      </c>
      <c r="B83" s="325"/>
      <c r="C83" s="326"/>
      <c r="D83" s="214">
        <f>SUM(B66:C82)</f>
        <v>0</v>
      </c>
    </row>
    <row r="84" spans="1:6" x14ac:dyDescent="0.3">
      <c r="A84" s="324" t="s">
        <v>342</v>
      </c>
      <c r="B84" s="325"/>
      <c r="C84" s="326"/>
      <c r="D84" s="65">
        <f>D83/(COUNT(B66:C82)*2)</f>
        <v>0</v>
      </c>
    </row>
    <row r="85" spans="1:6" s="50" customFormat="1" x14ac:dyDescent="0.3">
      <c r="A85" s="54"/>
      <c r="B85" s="55"/>
      <c r="C85" s="55"/>
      <c r="D85" s="56"/>
    </row>
    <row r="86" spans="1:6" ht="19.5" x14ac:dyDescent="0.4">
      <c r="A86" s="322" t="s">
        <v>237</v>
      </c>
      <c r="B86" s="323"/>
      <c r="C86" s="323"/>
      <c r="D86" s="323"/>
      <c r="E86" s="323"/>
      <c r="F86" s="32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24" t="s">
        <v>38</v>
      </c>
      <c r="B101" s="325"/>
      <c r="C101" s="326"/>
      <c r="D101" s="214">
        <f>SUM(B87:C100)</f>
        <v>0</v>
      </c>
    </row>
    <row r="102" spans="1:6" x14ac:dyDescent="0.3">
      <c r="A102" s="324" t="s">
        <v>342</v>
      </c>
      <c r="B102" s="325"/>
      <c r="C102" s="32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2" t="s">
        <v>238</v>
      </c>
      <c r="B105" s="323"/>
      <c r="C105" s="323"/>
      <c r="D105" s="323"/>
      <c r="E105" s="323"/>
      <c r="F105" s="32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24" t="s">
        <v>38</v>
      </c>
      <c r="B117" s="325"/>
      <c r="C117" s="326"/>
      <c r="D117" s="214">
        <f>SUM(B106:C116)</f>
        <v>0</v>
      </c>
      <c r="E117" s="37"/>
      <c r="F117" s="37"/>
    </row>
    <row r="118" spans="1:6" s="50" customFormat="1" x14ac:dyDescent="0.3">
      <c r="A118" s="324" t="s">
        <v>342</v>
      </c>
      <c r="B118" s="325"/>
      <c r="C118" s="326"/>
      <c r="D118" s="65">
        <f>D117/(COUNT(B106:C116)*2)</f>
        <v>0</v>
      </c>
      <c r="E118" s="37"/>
      <c r="F118" s="37"/>
    </row>
    <row r="119" spans="1:6" s="50" customFormat="1" x14ac:dyDescent="0.3">
      <c r="A119" s="54"/>
      <c r="B119" s="55"/>
      <c r="C119" s="55"/>
      <c r="D119" s="56"/>
    </row>
    <row r="120" spans="1:6" ht="19.5" x14ac:dyDescent="0.4">
      <c r="A120" s="322" t="s">
        <v>208</v>
      </c>
      <c r="B120" s="323"/>
      <c r="C120" s="323"/>
      <c r="D120" s="323"/>
      <c r="E120" s="323"/>
      <c r="F120" s="32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24" t="s">
        <v>38</v>
      </c>
      <c r="B132" s="325"/>
      <c r="C132" s="326"/>
      <c r="D132" s="214">
        <f>SUM(B121:C131)</f>
        <v>0</v>
      </c>
    </row>
    <row r="133" spans="1:6" x14ac:dyDescent="0.3">
      <c r="A133" s="324" t="s">
        <v>342</v>
      </c>
      <c r="B133" s="325"/>
      <c r="C133" s="326"/>
      <c r="D133" s="63">
        <f>D132/(COUNT(B121:C131)*2)</f>
        <v>0</v>
      </c>
    </row>
    <row r="134" spans="1:6" s="50" customFormat="1" x14ac:dyDescent="0.3">
      <c r="A134" s="54"/>
      <c r="B134" s="55"/>
      <c r="C134" s="55"/>
      <c r="D134" s="61"/>
    </row>
    <row r="135" spans="1:6" ht="19.5" x14ac:dyDescent="0.4">
      <c r="A135" s="322" t="s">
        <v>78</v>
      </c>
      <c r="B135" s="323"/>
      <c r="C135" s="323"/>
      <c r="D135" s="323"/>
      <c r="E135" s="323"/>
      <c r="F135" s="323"/>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24" t="s">
        <v>38</v>
      </c>
      <c r="B148" s="325"/>
      <c r="C148" s="326"/>
      <c r="D148" s="214">
        <f>SUM(B136:C147)</f>
        <v>0</v>
      </c>
    </row>
    <row r="149" spans="1:6" x14ac:dyDescent="0.3">
      <c r="A149" s="324" t="s">
        <v>342</v>
      </c>
      <c r="B149" s="325"/>
      <c r="C149" s="326"/>
      <c r="D149" s="65">
        <f>D148/(COUNT(B136:C147)*2)</f>
        <v>0</v>
      </c>
    </row>
    <row r="150" spans="1:6" s="50" customFormat="1" x14ac:dyDescent="0.3">
      <c r="A150" s="54"/>
      <c r="B150" s="55"/>
      <c r="C150" s="55"/>
      <c r="D150" s="56"/>
    </row>
    <row r="151" spans="1:6" ht="19.5" x14ac:dyDescent="0.4">
      <c r="A151" s="322" t="s">
        <v>243</v>
      </c>
      <c r="B151" s="323"/>
      <c r="C151" s="323"/>
      <c r="D151" s="323"/>
      <c r="E151" s="323"/>
      <c r="F151" s="32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24" t="s">
        <v>38</v>
      </c>
      <c r="B160" s="327"/>
      <c r="C160" s="328"/>
      <c r="D160" s="215">
        <f>SUM(B152:C159)</f>
        <v>0</v>
      </c>
    </row>
    <row r="161" spans="1:6" x14ac:dyDescent="0.3">
      <c r="A161" s="324" t="s">
        <v>342</v>
      </c>
      <c r="B161" s="325"/>
      <c r="C161" s="326"/>
      <c r="D161" s="65">
        <f>D160/(COUNT(B152:C159)*2)</f>
        <v>0</v>
      </c>
    </row>
    <row r="162" spans="1:6" s="50" customFormat="1" x14ac:dyDescent="0.3">
      <c r="A162" s="54"/>
      <c r="B162" s="55"/>
      <c r="C162" s="57"/>
      <c r="D162" s="58"/>
    </row>
    <row r="163" spans="1:6" ht="19.5" x14ac:dyDescent="0.4">
      <c r="A163" s="322" t="s">
        <v>85</v>
      </c>
      <c r="B163" s="323"/>
      <c r="C163" s="323"/>
      <c r="D163" s="323"/>
      <c r="E163" s="323"/>
      <c r="F163" s="32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24" t="s">
        <v>38</v>
      </c>
      <c r="B168" s="325"/>
      <c r="C168" s="326"/>
      <c r="D168" s="214">
        <f>SUM(B164:C167)</f>
        <v>0</v>
      </c>
    </row>
    <row r="169" spans="1:6" x14ac:dyDescent="0.3">
      <c r="A169" s="324" t="s">
        <v>342</v>
      </c>
      <c r="B169" s="325"/>
      <c r="C169" s="326"/>
      <c r="D169" s="65">
        <f>D168/(COUNT(B164:C167)*2)</f>
        <v>0</v>
      </c>
    </row>
    <row r="170" spans="1:6" s="50" customFormat="1" x14ac:dyDescent="0.3">
      <c r="A170" s="54"/>
      <c r="B170" s="55"/>
      <c r="C170" s="55"/>
      <c r="D170" s="56"/>
    </row>
    <row r="171" spans="1:6" ht="19.5" x14ac:dyDescent="0.4">
      <c r="A171" s="329" t="s">
        <v>17</v>
      </c>
      <c r="B171" s="330"/>
      <c r="C171" s="330"/>
      <c r="D171" s="330"/>
      <c r="E171" s="330"/>
      <c r="F171" s="33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24" t="s">
        <v>38</v>
      </c>
      <c r="B176" s="325"/>
      <c r="C176" s="326"/>
      <c r="D176" s="214">
        <f>SUM(B172:C175)</f>
        <v>0</v>
      </c>
    </row>
    <row r="177" spans="1:6" x14ac:dyDescent="0.3">
      <c r="A177" s="324" t="s">
        <v>342</v>
      </c>
      <c r="B177" s="325"/>
      <c r="C177" s="326"/>
      <c r="D177" s="65">
        <f>D176/(COUNT(B172:C175)*2)</f>
        <v>0</v>
      </c>
    </row>
    <row r="178" spans="1:6" s="50" customFormat="1" x14ac:dyDescent="0.3">
      <c r="A178" s="54"/>
      <c r="B178" s="55"/>
      <c r="C178" s="55"/>
      <c r="D178" s="56"/>
    </row>
    <row r="179" spans="1:6" ht="19.5" x14ac:dyDescent="0.4">
      <c r="A179" s="322" t="s">
        <v>87</v>
      </c>
      <c r="B179" s="323"/>
      <c r="C179" s="323"/>
      <c r="D179" s="323"/>
      <c r="E179" s="323"/>
      <c r="F179" s="32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24" t="s">
        <v>38</v>
      </c>
      <c r="B185" s="325"/>
      <c r="C185" s="326"/>
      <c r="D185" s="214">
        <f>SUM(B180:C184)</f>
        <v>0</v>
      </c>
    </row>
    <row r="186" spans="1:6" x14ac:dyDescent="0.3">
      <c r="A186" s="324" t="s">
        <v>342</v>
      </c>
      <c r="B186" s="325"/>
      <c r="C186" s="326"/>
      <c r="D186" s="65">
        <f>D185/(COUNT(B180:C184)*2)</f>
        <v>0</v>
      </c>
    </row>
    <row r="187" spans="1:6" s="50" customFormat="1" x14ac:dyDescent="0.3">
      <c r="A187" s="54"/>
      <c r="B187" s="55"/>
      <c r="C187" s="55"/>
      <c r="D187" s="56"/>
    </row>
    <row r="188" spans="1:6" ht="19.5" x14ac:dyDescent="0.4">
      <c r="A188" s="322" t="s">
        <v>242</v>
      </c>
      <c r="B188" s="323"/>
      <c r="C188" s="323"/>
      <c r="D188" s="323"/>
      <c r="E188" s="323"/>
      <c r="F188" s="32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24" t="s">
        <v>38</v>
      </c>
      <c r="B193" s="325"/>
      <c r="C193" s="326"/>
      <c r="D193" s="97">
        <f>SUM(B189:C192)</f>
        <v>0</v>
      </c>
    </row>
    <row r="194" spans="1:4" x14ac:dyDescent="0.3">
      <c r="A194" s="324" t="s">
        <v>342</v>
      </c>
      <c r="B194" s="325"/>
      <c r="C194" s="32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17"/>
      <c r="E1" s="317"/>
      <c r="F1" s="317"/>
      <c r="G1" s="317"/>
      <c r="H1" s="317"/>
      <c r="I1" s="31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18" t="s">
        <v>201</v>
      </c>
      <c r="B7" s="318"/>
      <c r="C7" s="318"/>
      <c r="D7" s="318"/>
      <c r="E7" s="318"/>
      <c r="F7" s="318"/>
      <c r="G7" s="213"/>
      <c r="H7" s="213"/>
      <c r="I7" s="213"/>
    </row>
    <row r="8" spans="1:9" ht="29.25" x14ac:dyDescent="0.45">
      <c r="A8" s="319" t="str">
        <f>'Page de garde'!D18</f>
        <v>Mourouj2</v>
      </c>
      <c r="B8" s="319"/>
      <c r="C8" s="319"/>
      <c r="D8" s="319"/>
      <c r="E8" s="319"/>
      <c r="F8" s="319"/>
      <c r="G8" s="216"/>
      <c r="H8" s="216"/>
      <c r="I8" s="213"/>
    </row>
    <row r="9" spans="1:9" ht="24" x14ac:dyDescent="0.45">
      <c r="A9" s="38" t="s">
        <v>44</v>
      </c>
      <c r="B9" s="320"/>
      <c r="C9" s="320"/>
      <c r="D9" s="320"/>
      <c r="E9" s="320"/>
      <c r="F9" s="320"/>
      <c r="G9" s="216"/>
      <c r="H9" s="216"/>
      <c r="I9" s="213"/>
    </row>
    <row r="10" spans="1:9" ht="24" x14ac:dyDescent="0.45">
      <c r="A10" s="39" t="s">
        <v>46</v>
      </c>
      <c r="B10" s="321"/>
      <c r="C10" s="321"/>
      <c r="D10" s="321"/>
      <c r="E10" s="321"/>
      <c r="F10" s="321"/>
      <c r="G10" s="216"/>
      <c r="H10" s="216"/>
      <c r="I10" s="213"/>
    </row>
    <row r="11" spans="1:9" ht="24" x14ac:dyDescent="0.45">
      <c r="A11" s="38" t="s">
        <v>45</v>
      </c>
      <c r="B11" s="316"/>
      <c r="C11" s="316"/>
      <c r="D11" s="316"/>
      <c r="E11" s="316"/>
      <c r="F11" s="316"/>
      <c r="G11" s="216"/>
      <c r="H11" s="216"/>
      <c r="I11" s="213"/>
    </row>
    <row r="12" spans="1:9" ht="24" x14ac:dyDescent="0.45">
      <c r="A12" s="38" t="s">
        <v>276</v>
      </c>
      <c r="B12" s="309">
        <f>D505</f>
        <v>0</v>
      </c>
      <c r="C12" s="309"/>
      <c r="D12" s="309"/>
      <c r="E12" s="309"/>
      <c r="F12" s="309"/>
      <c r="G12" s="216"/>
      <c r="H12" s="216"/>
      <c r="I12" s="213"/>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7" t="s">
        <v>36</v>
      </c>
      <c r="C15" s="77" t="s">
        <v>35</v>
      </c>
      <c r="D15" s="312"/>
      <c r="E15" s="313"/>
      <c r="F15" s="312"/>
      <c r="G15" s="36"/>
      <c r="H15" s="36"/>
    </row>
    <row r="16" spans="1:9" ht="18" x14ac:dyDescent="0.35">
      <c r="A16" s="304" t="s">
        <v>0</v>
      </c>
      <c r="B16" s="304"/>
      <c r="C16" s="304"/>
      <c r="D16" s="304"/>
      <c r="E16" s="304"/>
      <c r="F16" s="304"/>
      <c r="G16" s="36"/>
      <c r="H16" s="36"/>
    </row>
    <row r="17" spans="1:8" ht="18" x14ac:dyDescent="0.3">
      <c r="A17" s="182">
        <f>B11</f>
        <v>0</v>
      </c>
      <c r="B17" s="36"/>
      <c r="C17" s="36"/>
      <c r="D17" s="36"/>
      <c r="E17" s="36"/>
      <c r="F17" s="36"/>
      <c r="G17" s="36"/>
      <c r="H17" s="36"/>
    </row>
    <row r="18" spans="1:8" ht="18" x14ac:dyDescent="0.25">
      <c r="A18" s="314" t="s">
        <v>1</v>
      </c>
      <c r="B18" s="315"/>
      <c r="C18" s="315"/>
      <c r="D18" s="315"/>
      <c r="E18" s="315"/>
      <c r="F18" s="31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5" t="s">
        <v>18</v>
      </c>
      <c r="B26" s="306"/>
      <c r="C26" s="306"/>
      <c r="D26" s="306"/>
      <c r="E26" s="306"/>
      <c r="F26" s="30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04" t="s">
        <v>137</v>
      </c>
      <c r="B43" s="304"/>
      <c r="C43" s="304"/>
      <c r="D43" s="304"/>
      <c r="E43" s="304"/>
      <c r="F43" s="304"/>
    </row>
    <row r="44" spans="1:7" x14ac:dyDescent="0.25">
      <c r="A44" s="183">
        <f>B11</f>
        <v>0</v>
      </c>
      <c r="B44" s="6"/>
      <c r="C44" s="7"/>
      <c r="D44" s="6"/>
    </row>
    <row r="45" spans="1:7" ht="16.5" x14ac:dyDescent="0.25">
      <c r="A45" s="307" t="s">
        <v>63</v>
      </c>
      <c r="B45" s="308"/>
      <c r="C45" s="308"/>
      <c r="D45" s="308"/>
      <c r="E45" s="308"/>
      <c r="F45" s="30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5" t="s">
        <v>65</v>
      </c>
      <c r="B57" s="306"/>
      <c r="C57" s="306"/>
      <c r="D57" s="306"/>
      <c r="E57" s="306"/>
      <c r="F57" s="30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5" t="s">
        <v>25</v>
      </c>
      <c r="B84" s="306"/>
      <c r="C84" s="306"/>
      <c r="D84" s="306"/>
      <c r="E84" s="306"/>
      <c r="F84" s="30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04" t="s">
        <v>129</v>
      </c>
      <c r="B99" s="304"/>
      <c r="C99" s="304"/>
      <c r="D99" s="304"/>
      <c r="E99" s="304"/>
      <c r="F99" s="304"/>
    </row>
    <row r="100" spans="1:6" x14ac:dyDescent="0.25">
      <c r="A100" s="183">
        <f>B11</f>
        <v>0</v>
      </c>
      <c r="B100" s="6"/>
      <c r="C100" s="7"/>
      <c r="D100" s="6"/>
    </row>
    <row r="101" spans="1:6" ht="16.5" x14ac:dyDescent="0.25">
      <c r="A101" s="307" t="s">
        <v>63</v>
      </c>
      <c r="B101" s="308"/>
      <c r="C101" s="308"/>
      <c r="D101" s="308"/>
      <c r="E101" s="308"/>
      <c r="F101" s="30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5" t="s">
        <v>133</v>
      </c>
      <c r="B113" s="306"/>
      <c r="C113" s="306"/>
      <c r="D113" s="306"/>
      <c r="E113" s="306"/>
      <c r="F113" s="30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5" t="s">
        <v>73</v>
      </c>
      <c r="B137" s="306"/>
      <c r="C137" s="306"/>
      <c r="D137" s="306"/>
      <c r="E137" s="306"/>
      <c r="F137" s="30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04" t="s">
        <v>130</v>
      </c>
      <c r="B152" s="304"/>
      <c r="C152" s="304"/>
      <c r="D152" s="304"/>
      <c r="E152" s="304"/>
      <c r="F152" s="304"/>
    </row>
    <row r="153" spans="1:6" x14ac:dyDescent="0.25">
      <c r="A153" s="183">
        <f>B11</f>
        <v>0</v>
      </c>
      <c r="B153" s="6"/>
      <c r="C153" s="7"/>
      <c r="D153" s="59"/>
    </row>
    <row r="154" spans="1:6" ht="16.5" x14ac:dyDescent="0.25">
      <c r="A154" s="307" t="s">
        <v>63</v>
      </c>
      <c r="B154" s="308"/>
      <c r="C154" s="308"/>
      <c r="D154" s="308"/>
      <c r="E154" s="308"/>
      <c r="F154" s="30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5" t="s">
        <v>134</v>
      </c>
      <c r="B166" s="306"/>
      <c r="C166" s="306"/>
      <c r="D166" s="306"/>
      <c r="E166" s="306"/>
      <c r="F166" s="30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04" t="s">
        <v>167</v>
      </c>
      <c r="B192" s="304"/>
      <c r="C192" s="304"/>
      <c r="D192" s="304"/>
      <c r="E192" s="304"/>
      <c r="F192" s="304"/>
    </row>
    <row r="193" spans="1:7" x14ac:dyDescent="0.25">
      <c r="A193" s="189">
        <f>B11</f>
        <v>0</v>
      </c>
      <c r="B193" s="6"/>
      <c r="C193" s="7"/>
      <c r="D193" s="6"/>
    </row>
    <row r="194" spans="1:7" ht="18" x14ac:dyDescent="0.25">
      <c r="A194" s="305" t="s">
        <v>158</v>
      </c>
      <c r="B194" s="306"/>
      <c r="C194" s="306"/>
      <c r="D194" s="306"/>
      <c r="E194" s="306"/>
      <c r="F194" s="306"/>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5" t="s">
        <v>76</v>
      </c>
      <c r="B209" s="306"/>
      <c r="C209" s="306"/>
      <c r="D209" s="306"/>
      <c r="E209" s="306"/>
      <c r="F209" s="30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5" t="s">
        <v>191</v>
      </c>
      <c r="B232" s="306"/>
      <c r="C232" s="306"/>
      <c r="D232" s="306"/>
      <c r="E232" s="306"/>
      <c r="F232" s="30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3">
        <f>B11</f>
        <v>0</v>
      </c>
      <c r="B249" s="6"/>
      <c r="C249" s="7"/>
      <c r="D249" s="6"/>
    </row>
    <row r="250" spans="1:6" s="3" customFormat="1" ht="18" x14ac:dyDescent="0.25">
      <c r="A250" s="305" t="s">
        <v>79</v>
      </c>
      <c r="B250" s="306"/>
      <c r="C250" s="306"/>
      <c r="D250" s="306"/>
      <c r="E250" s="306"/>
      <c r="F250" s="30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5" t="s">
        <v>81</v>
      </c>
      <c r="B266" s="306"/>
      <c r="C266" s="306"/>
      <c r="D266" s="306"/>
      <c r="E266" s="306"/>
      <c r="F266" s="30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2">
        <f>B11</f>
        <v>0</v>
      </c>
      <c r="B292" s="6"/>
      <c r="C292" s="7"/>
      <c r="D292" s="59"/>
    </row>
    <row r="293" spans="1:7" ht="18" x14ac:dyDescent="0.25">
      <c r="A293" s="305" t="s">
        <v>19</v>
      </c>
      <c r="B293" s="306"/>
      <c r="C293" s="306"/>
      <c r="D293" s="306"/>
      <c r="E293" s="306"/>
      <c r="F293" s="30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5" t="s">
        <v>122</v>
      </c>
      <c r="B305" s="306"/>
      <c r="C305" s="306"/>
      <c r="D305" s="306"/>
      <c r="E305" s="306"/>
      <c r="F305" s="30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04" t="s">
        <v>21</v>
      </c>
      <c r="B324" s="304"/>
      <c r="C324" s="304"/>
      <c r="D324" s="304"/>
      <c r="E324" s="304"/>
      <c r="F324" s="304"/>
    </row>
    <row r="325" spans="1:9" x14ac:dyDescent="0.25">
      <c r="A325" s="193">
        <f>B11</f>
        <v>0</v>
      </c>
      <c r="B325" s="6"/>
      <c r="C325" s="7"/>
      <c r="D325" s="6"/>
    </row>
    <row r="326" spans="1:9" ht="18" x14ac:dyDescent="0.25">
      <c r="A326" s="305" t="s">
        <v>12</v>
      </c>
      <c r="B326" s="306"/>
      <c r="C326" s="306"/>
      <c r="D326" s="306"/>
      <c r="E326" s="306"/>
      <c r="F326" s="30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5" t="s">
        <v>25</v>
      </c>
      <c r="B339" s="306"/>
      <c r="C339" s="306"/>
      <c r="D339" s="306"/>
      <c r="E339" s="306"/>
      <c r="F339" s="30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04" t="s">
        <v>8</v>
      </c>
      <c r="B352" s="304"/>
      <c r="C352" s="304"/>
      <c r="D352" s="304"/>
      <c r="E352" s="304"/>
      <c r="F352" s="304"/>
    </row>
    <row r="353" spans="1:6" x14ac:dyDescent="0.25">
      <c r="A353" s="183">
        <f>B11</f>
        <v>0</v>
      </c>
      <c r="B353" s="6"/>
      <c r="C353" s="7"/>
      <c r="D353" s="59"/>
    </row>
    <row r="354" spans="1:6" ht="16.5" x14ac:dyDescent="0.25">
      <c r="A354" s="307" t="s">
        <v>113</v>
      </c>
      <c r="B354" s="308"/>
      <c r="C354" s="308"/>
      <c r="D354" s="308"/>
      <c r="E354" s="308"/>
      <c r="F354" s="30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5" t="s">
        <v>25</v>
      </c>
      <c r="B366" s="306"/>
      <c r="C366" s="306"/>
      <c r="D366" s="306"/>
      <c r="E366" s="306"/>
      <c r="F366" s="30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5" t="s">
        <v>124</v>
      </c>
      <c r="B382" s="306"/>
      <c r="C382" s="306"/>
      <c r="D382" s="306"/>
      <c r="E382" s="306"/>
      <c r="F382" s="30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5" t="s">
        <v>29</v>
      </c>
      <c r="B391" s="306"/>
      <c r="C391" s="306"/>
      <c r="D391" s="306"/>
      <c r="E391" s="306"/>
      <c r="F391" s="30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04" t="s">
        <v>125</v>
      </c>
      <c r="B405" s="304"/>
      <c r="C405" s="304"/>
      <c r="D405" s="304"/>
      <c r="E405" s="304"/>
      <c r="F405" s="304"/>
    </row>
    <row r="406" spans="1:6" x14ac:dyDescent="0.25">
      <c r="A406" s="192">
        <f>B11</f>
        <v>0</v>
      </c>
      <c r="B406" s="6"/>
      <c r="C406" s="7"/>
      <c r="D406" s="6"/>
    </row>
    <row r="407" spans="1:6" ht="16.5" x14ac:dyDescent="0.25">
      <c r="A407" s="307" t="s">
        <v>19</v>
      </c>
      <c r="B407" s="308"/>
      <c r="C407" s="308"/>
      <c r="D407" s="308"/>
      <c r="E407" s="308"/>
      <c r="F407" s="30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07" t="s">
        <v>122</v>
      </c>
      <c r="B418" s="308"/>
      <c r="C418" s="308"/>
      <c r="D418" s="308"/>
      <c r="E418" s="308"/>
      <c r="F418" s="30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04" t="s">
        <v>374</v>
      </c>
      <c r="B435" s="304"/>
      <c r="C435" s="304"/>
      <c r="D435" s="304"/>
      <c r="E435" s="304"/>
      <c r="F435" s="304"/>
    </row>
    <row r="436" spans="1:7" x14ac:dyDescent="0.25">
      <c r="A436" s="195">
        <f>+B11</f>
        <v>0</v>
      </c>
      <c r="B436" s="6"/>
      <c r="C436" s="7"/>
      <c r="D436" s="6"/>
    </row>
    <row r="437" spans="1:7" ht="18" x14ac:dyDescent="0.25">
      <c r="A437" s="305" t="s">
        <v>375</v>
      </c>
      <c r="B437" s="306"/>
      <c r="C437" s="306"/>
      <c r="D437" s="306"/>
      <c r="E437" s="306"/>
      <c r="F437" s="30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5" t="s">
        <v>31</v>
      </c>
      <c r="B444" s="306"/>
      <c r="C444" s="306"/>
      <c r="D444" s="306"/>
      <c r="E444" s="306"/>
      <c r="F444" s="30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04" t="s">
        <v>152</v>
      </c>
      <c r="B494" s="304"/>
      <c r="C494" s="304"/>
      <c r="D494" s="304"/>
      <c r="E494" s="304"/>
      <c r="F494" s="30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4"/>
      <c r="E1" s="334"/>
      <c r="F1" s="334"/>
      <c r="G1" s="334"/>
      <c r="H1" s="334"/>
      <c r="I1" s="33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18" t="s">
        <v>52</v>
      </c>
      <c r="B6" s="318"/>
      <c r="C6" s="318"/>
      <c r="D6" s="318"/>
      <c r="E6" s="318"/>
      <c r="F6" s="318"/>
      <c r="G6" s="216"/>
      <c r="H6" s="216"/>
      <c r="I6" s="216"/>
    </row>
    <row r="7" spans="1:9" s="36" customFormat="1" ht="21.75" customHeight="1" x14ac:dyDescent="0.45">
      <c r="A7" s="319" t="str">
        <f>'A1 Exploitation'!A8:F8</f>
        <v>Mourouj2</v>
      </c>
      <c r="B7" s="319"/>
      <c r="C7" s="319"/>
      <c r="D7" s="319"/>
      <c r="E7" s="319"/>
      <c r="F7" s="319"/>
      <c r="G7" s="216"/>
      <c r="H7" s="216"/>
      <c r="I7" s="216"/>
    </row>
    <row r="8" spans="1:9" s="36" customFormat="1" ht="24" x14ac:dyDescent="0.45">
      <c r="A8" s="38" t="s">
        <v>44</v>
      </c>
      <c r="B8" s="335">
        <f>'A6 Exploitation'!B9:F9</f>
        <v>0</v>
      </c>
      <c r="C8" s="335"/>
      <c r="D8" s="335"/>
      <c r="E8" s="335"/>
      <c r="F8" s="335"/>
      <c r="G8" s="216"/>
      <c r="H8" s="216"/>
      <c r="I8" s="216"/>
    </row>
    <row r="9" spans="1:9" s="36" customFormat="1" ht="24" x14ac:dyDescent="0.45">
      <c r="A9" s="39" t="s">
        <v>46</v>
      </c>
      <c r="B9" s="336">
        <f>'A6 Exploitation'!B10:F10</f>
        <v>0</v>
      </c>
      <c r="C9" s="336"/>
      <c r="D9" s="336"/>
      <c r="E9" s="336"/>
      <c r="F9" s="336"/>
      <c r="G9" s="216"/>
      <c r="H9" s="216"/>
      <c r="I9" s="216"/>
    </row>
    <row r="10" spans="1:9" s="36" customFormat="1" ht="24" x14ac:dyDescent="0.45">
      <c r="A10" s="38" t="s">
        <v>45</v>
      </c>
      <c r="B10" s="333">
        <f>'A6 Exploitation'!B11:F11</f>
        <v>0</v>
      </c>
      <c r="C10" s="333"/>
      <c r="D10" s="333"/>
      <c r="E10" s="333"/>
      <c r="F10" s="333"/>
      <c r="G10" s="216"/>
      <c r="H10" s="216"/>
      <c r="I10" s="216"/>
    </row>
    <row r="11" spans="1:9" s="36" customFormat="1" ht="24" x14ac:dyDescent="0.45">
      <c r="A11" s="38" t="s">
        <v>341</v>
      </c>
      <c r="B11" s="337">
        <f>D198</f>
        <v>0</v>
      </c>
      <c r="C11" s="337"/>
      <c r="D11" s="337"/>
      <c r="E11" s="337"/>
      <c r="F11" s="337"/>
      <c r="G11" s="216"/>
      <c r="H11" s="216"/>
      <c r="I11" s="216"/>
    </row>
    <row r="12" spans="1:9" s="36" customFormat="1" ht="22.5" x14ac:dyDescent="0.45">
      <c r="A12" s="35"/>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70" t="s">
        <v>36</v>
      </c>
      <c r="C14" s="70" t="s">
        <v>35</v>
      </c>
      <c r="D14" s="312"/>
      <c r="E14" s="312"/>
      <c r="F14" s="312"/>
    </row>
    <row r="15" spans="1:9" x14ac:dyDescent="0.3">
      <c r="A15" s="41"/>
      <c r="B15" s="41"/>
      <c r="C15" s="41"/>
      <c r="D15" s="41"/>
    </row>
    <row r="16" spans="1:9" ht="19.5" x14ac:dyDescent="0.4">
      <c r="A16" s="338" t="s">
        <v>0</v>
      </c>
      <c r="B16" s="339"/>
      <c r="C16" s="339"/>
      <c r="D16" s="339"/>
      <c r="E16" s="339"/>
      <c r="F16" s="33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40" t="s">
        <v>38</v>
      </c>
      <c r="B22" s="327"/>
      <c r="C22" s="328"/>
      <c r="D22" s="215">
        <f>SUM(B17:C21)</f>
        <v>0</v>
      </c>
    </row>
    <row r="23" spans="1:6" x14ac:dyDescent="0.3">
      <c r="A23" s="324" t="s">
        <v>342</v>
      </c>
      <c r="B23" s="325"/>
      <c r="C23" s="326"/>
      <c r="D23" s="65">
        <f>D22/(COUNT(B17:C21)*2)</f>
        <v>0</v>
      </c>
    </row>
    <row r="24" spans="1:6" s="50" customFormat="1" x14ac:dyDescent="0.3">
      <c r="A24" s="54"/>
      <c r="B24" s="55"/>
      <c r="C24" s="55"/>
      <c r="D24" s="56"/>
    </row>
    <row r="25" spans="1:6" ht="19.5" x14ac:dyDescent="0.4">
      <c r="A25" s="322" t="s">
        <v>4</v>
      </c>
      <c r="B25" s="323"/>
      <c r="C25" s="323"/>
      <c r="D25" s="323"/>
      <c r="E25" s="323"/>
      <c r="F25" s="32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24" t="s">
        <v>38</v>
      </c>
      <c r="B32" s="325"/>
      <c r="C32" s="326"/>
      <c r="D32" s="214">
        <f>SUM(B26:C31)</f>
        <v>0</v>
      </c>
    </row>
    <row r="33" spans="1:6" x14ac:dyDescent="0.3">
      <c r="A33" s="324" t="s">
        <v>342</v>
      </c>
      <c r="B33" s="325"/>
      <c r="C33" s="326"/>
      <c r="D33" s="65">
        <f>D32/(COUNT(B26:C31)*2)</f>
        <v>0</v>
      </c>
    </row>
    <row r="34" spans="1:6" s="50" customFormat="1" x14ac:dyDescent="0.3">
      <c r="A34" s="54"/>
      <c r="B34" s="55"/>
      <c r="C34" s="55"/>
      <c r="D34" s="56"/>
    </row>
    <row r="35" spans="1:6" s="50" customFormat="1" ht="19.5" x14ac:dyDescent="0.4">
      <c r="A35" s="322" t="s">
        <v>246</v>
      </c>
      <c r="B35" s="323"/>
      <c r="C35" s="323"/>
      <c r="D35" s="323"/>
      <c r="E35" s="323"/>
      <c r="F35" s="32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24" t="s">
        <v>38</v>
      </c>
      <c r="B41" s="325"/>
      <c r="C41" s="326"/>
      <c r="D41" s="214">
        <f>SUM(B36:C40)</f>
        <v>0</v>
      </c>
      <c r="E41" s="37"/>
      <c r="F41" s="37"/>
    </row>
    <row r="42" spans="1:6" s="50" customFormat="1" x14ac:dyDescent="0.3">
      <c r="A42" s="324" t="s">
        <v>342</v>
      </c>
      <c r="B42" s="325"/>
      <c r="C42" s="326"/>
      <c r="D42" s="65">
        <f>D41/(COUNT(B36:C40)*2)</f>
        <v>0</v>
      </c>
      <c r="E42" s="37"/>
      <c r="F42" s="37"/>
    </row>
    <row r="43" spans="1:6" s="50" customFormat="1" x14ac:dyDescent="0.3">
      <c r="A43" s="90"/>
      <c r="B43" s="91"/>
      <c r="C43" s="91"/>
      <c r="D43" s="92"/>
    </row>
    <row r="44" spans="1:6" ht="19.5" x14ac:dyDescent="0.4">
      <c r="A44" s="331" t="s">
        <v>21</v>
      </c>
      <c r="B44" s="332"/>
      <c r="C44" s="332"/>
      <c r="D44" s="332"/>
      <c r="E44" s="332"/>
      <c r="F44" s="33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24" t="s">
        <v>38</v>
      </c>
      <c r="B51" s="325"/>
      <c r="C51" s="326"/>
      <c r="D51" s="214">
        <f>SUM(B45:C50)</f>
        <v>0</v>
      </c>
    </row>
    <row r="52" spans="1:6" x14ac:dyDescent="0.3">
      <c r="A52" s="324" t="s">
        <v>342</v>
      </c>
      <c r="B52" s="325"/>
      <c r="C52" s="326"/>
      <c r="D52" s="65">
        <f>D51/(COUNT(B45:C50)*2)</f>
        <v>0</v>
      </c>
    </row>
    <row r="53" spans="1:6" s="50" customFormat="1" x14ac:dyDescent="0.3">
      <c r="A53" s="54"/>
      <c r="B53" s="55"/>
      <c r="C53" s="55"/>
      <c r="D53" s="56"/>
    </row>
    <row r="54" spans="1:6" ht="19.5" x14ac:dyDescent="0.4">
      <c r="A54" s="322" t="s">
        <v>8</v>
      </c>
      <c r="B54" s="323"/>
      <c r="C54" s="323"/>
      <c r="D54" s="323"/>
      <c r="E54" s="323"/>
      <c r="F54" s="32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24" t="s">
        <v>38</v>
      </c>
      <c r="B62" s="325"/>
      <c r="C62" s="326"/>
      <c r="D62" s="214">
        <f>SUM(B55:C61)</f>
        <v>0</v>
      </c>
    </row>
    <row r="63" spans="1:6" x14ac:dyDescent="0.3">
      <c r="A63" s="324" t="s">
        <v>342</v>
      </c>
      <c r="B63" s="325"/>
      <c r="C63" s="326"/>
      <c r="D63" s="65">
        <f>D62/(COUNT(B55:C61)*2)</f>
        <v>0</v>
      </c>
    </row>
    <row r="64" spans="1:6" s="50" customFormat="1" x14ac:dyDescent="0.3">
      <c r="A64" s="54"/>
      <c r="B64" s="55"/>
      <c r="C64" s="55"/>
      <c r="D64" s="56"/>
    </row>
    <row r="65" spans="1:6" ht="19.5" x14ac:dyDescent="0.4">
      <c r="A65" s="322" t="s">
        <v>143</v>
      </c>
      <c r="B65" s="323"/>
      <c r="C65" s="323"/>
      <c r="D65" s="323"/>
      <c r="E65" s="323"/>
      <c r="F65" s="32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24" t="s">
        <v>38</v>
      </c>
      <c r="B83" s="325"/>
      <c r="C83" s="326"/>
      <c r="D83" s="214">
        <f>SUM(B66:C82)</f>
        <v>0</v>
      </c>
    </row>
    <row r="84" spans="1:6" x14ac:dyDescent="0.3">
      <c r="A84" s="324" t="s">
        <v>342</v>
      </c>
      <c r="B84" s="325"/>
      <c r="C84" s="326"/>
      <c r="D84" s="65">
        <f>D83/(COUNT(B66:C82)*2)</f>
        <v>0</v>
      </c>
    </row>
    <row r="85" spans="1:6" s="50" customFormat="1" x14ac:dyDescent="0.3">
      <c r="A85" s="54"/>
      <c r="B85" s="55"/>
      <c r="C85" s="55"/>
      <c r="D85" s="56"/>
    </row>
    <row r="86" spans="1:6" ht="19.5" x14ac:dyDescent="0.4">
      <c r="A86" s="322" t="s">
        <v>237</v>
      </c>
      <c r="B86" s="323"/>
      <c r="C86" s="323"/>
      <c r="D86" s="323"/>
      <c r="E86" s="323"/>
      <c r="F86" s="32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24" t="s">
        <v>38</v>
      </c>
      <c r="B101" s="325"/>
      <c r="C101" s="326"/>
      <c r="D101" s="214">
        <f>SUM(B87:C100)</f>
        <v>0</v>
      </c>
    </row>
    <row r="102" spans="1:6" x14ac:dyDescent="0.3">
      <c r="A102" s="324" t="s">
        <v>342</v>
      </c>
      <c r="B102" s="325"/>
      <c r="C102" s="32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2" t="s">
        <v>238</v>
      </c>
      <c r="B105" s="323"/>
      <c r="C105" s="323"/>
      <c r="D105" s="323"/>
      <c r="E105" s="323"/>
      <c r="F105" s="32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24" t="s">
        <v>38</v>
      </c>
      <c r="B117" s="325"/>
      <c r="C117" s="326"/>
      <c r="D117" s="214">
        <f>SUM(B106:C116)</f>
        <v>0</v>
      </c>
      <c r="E117" s="37"/>
      <c r="F117" s="37"/>
    </row>
    <row r="118" spans="1:6" s="50" customFormat="1" x14ac:dyDescent="0.3">
      <c r="A118" s="324" t="s">
        <v>342</v>
      </c>
      <c r="B118" s="325"/>
      <c r="C118" s="326"/>
      <c r="D118" s="65">
        <f>D117/(COUNT(B106:C116)*2)</f>
        <v>0</v>
      </c>
      <c r="E118" s="37"/>
      <c r="F118" s="37"/>
    </row>
    <row r="119" spans="1:6" s="50" customFormat="1" x14ac:dyDescent="0.3">
      <c r="A119" s="54"/>
      <c r="B119" s="55"/>
      <c r="C119" s="55"/>
      <c r="D119" s="56"/>
    </row>
    <row r="120" spans="1:6" ht="19.5" x14ac:dyDescent="0.4">
      <c r="A120" s="322" t="s">
        <v>208</v>
      </c>
      <c r="B120" s="323"/>
      <c r="C120" s="323"/>
      <c r="D120" s="323"/>
      <c r="E120" s="323"/>
      <c r="F120" s="32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24" t="s">
        <v>38</v>
      </c>
      <c r="B132" s="325"/>
      <c r="C132" s="326"/>
      <c r="D132" s="214">
        <f>SUM(B121:C131)</f>
        <v>0</v>
      </c>
    </row>
    <row r="133" spans="1:6" x14ac:dyDescent="0.3">
      <c r="A133" s="324" t="s">
        <v>342</v>
      </c>
      <c r="B133" s="325"/>
      <c r="C133" s="326"/>
      <c r="D133" s="63">
        <f>D132/(COUNT(B121:C131)*2)</f>
        <v>0</v>
      </c>
    </row>
    <row r="134" spans="1:6" s="50" customFormat="1" x14ac:dyDescent="0.3">
      <c r="A134" s="54"/>
      <c r="B134" s="55"/>
      <c r="C134" s="55"/>
      <c r="D134" s="61"/>
    </row>
    <row r="135" spans="1:6" ht="19.5" x14ac:dyDescent="0.4">
      <c r="A135" s="322" t="s">
        <v>78</v>
      </c>
      <c r="B135" s="323"/>
      <c r="C135" s="323"/>
      <c r="D135" s="323"/>
      <c r="E135" s="323"/>
      <c r="F135" s="32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24" t="s">
        <v>38</v>
      </c>
      <c r="B148" s="325"/>
      <c r="C148" s="326"/>
      <c r="D148" s="214">
        <f>SUM(B136:C147)</f>
        <v>0</v>
      </c>
    </row>
    <row r="149" spans="1:6" x14ac:dyDescent="0.3">
      <c r="A149" s="324" t="s">
        <v>342</v>
      </c>
      <c r="B149" s="325"/>
      <c r="C149" s="326"/>
      <c r="D149" s="65">
        <f>D148/(COUNT(B136:C147)*2)</f>
        <v>0</v>
      </c>
    </row>
    <row r="150" spans="1:6" s="50" customFormat="1" x14ac:dyDescent="0.3">
      <c r="A150" s="54"/>
      <c r="B150" s="55"/>
      <c r="C150" s="55"/>
      <c r="D150" s="56"/>
    </row>
    <row r="151" spans="1:6" ht="19.5" x14ac:dyDescent="0.4">
      <c r="A151" s="322" t="s">
        <v>243</v>
      </c>
      <c r="B151" s="323"/>
      <c r="C151" s="323"/>
      <c r="D151" s="323"/>
      <c r="E151" s="323"/>
      <c r="F151" s="32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24" t="s">
        <v>38</v>
      </c>
      <c r="B160" s="327"/>
      <c r="C160" s="328"/>
      <c r="D160" s="215">
        <f>SUM(B152:C159)</f>
        <v>0</v>
      </c>
    </row>
    <row r="161" spans="1:6" x14ac:dyDescent="0.3">
      <c r="A161" s="324" t="s">
        <v>342</v>
      </c>
      <c r="B161" s="325"/>
      <c r="C161" s="326"/>
      <c r="D161" s="65">
        <f>D160/(COUNT(B152:C159)*2)</f>
        <v>0</v>
      </c>
    </row>
    <row r="162" spans="1:6" s="50" customFormat="1" x14ac:dyDescent="0.3">
      <c r="A162" s="54"/>
      <c r="B162" s="55"/>
      <c r="C162" s="57"/>
      <c r="D162" s="58"/>
    </row>
    <row r="163" spans="1:6" ht="19.5" x14ac:dyDescent="0.4">
      <c r="A163" s="322" t="s">
        <v>85</v>
      </c>
      <c r="B163" s="323"/>
      <c r="C163" s="323"/>
      <c r="D163" s="323"/>
      <c r="E163" s="323"/>
      <c r="F163" s="32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24" t="s">
        <v>38</v>
      </c>
      <c r="B168" s="325"/>
      <c r="C168" s="326"/>
      <c r="D168" s="214">
        <f>SUM(B164:C167)</f>
        <v>0</v>
      </c>
    </row>
    <row r="169" spans="1:6" x14ac:dyDescent="0.3">
      <c r="A169" s="324" t="s">
        <v>342</v>
      </c>
      <c r="B169" s="325"/>
      <c r="C169" s="326"/>
      <c r="D169" s="65">
        <f>D168/(COUNT(B164:C167)*2)</f>
        <v>0</v>
      </c>
    </row>
    <row r="170" spans="1:6" s="50" customFormat="1" x14ac:dyDescent="0.3">
      <c r="A170" s="54"/>
      <c r="B170" s="55"/>
      <c r="C170" s="55"/>
      <c r="D170" s="56"/>
    </row>
    <row r="171" spans="1:6" ht="19.5" x14ac:dyDescent="0.4">
      <c r="A171" s="329" t="s">
        <v>17</v>
      </c>
      <c r="B171" s="330"/>
      <c r="C171" s="330"/>
      <c r="D171" s="330"/>
      <c r="E171" s="330"/>
      <c r="F171" s="33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24" t="s">
        <v>38</v>
      </c>
      <c r="B176" s="325"/>
      <c r="C176" s="326"/>
      <c r="D176" s="214">
        <f>SUM(B172:C175)</f>
        <v>0</v>
      </c>
    </row>
    <row r="177" spans="1:6" x14ac:dyDescent="0.3">
      <c r="A177" s="324" t="s">
        <v>342</v>
      </c>
      <c r="B177" s="325"/>
      <c r="C177" s="326"/>
      <c r="D177" s="65">
        <f>D176/(COUNT(B172:C175)*2)</f>
        <v>0</v>
      </c>
    </row>
    <row r="178" spans="1:6" s="50" customFormat="1" x14ac:dyDescent="0.3">
      <c r="A178" s="54"/>
      <c r="B178" s="55"/>
      <c r="C178" s="55"/>
      <c r="D178" s="56"/>
    </row>
    <row r="179" spans="1:6" ht="19.5" x14ac:dyDescent="0.4">
      <c r="A179" s="322" t="s">
        <v>87</v>
      </c>
      <c r="B179" s="323"/>
      <c r="C179" s="323"/>
      <c r="D179" s="323"/>
      <c r="E179" s="323"/>
      <c r="F179" s="32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24" t="s">
        <v>38</v>
      </c>
      <c r="B185" s="325"/>
      <c r="C185" s="326"/>
      <c r="D185" s="214">
        <f>SUM(B180:C184)</f>
        <v>0</v>
      </c>
    </row>
    <row r="186" spans="1:6" x14ac:dyDescent="0.3">
      <c r="A186" s="324" t="s">
        <v>342</v>
      </c>
      <c r="B186" s="325"/>
      <c r="C186" s="326"/>
      <c r="D186" s="65">
        <f>D185/(COUNT(B180:C184)*2)</f>
        <v>0</v>
      </c>
    </row>
    <row r="187" spans="1:6" s="50" customFormat="1" x14ac:dyDescent="0.3">
      <c r="A187" s="54"/>
      <c r="B187" s="55"/>
      <c r="C187" s="55"/>
      <c r="D187" s="56"/>
    </row>
    <row r="188" spans="1:6" ht="19.5" x14ac:dyDescent="0.4">
      <c r="A188" s="322" t="s">
        <v>242</v>
      </c>
      <c r="B188" s="323"/>
      <c r="C188" s="323"/>
      <c r="D188" s="323"/>
      <c r="E188" s="323"/>
      <c r="F188" s="32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24" t="s">
        <v>38</v>
      </c>
      <c r="B193" s="325"/>
      <c r="C193" s="326"/>
      <c r="D193" s="97">
        <f>SUM(B189:C192)</f>
        <v>0</v>
      </c>
    </row>
    <row r="194" spans="1:4" x14ac:dyDescent="0.3">
      <c r="A194" s="324" t="s">
        <v>342</v>
      </c>
      <c r="B194" s="325"/>
      <c r="C194" s="32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71" zoomScale="90" zoomScaleNormal="71" zoomScaleSheetLayoutView="90" workbookViewId="0">
      <selection activeCell="D290" sqref="D290"/>
    </sheetView>
  </sheetViews>
  <sheetFormatPr baseColWidth="10"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17"/>
      <c r="E1" s="317"/>
      <c r="F1" s="317"/>
      <c r="G1" s="317"/>
      <c r="H1" s="317"/>
      <c r="I1" s="317"/>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18" t="s">
        <v>201</v>
      </c>
      <c r="B7" s="318"/>
      <c r="C7" s="318"/>
      <c r="D7" s="318"/>
      <c r="E7" s="318"/>
      <c r="F7" s="318"/>
      <c r="G7" s="124"/>
      <c r="H7" s="124"/>
      <c r="I7" s="124"/>
    </row>
    <row r="8" spans="1:9" ht="29.25" x14ac:dyDescent="0.45">
      <c r="A8" s="319" t="str">
        <f>'Page de garde'!D18</f>
        <v>Mourouj2</v>
      </c>
      <c r="B8" s="319"/>
      <c r="C8" s="319"/>
      <c r="D8" s="319"/>
      <c r="E8" s="319"/>
      <c r="F8" s="319"/>
      <c r="G8" s="126"/>
      <c r="H8" s="126"/>
      <c r="I8" s="124"/>
    </row>
    <row r="9" spans="1:9" ht="24" x14ac:dyDescent="0.45">
      <c r="A9" s="38" t="s">
        <v>44</v>
      </c>
      <c r="B9" s="320" t="s">
        <v>412</v>
      </c>
      <c r="C9" s="320"/>
      <c r="D9" s="320"/>
      <c r="E9" s="320"/>
      <c r="F9" s="320"/>
      <c r="G9" s="126"/>
      <c r="H9" s="126"/>
      <c r="I9" s="124"/>
    </row>
    <row r="10" spans="1:9" ht="24" x14ac:dyDescent="0.45">
      <c r="A10" s="39" t="s">
        <v>46</v>
      </c>
      <c r="B10" s="321" t="s">
        <v>413</v>
      </c>
      <c r="C10" s="321"/>
      <c r="D10" s="321"/>
      <c r="E10" s="321"/>
      <c r="F10" s="321"/>
      <c r="G10" s="126"/>
      <c r="H10" s="126"/>
      <c r="I10" s="124"/>
    </row>
    <row r="11" spans="1:9" ht="24" x14ac:dyDescent="0.45">
      <c r="A11" s="38" t="s">
        <v>45</v>
      </c>
      <c r="B11" s="316">
        <v>42789</v>
      </c>
      <c r="C11" s="316"/>
      <c r="D11" s="316"/>
      <c r="E11" s="316"/>
      <c r="F11" s="316"/>
      <c r="G11" s="126"/>
      <c r="H11" s="126"/>
      <c r="I11" s="124"/>
    </row>
    <row r="12" spans="1:9" ht="24" x14ac:dyDescent="0.45">
      <c r="A12" s="38" t="s">
        <v>276</v>
      </c>
      <c r="B12" s="309">
        <f>D505</f>
        <v>0.95652173913043481</v>
      </c>
      <c r="C12" s="309"/>
      <c r="D12" s="309"/>
      <c r="E12" s="309"/>
      <c r="F12" s="309"/>
      <c r="G12" s="126"/>
      <c r="H12" s="126"/>
      <c r="I12" s="124"/>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7" t="s">
        <v>36</v>
      </c>
      <c r="C15" s="77" t="s">
        <v>35</v>
      </c>
      <c r="D15" s="312"/>
      <c r="E15" s="313"/>
      <c r="F15" s="312"/>
      <c r="G15" s="36"/>
      <c r="H15" s="36"/>
    </row>
    <row r="16" spans="1:9" ht="18" x14ac:dyDescent="0.35">
      <c r="A16" s="304" t="s">
        <v>0</v>
      </c>
      <c r="B16" s="304"/>
      <c r="C16" s="304"/>
      <c r="D16" s="304"/>
      <c r="E16" s="304"/>
      <c r="F16" s="304"/>
      <c r="G16" s="36"/>
      <c r="H16" s="36"/>
    </row>
    <row r="17" spans="1:8" ht="18" x14ac:dyDescent="0.3">
      <c r="A17" s="182">
        <f>B11</f>
        <v>42789</v>
      </c>
      <c r="B17" s="36"/>
      <c r="C17" s="36"/>
      <c r="D17" s="36"/>
      <c r="E17" s="36"/>
      <c r="F17" s="36"/>
      <c r="G17" s="36"/>
      <c r="H17" s="36"/>
    </row>
    <row r="18" spans="1:8" ht="18" x14ac:dyDescent="0.25">
      <c r="A18" s="314" t="s">
        <v>1</v>
      </c>
      <c r="B18" s="315"/>
      <c r="C18" s="315"/>
      <c r="D18" s="315"/>
      <c r="E18" s="315"/>
      <c r="F18" s="315"/>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305" t="s">
        <v>18</v>
      </c>
      <c r="B26" s="306"/>
      <c r="C26" s="306"/>
      <c r="D26" s="306"/>
      <c r="E26" s="306"/>
      <c r="F26" s="306"/>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t="s">
        <v>414</v>
      </c>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1</v>
      </c>
      <c r="C35" s="130"/>
      <c r="D35" s="128" t="s">
        <v>472</v>
      </c>
      <c r="E35" s="66"/>
      <c r="F35" s="66"/>
    </row>
    <row r="36" spans="1:7" ht="45" x14ac:dyDescent="0.25">
      <c r="A36" s="109" t="s">
        <v>287</v>
      </c>
      <c r="B36" s="170">
        <v>2</v>
      </c>
      <c r="C36" s="131"/>
      <c r="D36" s="271">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04" t="s">
        <v>137</v>
      </c>
      <c r="B43" s="304"/>
      <c r="C43" s="304"/>
      <c r="D43" s="304"/>
      <c r="E43" s="304"/>
      <c r="F43" s="304"/>
    </row>
    <row r="44" spans="1:7" x14ac:dyDescent="0.25">
      <c r="A44" s="183">
        <f>B11</f>
        <v>42789</v>
      </c>
      <c r="B44" s="6"/>
      <c r="C44" s="7"/>
      <c r="D44" s="6"/>
    </row>
    <row r="45" spans="1:7" ht="16.5" x14ac:dyDescent="0.25">
      <c r="A45" s="307" t="s">
        <v>63</v>
      </c>
      <c r="B45" s="308"/>
      <c r="C45" s="308"/>
      <c r="D45" s="308"/>
      <c r="E45" s="308"/>
      <c r="F45" s="308"/>
    </row>
    <row r="46" spans="1:7" x14ac:dyDescent="0.25">
      <c r="A46" s="33" t="s">
        <v>109</v>
      </c>
      <c r="B46" s="137" t="s">
        <v>34</v>
      </c>
      <c r="C46" s="137"/>
      <c r="D46" s="139" t="s">
        <v>415</v>
      </c>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258" t="s">
        <v>422</v>
      </c>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45.75" customHeight="1" x14ac:dyDescent="0.25">
      <c r="A53" s="255" t="s">
        <v>27</v>
      </c>
      <c r="B53" s="170">
        <v>2</v>
      </c>
      <c r="C53" s="217" t="str">
        <f>IF(B53=0, -5, "0")</f>
        <v>0</v>
      </c>
      <c r="D53" s="254" t="s">
        <v>416</v>
      </c>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305" t="s">
        <v>65</v>
      </c>
      <c r="B57" s="306"/>
      <c r="C57" s="306"/>
      <c r="D57" s="306"/>
      <c r="E57" s="306"/>
      <c r="F57" s="306"/>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t="s">
        <v>34</v>
      </c>
      <c r="C63" s="144"/>
      <c r="D63" s="129" t="s">
        <v>417</v>
      </c>
      <c r="E63" s="147"/>
      <c r="F63" s="66"/>
    </row>
    <row r="64" spans="1:6" ht="36" x14ac:dyDescent="0.25">
      <c r="A64" s="108" t="s">
        <v>272</v>
      </c>
      <c r="B64" s="170">
        <v>2</v>
      </c>
      <c r="C64" s="217" t="str">
        <f>IF(B64=0, -5, "0")</f>
        <v>0</v>
      </c>
      <c r="D64" s="142"/>
      <c r="E64" s="147"/>
      <c r="F64" s="66"/>
    </row>
    <row r="65" spans="1:7" ht="33.6" customHeight="1" x14ac:dyDescent="0.3">
      <c r="A65" s="49" t="s">
        <v>271</v>
      </c>
      <c r="B65" s="170" t="s">
        <v>34</v>
      </c>
      <c r="C65" s="171"/>
      <c r="D65" s="256" t="s">
        <v>418</v>
      </c>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t="s">
        <v>415</v>
      </c>
      <c r="F68" s="66"/>
    </row>
    <row r="69" spans="1:7" x14ac:dyDescent="0.25">
      <c r="A69" s="17" t="s">
        <v>117</v>
      </c>
      <c r="B69" s="170" t="s">
        <v>34</v>
      </c>
      <c r="C69" s="145"/>
      <c r="D69" s="163" t="s">
        <v>418</v>
      </c>
      <c r="E69" s="146"/>
      <c r="F69" s="148"/>
    </row>
    <row r="70" spans="1:7" s="31" customFormat="1" ht="16.5" x14ac:dyDescent="0.25">
      <c r="A70" s="107" t="s">
        <v>171</v>
      </c>
      <c r="B70" s="170">
        <v>2</v>
      </c>
      <c r="C70" s="218" t="str">
        <f>IF(B70=0, -5, "0")</f>
        <v>0</v>
      </c>
      <c r="D70" s="152" t="s">
        <v>419</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t="s">
        <v>415</v>
      </c>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t="s">
        <v>419</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36</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305" t="s">
        <v>25</v>
      </c>
      <c r="B84" s="306"/>
      <c r="C84" s="306"/>
      <c r="D84" s="306"/>
      <c r="E84" s="306"/>
      <c r="F84" s="306"/>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ht="52.5" customHeight="1" x14ac:dyDescent="0.25">
      <c r="A89" s="18" t="s">
        <v>55</v>
      </c>
      <c r="B89" s="170">
        <v>2</v>
      </c>
      <c r="C89" s="153"/>
      <c r="D89" s="257" t="s">
        <v>416</v>
      </c>
      <c r="E89" s="66"/>
      <c r="F89" s="66"/>
    </row>
    <row r="90" spans="1:6" ht="90" x14ac:dyDescent="0.25">
      <c r="A90" s="17" t="s">
        <v>293</v>
      </c>
      <c r="B90" s="170">
        <v>1</v>
      </c>
      <c r="C90" s="153"/>
      <c r="D90" s="156" t="s">
        <v>420</v>
      </c>
      <c r="E90" s="148"/>
      <c r="F90" s="66"/>
    </row>
    <row r="91" spans="1:6" ht="30" x14ac:dyDescent="0.25">
      <c r="A91" s="18" t="s">
        <v>260</v>
      </c>
      <c r="B91" s="170">
        <v>2</v>
      </c>
      <c r="C91" s="153"/>
      <c r="D91" s="157"/>
      <c r="E91" s="66"/>
      <c r="F91" s="66"/>
    </row>
    <row r="92" spans="1:6" ht="45" x14ac:dyDescent="0.25">
      <c r="A92" s="109" t="s">
        <v>287</v>
      </c>
      <c r="B92" s="170">
        <v>2</v>
      </c>
      <c r="C92" s="154"/>
      <c r="D92" s="272">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63</v>
      </c>
    </row>
    <row r="97" spans="1:6" ht="16.5" customHeight="1" x14ac:dyDescent="0.25">
      <c r="A97" s="78" t="s">
        <v>224</v>
      </c>
      <c r="B97" s="84"/>
      <c r="C97" s="85"/>
      <c r="D97" s="82">
        <f>D96/(COUNT(B85:C91,B46:C53,B58:C80)*2)</f>
        <v>0.984375</v>
      </c>
    </row>
    <row r="98" spans="1:6" x14ac:dyDescent="0.25">
      <c r="A98" s="5"/>
      <c r="B98" s="6"/>
      <c r="C98" s="7"/>
      <c r="D98" s="6"/>
    </row>
    <row r="99" spans="1:6" ht="18" x14ac:dyDescent="0.35">
      <c r="A99" s="304" t="s">
        <v>129</v>
      </c>
      <c r="B99" s="304"/>
      <c r="C99" s="304"/>
      <c r="D99" s="304"/>
      <c r="E99" s="304"/>
      <c r="F99" s="304"/>
    </row>
    <row r="100" spans="1:6" x14ac:dyDescent="0.25">
      <c r="A100" s="183">
        <f>B11</f>
        <v>42789</v>
      </c>
      <c r="B100" s="6"/>
      <c r="C100" s="7"/>
      <c r="D100" s="6"/>
    </row>
    <row r="101" spans="1:6" ht="16.5" x14ac:dyDescent="0.25">
      <c r="A101" s="307" t="s">
        <v>63</v>
      </c>
      <c r="B101" s="308"/>
      <c r="C101" s="308"/>
      <c r="D101" s="308"/>
      <c r="E101" s="308"/>
      <c r="F101" s="308"/>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258" t="s">
        <v>422</v>
      </c>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46.5" x14ac:dyDescent="0.35">
      <c r="A109" s="83" t="s">
        <v>27</v>
      </c>
      <c r="B109" s="170">
        <v>1</v>
      </c>
      <c r="C109" s="217" t="str">
        <f>IF(B109=0, -5, "0")</f>
        <v>0</v>
      </c>
      <c r="D109" s="10" t="s">
        <v>427</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305" t="s">
        <v>133</v>
      </c>
      <c r="B113" s="306"/>
      <c r="C113" s="306"/>
      <c r="D113" s="306"/>
      <c r="E113" s="306"/>
      <c r="F113" s="306"/>
    </row>
    <row r="114" spans="1:6" x14ac:dyDescent="0.25">
      <c r="A114" s="17" t="s">
        <v>314</v>
      </c>
      <c r="B114" s="153">
        <v>2</v>
      </c>
      <c r="C114" s="153"/>
      <c r="D114" s="142"/>
      <c r="E114" s="142"/>
      <c r="F114" s="147"/>
    </row>
    <row r="115" spans="1:6" x14ac:dyDescent="0.25">
      <c r="A115" s="18" t="s">
        <v>294</v>
      </c>
      <c r="B115" s="170">
        <v>1</v>
      </c>
      <c r="C115" s="153"/>
      <c r="D115" s="143" t="s">
        <v>468</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t="s">
        <v>419</v>
      </c>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t="s">
        <v>34</v>
      </c>
      <c r="C125" s="217" t="str">
        <f>IF(B125=0, -5, "0")</f>
        <v>0</v>
      </c>
      <c r="D125" s="129" t="s">
        <v>417</v>
      </c>
      <c r="E125" s="142"/>
      <c r="F125" s="147"/>
    </row>
    <row r="126" spans="1:6" ht="16.5" x14ac:dyDescent="0.3">
      <c r="A126" s="49" t="s">
        <v>271</v>
      </c>
      <c r="B126" s="177" t="s">
        <v>34</v>
      </c>
      <c r="C126" s="177"/>
      <c r="D126" s="184" t="s">
        <v>424</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35</v>
      </c>
    </row>
    <row r="135" spans="1:6" x14ac:dyDescent="0.25">
      <c r="A135" s="19" t="s">
        <v>37</v>
      </c>
      <c r="B135" s="20"/>
      <c r="C135" s="21"/>
      <c r="D135" s="63">
        <f>D134/(COUNT(B114:C133)*2)</f>
        <v>0.97222222222222221</v>
      </c>
    </row>
    <row r="136" spans="1:6" x14ac:dyDescent="0.25">
      <c r="A136" s="9"/>
      <c r="B136" s="6"/>
      <c r="C136" s="7"/>
      <c r="D136" s="6"/>
    </row>
    <row r="137" spans="1:6" ht="18" x14ac:dyDescent="0.25">
      <c r="A137" s="305" t="s">
        <v>73</v>
      </c>
      <c r="B137" s="306"/>
      <c r="C137" s="306"/>
      <c r="D137" s="306"/>
      <c r="E137" s="306"/>
      <c r="F137" s="306"/>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t="s">
        <v>425</v>
      </c>
      <c r="E143" s="142"/>
      <c r="F143" s="147"/>
    </row>
    <row r="144" spans="1:6" ht="16.5" x14ac:dyDescent="0.25">
      <c r="A144" s="186" t="s">
        <v>75</v>
      </c>
      <c r="B144" s="170">
        <v>2</v>
      </c>
      <c r="C144" s="177"/>
      <c r="D144" s="187"/>
      <c r="E144" s="142"/>
      <c r="F144" s="147"/>
    </row>
    <row r="145" spans="1:6" ht="66" x14ac:dyDescent="0.25">
      <c r="A145" s="110" t="s">
        <v>287</v>
      </c>
      <c r="B145" s="170">
        <v>2</v>
      </c>
      <c r="C145" s="154"/>
      <c r="D145" s="271">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0.96969696969696972</v>
      </c>
    </row>
    <row r="151" spans="1:6" x14ac:dyDescent="0.25">
      <c r="A151" s="9"/>
      <c r="B151" s="6"/>
      <c r="C151" s="7"/>
      <c r="D151" s="6"/>
    </row>
    <row r="152" spans="1:6" ht="18" x14ac:dyDescent="0.35">
      <c r="A152" s="304" t="s">
        <v>130</v>
      </c>
      <c r="B152" s="304"/>
      <c r="C152" s="304"/>
      <c r="D152" s="304"/>
      <c r="E152" s="304"/>
      <c r="F152" s="304"/>
    </row>
    <row r="153" spans="1:6" x14ac:dyDescent="0.25">
      <c r="A153" s="183">
        <f>B11</f>
        <v>42789</v>
      </c>
      <c r="B153" s="6"/>
      <c r="C153" s="7"/>
      <c r="D153" s="59"/>
    </row>
    <row r="154" spans="1:6" ht="16.5" x14ac:dyDescent="0.25">
      <c r="A154" s="307" t="s">
        <v>63</v>
      </c>
      <c r="B154" s="308"/>
      <c r="C154" s="308"/>
      <c r="D154" s="308"/>
      <c r="E154" s="308"/>
      <c r="F154" s="308"/>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5" t="s">
        <v>134</v>
      </c>
      <c r="B166" s="306"/>
      <c r="C166" s="306"/>
      <c r="D166" s="306"/>
      <c r="E166" s="306"/>
      <c r="F166" s="306"/>
    </row>
    <row r="167" spans="1:6" x14ac:dyDescent="0.25">
      <c r="A167" s="17" t="s">
        <v>314</v>
      </c>
      <c r="B167" s="153">
        <v>2</v>
      </c>
      <c r="C167" s="153"/>
      <c r="D167" s="143"/>
      <c r="E167" s="147"/>
      <c r="F167" s="66"/>
    </row>
    <row r="168" spans="1:6" x14ac:dyDescent="0.25">
      <c r="A168" s="18" t="s">
        <v>102</v>
      </c>
      <c r="B168" s="170">
        <v>1</v>
      </c>
      <c r="C168" s="153"/>
      <c r="D168" s="143" t="s">
        <v>429</v>
      </c>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1</v>
      </c>
      <c r="C176" s="217" t="str">
        <f>IF(B176=0, -5, "0")</f>
        <v>0</v>
      </c>
      <c r="D176" s="142" t="s">
        <v>430</v>
      </c>
      <c r="E176" s="147"/>
      <c r="F176" s="66"/>
    </row>
    <row r="177" spans="1:7" x14ac:dyDescent="0.25">
      <c r="A177" s="17" t="s">
        <v>291</v>
      </c>
      <c r="B177" s="170">
        <v>2</v>
      </c>
      <c r="C177" s="153"/>
      <c r="D177" s="142"/>
      <c r="E177" s="147"/>
      <c r="F177" s="66"/>
    </row>
    <row r="178" spans="1:7" ht="45" x14ac:dyDescent="0.25">
      <c r="A178" s="17" t="s">
        <v>188</v>
      </c>
      <c r="B178" s="170">
        <v>0</v>
      </c>
      <c r="C178" s="153"/>
      <c r="D178" s="265" t="s">
        <v>431</v>
      </c>
      <c r="E178" s="265" t="s">
        <v>465</v>
      </c>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71">
        <v>1</v>
      </c>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304" t="s">
        <v>167</v>
      </c>
      <c r="B192" s="304"/>
      <c r="C192" s="304"/>
      <c r="D192" s="304"/>
      <c r="E192" s="304"/>
      <c r="F192" s="304"/>
    </row>
    <row r="193" spans="1:7" x14ac:dyDescent="0.25">
      <c r="A193" s="189">
        <f>B11</f>
        <v>42789</v>
      </c>
      <c r="B193" s="6"/>
      <c r="C193" s="7"/>
      <c r="D193" s="6"/>
    </row>
    <row r="194" spans="1:7" ht="18" x14ac:dyDescent="0.25">
      <c r="A194" s="305" t="s">
        <v>158</v>
      </c>
      <c r="B194" s="306"/>
      <c r="C194" s="306"/>
      <c r="D194" s="306"/>
      <c r="E194" s="306"/>
      <c r="F194" s="306"/>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305" t="s">
        <v>76</v>
      </c>
      <c r="B209" s="306"/>
      <c r="C209" s="306"/>
      <c r="D209" s="306"/>
      <c r="E209" s="306"/>
      <c r="F209" s="306"/>
    </row>
    <row r="210" spans="1:7" x14ac:dyDescent="0.25">
      <c r="A210" s="17" t="s">
        <v>314</v>
      </c>
      <c r="B210" s="153">
        <v>2</v>
      </c>
      <c r="C210" s="153"/>
      <c r="D210" s="142"/>
      <c r="E210" s="148"/>
      <c r="F210" s="66"/>
    </row>
    <row r="211" spans="1:7" ht="54" x14ac:dyDescent="0.35">
      <c r="A211" s="83" t="s">
        <v>363</v>
      </c>
      <c r="B211" s="170">
        <v>1</v>
      </c>
      <c r="C211" s="217" t="str">
        <f>IF(B211=0, -5, "0")</f>
        <v>0</v>
      </c>
      <c r="D211" s="142" t="s">
        <v>440</v>
      </c>
      <c r="E211" s="147"/>
      <c r="F211" s="66"/>
    </row>
    <row r="212" spans="1:7" x14ac:dyDescent="0.25">
      <c r="A212" s="18" t="s">
        <v>192</v>
      </c>
      <c r="B212" s="170">
        <v>2</v>
      </c>
      <c r="C212" s="153"/>
      <c r="D212" s="143"/>
      <c r="E212" s="147"/>
      <c r="F212" s="66"/>
    </row>
    <row r="213" spans="1:7" ht="75" x14ac:dyDescent="0.25">
      <c r="A213" s="17" t="s">
        <v>176</v>
      </c>
      <c r="B213" s="170">
        <v>1</v>
      </c>
      <c r="C213" s="153"/>
      <c r="D213" s="143" t="s">
        <v>441</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ht="30" x14ac:dyDescent="0.25">
      <c r="A216" s="18" t="s">
        <v>70</v>
      </c>
      <c r="B216" s="170">
        <v>1</v>
      </c>
      <c r="C216" s="153"/>
      <c r="D216" s="12" t="s">
        <v>442</v>
      </c>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1</v>
      </c>
      <c r="C219" s="153"/>
      <c r="D219" s="168" t="s">
        <v>443</v>
      </c>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1</v>
      </c>
      <c r="C226" s="153"/>
      <c r="D226" s="129" t="s">
        <v>444</v>
      </c>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305" t="s">
        <v>191</v>
      </c>
      <c r="B232" s="306"/>
      <c r="C232" s="306"/>
      <c r="D232" s="306"/>
      <c r="E232" s="306"/>
      <c r="F232" s="306"/>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72">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3">
        <f>B11</f>
        <v>42789</v>
      </c>
      <c r="B249" s="6"/>
      <c r="C249" s="7"/>
      <c r="D249" s="6"/>
    </row>
    <row r="250" spans="1:6" s="3" customFormat="1" ht="18" x14ac:dyDescent="0.25">
      <c r="A250" s="305" t="s">
        <v>79</v>
      </c>
      <c r="B250" s="306"/>
      <c r="C250" s="306"/>
      <c r="D250" s="306"/>
      <c r="E250" s="306"/>
      <c r="F250" s="306"/>
    </row>
    <row r="251" spans="1:6" s="3" customFormat="1" ht="46.5" x14ac:dyDescent="0.35">
      <c r="A251" s="83" t="s">
        <v>27</v>
      </c>
      <c r="B251" s="27">
        <v>1</v>
      </c>
      <c r="C251" s="217" t="str">
        <f>IF(B251=0, -5, "0")</f>
        <v>0</v>
      </c>
      <c r="D251" s="4" t="s">
        <v>449</v>
      </c>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ht="30" x14ac:dyDescent="0.25">
      <c r="A258" s="33" t="s">
        <v>160</v>
      </c>
      <c r="B258" s="170">
        <v>1</v>
      </c>
      <c r="C258" s="27"/>
      <c r="D258" s="261" t="s">
        <v>445</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20</v>
      </c>
    </row>
    <row r="264" spans="1:6" s="3" customFormat="1" x14ac:dyDescent="0.25">
      <c r="A264" s="19" t="s">
        <v>37</v>
      </c>
      <c r="B264" s="20"/>
      <c r="C264" s="21"/>
      <c r="D264" s="63">
        <f>D263/(COUNT(B251:C262)*2)</f>
        <v>0.90909090909090906</v>
      </c>
    </row>
    <row r="265" spans="1:6" s="3" customFormat="1" x14ac:dyDescent="0.25">
      <c r="A265" s="9"/>
      <c r="B265" s="6"/>
      <c r="C265" s="7"/>
      <c r="D265" s="6"/>
    </row>
    <row r="266" spans="1:6" s="3" customFormat="1" ht="18" x14ac:dyDescent="0.25">
      <c r="A266" s="305" t="s">
        <v>81</v>
      </c>
      <c r="B266" s="306"/>
      <c r="C266" s="306"/>
      <c r="D266" s="306"/>
      <c r="E266" s="306"/>
      <c r="F266" s="306"/>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ht="30" x14ac:dyDescent="0.25">
      <c r="A269" s="17" t="s">
        <v>312</v>
      </c>
      <c r="B269" s="171">
        <v>1</v>
      </c>
      <c r="C269" s="27"/>
      <c r="D269" s="164" t="s">
        <v>454</v>
      </c>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1</v>
      </c>
      <c r="C278" s="145"/>
      <c r="D278" s="164" t="s">
        <v>447</v>
      </c>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45" x14ac:dyDescent="0.25">
      <c r="A284" s="101" t="s">
        <v>287</v>
      </c>
      <c r="B284" s="171">
        <v>2</v>
      </c>
      <c r="C284" s="29"/>
      <c r="D284" s="271">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2">
        <f>B11</f>
        <v>42789</v>
      </c>
      <c r="B292" s="6"/>
      <c r="C292" s="7"/>
      <c r="D292" s="59"/>
    </row>
    <row r="293" spans="1:7" ht="18" x14ac:dyDescent="0.25">
      <c r="A293" s="305" t="s">
        <v>19</v>
      </c>
      <c r="B293" s="306"/>
      <c r="C293" s="306"/>
      <c r="D293" s="306"/>
      <c r="E293" s="306"/>
      <c r="F293" s="306"/>
    </row>
    <row r="294" spans="1:7" ht="20.25" customHeight="1" x14ac:dyDescent="0.25">
      <c r="A294" s="32" t="s">
        <v>62</v>
      </c>
      <c r="B294" s="153">
        <v>2</v>
      </c>
      <c r="C294" s="153"/>
      <c r="D294" s="146"/>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30" x14ac:dyDescent="0.25">
      <c r="A298" s="22" t="s">
        <v>39</v>
      </c>
      <c r="B298" s="170">
        <v>1</v>
      </c>
      <c r="C298" s="153"/>
      <c r="D298" s="142" t="s">
        <v>455</v>
      </c>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305" t="s">
        <v>122</v>
      </c>
      <c r="B305" s="306"/>
      <c r="C305" s="306"/>
      <c r="D305" s="306"/>
      <c r="E305" s="306"/>
      <c r="F305" s="306"/>
    </row>
    <row r="306" spans="1:6" ht="19.5" customHeight="1" x14ac:dyDescent="0.25">
      <c r="A306" s="17" t="s">
        <v>303</v>
      </c>
      <c r="B306" s="145">
        <v>2</v>
      </c>
      <c r="C306" s="145"/>
      <c r="D306" s="146"/>
      <c r="E306" s="148"/>
      <c r="F306" s="148"/>
    </row>
    <row r="307" spans="1:6" ht="60" x14ac:dyDescent="0.25">
      <c r="A307" s="169" t="s">
        <v>373</v>
      </c>
      <c r="B307" s="171">
        <v>1</v>
      </c>
      <c r="C307" s="153"/>
      <c r="D307" s="142" t="s">
        <v>469</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75" x14ac:dyDescent="0.25">
      <c r="A310" s="17" t="s">
        <v>108</v>
      </c>
      <c r="B310" s="171">
        <v>0</v>
      </c>
      <c r="C310" s="153"/>
      <c r="D310" s="156" t="s">
        <v>470</v>
      </c>
      <c r="E310" s="265" t="s">
        <v>467</v>
      </c>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0</v>
      </c>
      <c r="C317" s="154"/>
      <c r="D317" s="271">
        <v>0</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0.89473684210526316</v>
      </c>
    </row>
    <row r="323" spans="1:9" x14ac:dyDescent="0.25">
      <c r="A323" s="9"/>
      <c r="B323" s="6"/>
      <c r="C323" s="7"/>
      <c r="D323" s="6"/>
    </row>
    <row r="324" spans="1:9" ht="18" x14ac:dyDescent="0.35">
      <c r="A324" s="304" t="s">
        <v>21</v>
      </c>
      <c r="B324" s="304"/>
      <c r="C324" s="304"/>
      <c r="D324" s="304"/>
      <c r="E324" s="304"/>
      <c r="F324" s="304"/>
    </row>
    <row r="325" spans="1:9" x14ac:dyDescent="0.25">
      <c r="A325" s="193">
        <f>B11</f>
        <v>42789</v>
      </c>
      <c r="B325" s="6"/>
      <c r="C325" s="7"/>
      <c r="D325" s="6"/>
    </row>
    <row r="326" spans="1:9" ht="18" x14ac:dyDescent="0.25">
      <c r="A326" s="305" t="s">
        <v>12</v>
      </c>
      <c r="B326" s="306"/>
      <c r="C326" s="306"/>
      <c r="D326" s="306"/>
      <c r="E326" s="306"/>
      <c r="F326" s="306"/>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t="s">
        <v>457</v>
      </c>
      <c r="E333" s="147"/>
      <c r="F333" s="66"/>
    </row>
    <row r="334" spans="1:9" ht="45" x14ac:dyDescent="0.25">
      <c r="A334" s="17" t="s">
        <v>304</v>
      </c>
      <c r="B334" s="170">
        <v>1</v>
      </c>
      <c r="C334" s="145"/>
      <c r="D334" s="267" t="s">
        <v>456</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05" t="s">
        <v>25</v>
      </c>
      <c r="B339" s="306"/>
      <c r="C339" s="306"/>
      <c r="D339" s="306"/>
      <c r="E339" s="306"/>
      <c r="F339" s="306"/>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1</v>
      </c>
      <c r="C344" s="153"/>
      <c r="D344" s="143" t="s">
        <v>471</v>
      </c>
      <c r="E344" s="66"/>
      <c r="F344" s="66"/>
    </row>
    <row r="345" spans="1:6" ht="58.15" customHeight="1" x14ac:dyDescent="0.25">
      <c r="A345" s="101" t="s">
        <v>287</v>
      </c>
      <c r="B345" s="170">
        <v>2</v>
      </c>
      <c r="C345" s="154"/>
      <c r="D345" s="271">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304" t="s">
        <v>8</v>
      </c>
      <c r="B352" s="304"/>
      <c r="C352" s="304"/>
      <c r="D352" s="304"/>
      <c r="E352" s="304"/>
      <c r="F352" s="304"/>
    </row>
    <row r="353" spans="1:6" x14ac:dyDescent="0.25">
      <c r="A353" s="183">
        <f>B11</f>
        <v>42789</v>
      </c>
      <c r="B353" s="6"/>
      <c r="C353" s="7"/>
      <c r="D353" s="59"/>
    </row>
    <row r="354" spans="1:6" ht="16.5" x14ac:dyDescent="0.25">
      <c r="A354" s="307" t="s">
        <v>113</v>
      </c>
      <c r="B354" s="308"/>
      <c r="C354" s="308"/>
      <c r="D354" s="308"/>
      <c r="E354" s="308"/>
      <c r="F354" s="308"/>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305" t="s">
        <v>25</v>
      </c>
      <c r="B366" s="306"/>
      <c r="C366" s="306"/>
      <c r="D366" s="306"/>
      <c r="E366" s="306"/>
      <c r="F366" s="306"/>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305" t="s">
        <v>124</v>
      </c>
      <c r="B382" s="306"/>
      <c r="C382" s="306"/>
      <c r="D382" s="306"/>
      <c r="E382" s="306"/>
      <c r="F382" s="306"/>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5" t="s">
        <v>29</v>
      </c>
      <c r="B391" s="306"/>
      <c r="C391" s="306"/>
      <c r="D391" s="306"/>
      <c r="E391" s="306"/>
      <c r="F391" s="306"/>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2</v>
      </c>
      <c r="C398" s="154"/>
      <c r="D398" s="272">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304" t="s">
        <v>125</v>
      </c>
      <c r="B405" s="304"/>
      <c r="C405" s="304"/>
      <c r="D405" s="304"/>
      <c r="E405" s="304"/>
      <c r="F405" s="304"/>
    </row>
    <row r="406" spans="1:6" x14ac:dyDescent="0.25">
      <c r="A406" s="192">
        <f>B11</f>
        <v>42789</v>
      </c>
      <c r="B406" s="6"/>
      <c r="C406" s="7"/>
      <c r="D406" s="6"/>
    </row>
    <row r="407" spans="1:6" ht="16.5" x14ac:dyDescent="0.25">
      <c r="A407" s="307" t="s">
        <v>19</v>
      </c>
      <c r="B407" s="308"/>
      <c r="C407" s="308"/>
      <c r="D407" s="308"/>
      <c r="E407" s="308"/>
      <c r="F407" s="308"/>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07" t="s">
        <v>122</v>
      </c>
      <c r="B418" s="308"/>
      <c r="C418" s="308"/>
      <c r="D418" s="308"/>
      <c r="E418" s="308"/>
      <c r="F418" s="308"/>
    </row>
    <row r="419" spans="1:6" ht="16.5" x14ac:dyDescent="0.25">
      <c r="A419" s="107" t="s">
        <v>127</v>
      </c>
      <c r="B419" s="170">
        <v>2</v>
      </c>
      <c r="C419" s="217" t="str">
        <f>IF(B419=0, -5, "0")</f>
        <v>0</v>
      </c>
      <c r="D419" s="4"/>
      <c r="E419" s="66"/>
      <c r="F419" s="66"/>
    </row>
    <row r="420" spans="1:6" ht="30" x14ac:dyDescent="0.25">
      <c r="A420" s="17" t="s">
        <v>281</v>
      </c>
      <c r="B420" s="170">
        <v>1</v>
      </c>
      <c r="C420" s="27"/>
      <c r="D420" s="268" t="s">
        <v>460</v>
      </c>
      <c r="E420" s="66"/>
      <c r="F420" s="66"/>
    </row>
    <row r="421" spans="1:6" x14ac:dyDescent="0.25">
      <c r="A421" s="17" t="s">
        <v>407</v>
      </c>
      <c r="B421" s="170">
        <v>2</v>
      </c>
      <c r="C421" s="27"/>
      <c r="D421" s="4"/>
      <c r="E421" s="66"/>
      <c r="F421" s="66"/>
    </row>
    <row r="422" spans="1:6" x14ac:dyDescent="0.25">
      <c r="A422" s="17" t="s">
        <v>146</v>
      </c>
      <c r="B422" s="170">
        <v>2</v>
      </c>
      <c r="C422" s="27"/>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71">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304" t="s">
        <v>374</v>
      </c>
      <c r="B435" s="304"/>
      <c r="C435" s="304"/>
      <c r="D435" s="304"/>
      <c r="E435" s="304"/>
      <c r="F435" s="304"/>
    </row>
    <row r="436" spans="1:7" s="167" customFormat="1" x14ac:dyDescent="0.25">
      <c r="A436" s="195">
        <f>+B11</f>
        <v>42789</v>
      </c>
      <c r="B436" s="6"/>
      <c r="C436" s="7"/>
      <c r="D436" s="6"/>
    </row>
    <row r="437" spans="1:7" ht="18" x14ac:dyDescent="0.25">
      <c r="A437" s="305" t="s">
        <v>375</v>
      </c>
      <c r="B437" s="306"/>
      <c r="C437" s="306"/>
      <c r="D437" s="306"/>
      <c r="E437" s="306"/>
      <c r="F437" s="306"/>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5" t="s">
        <v>31</v>
      </c>
      <c r="B444" s="306"/>
      <c r="C444" s="306"/>
      <c r="D444" s="306"/>
      <c r="E444" s="306"/>
      <c r="F444" s="306"/>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271">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v>2</v>
      </c>
      <c r="C460" s="154"/>
      <c r="D460" s="272">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45">
        <v>1</v>
      </c>
      <c r="C466" s="145"/>
      <c r="D466" s="269" t="s">
        <v>461</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271">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v>1</v>
      </c>
      <c r="C487" s="147"/>
      <c r="D487" s="147" t="s">
        <v>463</v>
      </c>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73">
        <v>1</v>
      </c>
      <c r="E490" s="102"/>
      <c r="F490" s="102"/>
    </row>
    <row r="491" spans="1:14" x14ac:dyDescent="0.25">
      <c r="A491" s="19" t="s">
        <v>38</v>
      </c>
      <c r="B491" s="19"/>
      <c r="C491" s="19"/>
      <c r="D491" s="19">
        <f>SUM(B475:C489)</f>
        <v>23</v>
      </c>
      <c r="H491" s="167"/>
      <c r="I491" s="167"/>
      <c r="J491" s="167"/>
      <c r="K491" s="167"/>
      <c r="L491" s="167"/>
      <c r="M491" s="167"/>
      <c r="N491" s="167"/>
    </row>
    <row r="492" spans="1:14" x14ac:dyDescent="0.25">
      <c r="A492" s="19" t="s">
        <v>37</v>
      </c>
      <c r="B492" s="20"/>
      <c r="C492" s="21"/>
      <c r="D492" s="63">
        <f>D491/(COUNT(B475:C489)*2)</f>
        <v>0.95833333333333337</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304" t="s">
        <v>152</v>
      </c>
      <c r="B494" s="304"/>
      <c r="C494" s="304"/>
      <c r="D494" s="304"/>
      <c r="E494" s="304"/>
      <c r="F494" s="304"/>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71">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0.93333333333333335</v>
      </c>
    </row>
    <row r="504" spans="1:6" ht="27.75" customHeight="1" x14ac:dyDescent="0.3">
      <c r="A504" s="71" t="s">
        <v>47</v>
      </c>
      <c r="B504" s="72"/>
      <c r="C504" s="73"/>
      <c r="D504" s="74">
        <f>SUM(D500,D491,D461,D451,D402,D349,D321,D40,D470,D288,D245,D149,D432,D189,D96)</f>
        <v>528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0.95652173913043481</v>
      </c>
    </row>
  </sheetData>
  <sheetProtection algorithmName="SHA-512" hashValue="t9aDIly8yiNqWNrRcTkTFU2QxCEtytmYZXxrJm56+B3nV0pWHN4COZVeRQV7Uc7+d/Ud0aQOEo+mCp5Y+E5I0Q==" saltValue="OiP1hus0dAPIbtdhXBNJXQ=="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36" zoomScale="110" zoomScaleSheetLayoutView="110" workbookViewId="0">
      <selection activeCell="A151" sqref="A151:F151"/>
    </sheetView>
  </sheetViews>
  <sheetFormatPr baseColWidth="10"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4"/>
      <c r="E1" s="334"/>
      <c r="F1" s="334"/>
      <c r="G1" s="334"/>
      <c r="H1" s="334"/>
      <c r="I1" s="334"/>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18" t="s">
        <v>52</v>
      </c>
      <c r="B6" s="318"/>
      <c r="C6" s="318"/>
      <c r="D6" s="318"/>
      <c r="E6" s="318"/>
      <c r="F6" s="318"/>
      <c r="G6" s="126"/>
      <c r="H6" s="126"/>
      <c r="I6" s="126"/>
    </row>
    <row r="7" spans="1:9" s="36" customFormat="1" ht="21.75" customHeight="1" x14ac:dyDescent="0.45">
      <c r="A7" s="319" t="str">
        <f>'A1 Exploitation'!A8:F8</f>
        <v>Mourouj2</v>
      </c>
      <c r="B7" s="319"/>
      <c r="C7" s="319"/>
      <c r="D7" s="319"/>
      <c r="E7" s="319"/>
      <c r="F7" s="319"/>
      <c r="G7" s="126"/>
      <c r="H7" s="126"/>
      <c r="I7" s="126"/>
    </row>
    <row r="8" spans="1:9" s="36" customFormat="1" ht="24" x14ac:dyDescent="0.45">
      <c r="A8" s="38" t="s">
        <v>44</v>
      </c>
      <c r="B8" s="335" t="str">
        <f>'A1 Exploitation'!B9:F9</f>
        <v>Mme Samah SLAIMI</v>
      </c>
      <c r="C8" s="335"/>
      <c r="D8" s="335"/>
      <c r="E8" s="335"/>
      <c r="F8" s="335"/>
      <c r="G8" s="126"/>
      <c r="H8" s="126"/>
      <c r="I8" s="126"/>
    </row>
    <row r="9" spans="1:9" s="36" customFormat="1" ht="24" x14ac:dyDescent="0.45">
      <c r="A9" s="39" t="s">
        <v>46</v>
      </c>
      <c r="B9" s="336" t="str">
        <f>'A1 Exploitation'!B10:F10</f>
        <v>Les chefs Rayons</v>
      </c>
      <c r="C9" s="336"/>
      <c r="D9" s="336"/>
      <c r="E9" s="336"/>
      <c r="F9" s="336"/>
      <c r="G9" s="126"/>
      <c r="H9" s="126"/>
      <c r="I9" s="126"/>
    </row>
    <row r="10" spans="1:9" s="36" customFormat="1" ht="24" x14ac:dyDescent="0.45">
      <c r="A10" s="38" t="s">
        <v>45</v>
      </c>
      <c r="B10" s="333">
        <f>'A1 Exploitation'!B11:F11</f>
        <v>42789</v>
      </c>
      <c r="C10" s="333"/>
      <c r="D10" s="333"/>
      <c r="E10" s="333"/>
      <c r="F10" s="333"/>
      <c r="G10" s="126"/>
      <c r="H10" s="126"/>
      <c r="I10" s="126"/>
    </row>
    <row r="11" spans="1:9" s="36" customFormat="1" ht="24" x14ac:dyDescent="0.45">
      <c r="A11" s="38" t="s">
        <v>341</v>
      </c>
      <c r="B11" s="337">
        <f>D198</f>
        <v>0.8973214285714286</v>
      </c>
      <c r="C11" s="337"/>
      <c r="D11" s="337"/>
      <c r="E11" s="337"/>
      <c r="F11" s="337"/>
      <c r="G11" s="126"/>
      <c r="H11" s="126"/>
      <c r="I11" s="126"/>
    </row>
    <row r="12" spans="1:9" s="36" customFormat="1" ht="22.5" x14ac:dyDescent="0.45">
      <c r="A12" s="35"/>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70" t="s">
        <v>36</v>
      </c>
      <c r="C14" s="70" t="s">
        <v>35</v>
      </c>
      <c r="D14" s="312"/>
      <c r="E14" s="312"/>
      <c r="F14" s="312"/>
    </row>
    <row r="15" spans="1:9" x14ac:dyDescent="0.3">
      <c r="A15" s="41"/>
      <c r="B15" s="41"/>
      <c r="C15" s="41"/>
      <c r="D15" s="41"/>
    </row>
    <row r="16" spans="1:9" ht="19.5" x14ac:dyDescent="0.4">
      <c r="A16" s="338" t="s">
        <v>0</v>
      </c>
      <c r="B16" s="339"/>
      <c r="C16" s="339"/>
      <c r="D16" s="339"/>
      <c r="E16" s="339"/>
      <c r="F16" s="33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0" t="s">
        <v>38</v>
      </c>
      <c r="B22" s="327"/>
      <c r="C22" s="328"/>
      <c r="D22" s="127">
        <f>SUM(B17:C21)</f>
        <v>10</v>
      </c>
    </row>
    <row r="23" spans="1:6" x14ac:dyDescent="0.3">
      <c r="A23" s="324" t="s">
        <v>342</v>
      </c>
      <c r="B23" s="325"/>
      <c r="C23" s="326"/>
      <c r="D23" s="65">
        <f>D22/(COUNT(B17:C21)*2)</f>
        <v>1</v>
      </c>
    </row>
    <row r="24" spans="1:6" s="50" customFormat="1" x14ac:dyDescent="0.3">
      <c r="A24" s="54"/>
      <c r="B24" s="55"/>
      <c r="C24" s="55"/>
      <c r="D24" s="56"/>
    </row>
    <row r="25" spans="1:6" ht="19.5" x14ac:dyDescent="0.4">
      <c r="A25" s="322" t="s">
        <v>4</v>
      </c>
      <c r="B25" s="323"/>
      <c r="C25" s="323"/>
      <c r="D25" s="323"/>
      <c r="E25" s="323"/>
      <c r="F25" s="323"/>
    </row>
    <row r="26" spans="1:6" ht="18" x14ac:dyDescent="0.35">
      <c r="A26" s="76" t="s">
        <v>107</v>
      </c>
      <c r="B26" s="221">
        <v>2</v>
      </c>
      <c r="C26" s="248" t="str">
        <f>IF(B26=0, -5, "0")</f>
        <v>0</v>
      </c>
      <c r="D26" s="222"/>
      <c r="E26" s="222"/>
      <c r="F26" s="221"/>
    </row>
    <row r="27" spans="1:6" ht="33" x14ac:dyDescent="0.3">
      <c r="A27" s="41" t="s">
        <v>99</v>
      </c>
      <c r="B27" s="221">
        <v>1</v>
      </c>
      <c r="C27" s="221"/>
      <c r="D27" s="222" t="s">
        <v>458</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24" t="s">
        <v>38</v>
      </c>
      <c r="B32" s="325"/>
      <c r="C32" s="326"/>
      <c r="D32" s="125">
        <f>SUM(B26:C31)</f>
        <v>11</v>
      </c>
    </row>
    <row r="33" spans="1:6" x14ac:dyDescent="0.3">
      <c r="A33" s="324" t="s">
        <v>342</v>
      </c>
      <c r="B33" s="325"/>
      <c r="C33" s="326"/>
      <c r="D33" s="65">
        <f>D32/(COUNT(B26:C31)*2)</f>
        <v>0.91666666666666663</v>
      </c>
    </row>
    <row r="34" spans="1:6" s="50" customFormat="1" x14ac:dyDescent="0.3">
      <c r="A34" s="54"/>
      <c r="B34" s="55"/>
      <c r="C34" s="55"/>
      <c r="D34" s="56"/>
    </row>
    <row r="35" spans="1:6" s="50" customFormat="1" ht="19.5" x14ac:dyDescent="0.4">
      <c r="A35" s="322" t="s">
        <v>246</v>
      </c>
      <c r="B35" s="323"/>
      <c r="C35" s="323"/>
      <c r="D35" s="323"/>
      <c r="E35" s="323"/>
      <c r="F35" s="323"/>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ht="45" x14ac:dyDescent="0.3">
      <c r="A39" s="41" t="s">
        <v>91</v>
      </c>
      <c r="B39" s="221">
        <v>1</v>
      </c>
      <c r="C39" s="221"/>
      <c r="D39" s="265" t="s">
        <v>459</v>
      </c>
      <c r="E39" s="221"/>
      <c r="F39" s="221"/>
    </row>
    <row r="40" spans="1:6" s="50" customFormat="1" x14ac:dyDescent="0.3">
      <c r="A40" s="41" t="s">
        <v>340</v>
      </c>
      <c r="B40" s="221">
        <v>2</v>
      </c>
      <c r="C40" s="221"/>
      <c r="D40" s="225"/>
      <c r="E40" s="221"/>
      <c r="F40" s="221"/>
    </row>
    <row r="41" spans="1:6" s="50" customFormat="1" x14ac:dyDescent="0.3">
      <c r="A41" s="324" t="s">
        <v>38</v>
      </c>
      <c r="B41" s="325"/>
      <c r="C41" s="326"/>
      <c r="D41" s="125">
        <f>SUM(B36:C40)</f>
        <v>9</v>
      </c>
      <c r="E41" s="37"/>
      <c r="F41" s="37"/>
    </row>
    <row r="42" spans="1:6" s="50" customFormat="1" x14ac:dyDescent="0.3">
      <c r="A42" s="324" t="s">
        <v>342</v>
      </c>
      <c r="B42" s="325"/>
      <c r="C42" s="326"/>
      <c r="D42" s="65">
        <f>D41/(COUNT(B36:C40)*2)</f>
        <v>0.9</v>
      </c>
      <c r="E42" s="37"/>
      <c r="F42" s="37"/>
    </row>
    <row r="43" spans="1:6" s="50" customFormat="1" x14ac:dyDescent="0.3">
      <c r="A43" s="90"/>
      <c r="B43" s="91"/>
      <c r="C43" s="91"/>
      <c r="D43" s="92"/>
    </row>
    <row r="44" spans="1:6" ht="19.5" x14ac:dyDescent="0.4">
      <c r="A44" s="331" t="s">
        <v>21</v>
      </c>
      <c r="B44" s="332"/>
      <c r="C44" s="332"/>
      <c r="D44" s="332"/>
      <c r="E44" s="332"/>
      <c r="F44" s="332"/>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t="s">
        <v>34</v>
      </c>
      <c r="C49" s="221"/>
      <c r="D49" s="222"/>
      <c r="E49" s="221"/>
      <c r="F49" s="221"/>
    </row>
    <row r="50" spans="1:6" ht="18" x14ac:dyDescent="0.35">
      <c r="A50" s="76" t="s">
        <v>343</v>
      </c>
      <c r="B50" s="221">
        <v>2</v>
      </c>
      <c r="C50" s="248" t="str">
        <f>IF(B50=0, -5, "0")</f>
        <v>0</v>
      </c>
      <c r="D50" s="225"/>
      <c r="E50" s="221"/>
      <c r="F50" s="221"/>
    </row>
    <row r="51" spans="1:6" x14ac:dyDescent="0.3">
      <c r="A51" s="324" t="s">
        <v>38</v>
      </c>
      <c r="B51" s="325"/>
      <c r="C51" s="326"/>
      <c r="D51" s="125">
        <f>SUM(B45:C50)</f>
        <v>10</v>
      </c>
    </row>
    <row r="52" spans="1:6" x14ac:dyDescent="0.3">
      <c r="A52" s="324" t="s">
        <v>342</v>
      </c>
      <c r="B52" s="325"/>
      <c r="C52" s="326"/>
      <c r="D52" s="65">
        <f>D51/(COUNT(B45:C50)*2)</f>
        <v>1</v>
      </c>
    </row>
    <row r="53" spans="1:6" s="50" customFormat="1" x14ac:dyDescent="0.3">
      <c r="A53" s="54"/>
      <c r="B53" s="55"/>
      <c r="C53" s="55"/>
      <c r="D53" s="56"/>
    </row>
    <row r="54" spans="1:6" ht="19.5" x14ac:dyDescent="0.4">
      <c r="A54" s="322" t="s">
        <v>8</v>
      </c>
      <c r="B54" s="323"/>
      <c r="C54" s="323"/>
      <c r="D54" s="323"/>
      <c r="E54" s="323"/>
      <c r="F54" s="323"/>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50.25" x14ac:dyDescent="0.35">
      <c r="A59" s="83" t="s">
        <v>249</v>
      </c>
      <c r="B59" s="221">
        <v>1</v>
      </c>
      <c r="C59" s="248" t="str">
        <f>IF(B59=0, -5, "0")</f>
        <v>0</v>
      </c>
      <c r="D59" s="222" t="s">
        <v>473</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24" t="s">
        <v>38</v>
      </c>
      <c r="B62" s="325"/>
      <c r="C62" s="326"/>
      <c r="D62" s="125">
        <f>SUM(B55:C61)</f>
        <v>13</v>
      </c>
    </row>
    <row r="63" spans="1:6" x14ac:dyDescent="0.3">
      <c r="A63" s="324" t="s">
        <v>342</v>
      </c>
      <c r="B63" s="325"/>
      <c r="C63" s="326"/>
      <c r="D63" s="65">
        <f>D62/(COUNT(B55:C61)*2)</f>
        <v>0.9285714285714286</v>
      </c>
    </row>
    <row r="64" spans="1:6" s="50" customFormat="1" x14ac:dyDescent="0.3">
      <c r="A64" s="54"/>
      <c r="B64" s="55"/>
      <c r="C64" s="55"/>
      <c r="D64" s="56"/>
    </row>
    <row r="65" spans="1:6" ht="19.5" x14ac:dyDescent="0.4">
      <c r="A65" s="322" t="s">
        <v>143</v>
      </c>
      <c r="B65" s="323"/>
      <c r="C65" s="323"/>
      <c r="D65" s="323"/>
      <c r="E65" s="323"/>
      <c r="F65" s="323"/>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33.75" x14ac:dyDescent="0.35">
      <c r="A76" s="89" t="s">
        <v>332</v>
      </c>
      <c r="B76" s="227">
        <v>1</v>
      </c>
      <c r="C76" s="248" t="str">
        <f>IF(B76=0, -5, "0")</f>
        <v>0</v>
      </c>
      <c r="D76" s="222" t="s">
        <v>421</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24" t="s">
        <v>38</v>
      </c>
      <c r="B83" s="325"/>
      <c r="C83" s="326"/>
      <c r="D83" s="125">
        <f>SUM(B66:C82)</f>
        <v>25</v>
      </c>
    </row>
    <row r="84" spans="1:6" x14ac:dyDescent="0.3">
      <c r="A84" s="324" t="s">
        <v>342</v>
      </c>
      <c r="B84" s="325"/>
      <c r="C84" s="326"/>
      <c r="D84" s="65">
        <f>D83/(COUNT(B66:C82)*2)</f>
        <v>0.96153846153846156</v>
      </c>
    </row>
    <row r="85" spans="1:6" s="50" customFormat="1" x14ac:dyDescent="0.3">
      <c r="A85" s="54"/>
      <c r="B85" s="55"/>
      <c r="C85" s="55"/>
      <c r="D85" s="56"/>
    </row>
    <row r="86" spans="1:6" ht="19.5" x14ac:dyDescent="0.4">
      <c r="A86" s="322" t="s">
        <v>237</v>
      </c>
      <c r="B86" s="323"/>
      <c r="C86" s="323"/>
      <c r="D86" s="323"/>
      <c r="E86" s="323"/>
      <c r="F86" s="323"/>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66" x14ac:dyDescent="0.3">
      <c r="A96" s="53" t="s">
        <v>330</v>
      </c>
      <c r="B96" s="237">
        <v>1</v>
      </c>
      <c r="C96" s="221"/>
      <c r="D96" s="222" t="s">
        <v>423</v>
      </c>
      <c r="E96" s="221"/>
      <c r="F96" s="221"/>
    </row>
    <row r="97" spans="1:6" x14ac:dyDescent="0.3">
      <c r="A97" s="41" t="s">
        <v>147</v>
      </c>
      <c r="B97" s="237">
        <v>2</v>
      </c>
      <c r="C97" s="221"/>
      <c r="D97" s="222"/>
      <c r="E97" s="221"/>
      <c r="F97" s="221"/>
    </row>
    <row r="98" spans="1:6" ht="50.25" x14ac:dyDescent="0.35">
      <c r="A98" s="89" t="s">
        <v>216</v>
      </c>
      <c r="B98" s="237">
        <v>1</v>
      </c>
      <c r="C98" s="248" t="str">
        <f>IF(B98=0, -5, "0")</f>
        <v>0</v>
      </c>
      <c r="D98" s="222" t="s">
        <v>426</v>
      </c>
      <c r="E98" s="221"/>
      <c r="F98" s="221"/>
    </row>
    <row r="99" spans="1:6" ht="50.25" x14ac:dyDescent="0.35">
      <c r="A99" s="88" t="s">
        <v>344</v>
      </c>
      <c r="B99" s="237">
        <v>2</v>
      </c>
      <c r="C99" s="248" t="str">
        <f>IF(B99=0, -5, "0")</f>
        <v>0</v>
      </c>
      <c r="D99" s="222" t="s">
        <v>428</v>
      </c>
      <c r="E99" s="221"/>
      <c r="F99" s="221"/>
    </row>
    <row r="100" spans="1:6" x14ac:dyDescent="0.3">
      <c r="A100" s="94" t="s">
        <v>263</v>
      </c>
      <c r="B100" s="237">
        <v>2</v>
      </c>
      <c r="C100" s="221"/>
      <c r="D100" s="222"/>
      <c r="E100" s="221"/>
      <c r="F100" s="221"/>
    </row>
    <row r="101" spans="1:6" x14ac:dyDescent="0.3">
      <c r="A101" s="324" t="s">
        <v>38</v>
      </c>
      <c r="B101" s="325"/>
      <c r="C101" s="326"/>
      <c r="D101" s="125">
        <f>SUM(B87:C100)</f>
        <v>26</v>
      </c>
    </row>
    <row r="102" spans="1:6" x14ac:dyDescent="0.3">
      <c r="A102" s="324" t="s">
        <v>342</v>
      </c>
      <c r="B102" s="325"/>
      <c r="C102" s="326"/>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2" t="s">
        <v>238</v>
      </c>
      <c r="B105" s="323"/>
      <c r="C105" s="323"/>
      <c r="D105" s="323"/>
      <c r="E105" s="323"/>
      <c r="F105" s="32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ht="66" x14ac:dyDescent="0.3">
      <c r="A112" s="49" t="s">
        <v>182</v>
      </c>
      <c r="B112" s="237">
        <v>1</v>
      </c>
      <c r="C112" s="221"/>
      <c r="D112" s="222" t="s">
        <v>474</v>
      </c>
      <c r="E112" s="221"/>
      <c r="F112" s="221"/>
    </row>
    <row r="113" spans="1:6" s="50" customFormat="1" ht="49.5" x14ac:dyDescent="0.3">
      <c r="A113" s="122" t="s">
        <v>329</v>
      </c>
      <c r="B113" s="237">
        <v>1</v>
      </c>
      <c r="C113" s="221"/>
      <c r="D113" s="222" t="s">
        <v>475</v>
      </c>
      <c r="E113" s="221"/>
      <c r="F113" s="221"/>
    </row>
    <row r="114" spans="1:6" s="50" customFormat="1" ht="49.5" x14ac:dyDescent="0.3">
      <c r="A114" s="259" t="s">
        <v>361</v>
      </c>
      <c r="B114" s="237">
        <v>2</v>
      </c>
      <c r="C114" s="248" t="str">
        <f>IF(B114=0, -5, "0")</f>
        <v>0</v>
      </c>
      <c r="D114" s="260" t="s">
        <v>476</v>
      </c>
      <c r="E114" s="221"/>
      <c r="F114" s="221"/>
    </row>
    <row r="115" spans="1:6" s="50" customFormat="1" ht="18" x14ac:dyDescent="0.35">
      <c r="A115" s="89" t="s">
        <v>366</v>
      </c>
      <c r="B115" s="237">
        <v>2</v>
      </c>
      <c r="C115" s="248" t="str">
        <f>IF(B115=0, -5, "0")</f>
        <v>0</v>
      </c>
      <c r="D115" s="222" t="s">
        <v>432</v>
      </c>
      <c r="E115" s="221"/>
      <c r="F115" s="233"/>
    </row>
    <row r="116" spans="1:6" s="50" customFormat="1" x14ac:dyDescent="0.3">
      <c r="A116" s="94" t="s">
        <v>263</v>
      </c>
      <c r="B116" s="237">
        <v>2</v>
      </c>
      <c r="C116" s="221"/>
      <c r="D116" s="234"/>
      <c r="E116" s="221"/>
      <c r="F116" s="221"/>
    </row>
    <row r="117" spans="1:6" s="50" customFormat="1" x14ac:dyDescent="0.3">
      <c r="A117" s="324" t="s">
        <v>38</v>
      </c>
      <c r="B117" s="325"/>
      <c r="C117" s="326"/>
      <c r="D117" s="125">
        <f>SUM(B106:C116)</f>
        <v>20</v>
      </c>
      <c r="E117" s="37"/>
      <c r="F117" s="37"/>
    </row>
    <row r="118" spans="1:6" s="50" customFormat="1" x14ac:dyDescent="0.3">
      <c r="A118" s="324" t="s">
        <v>342</v>
      </c>
      <c r="B118" s="325"/>
      <c r="C118" s="326"/>
      <c r="D118" s="65">
        <f>D117/(COUNT(B106:C116)*2)</f>
        <v>0.90909090909090906</v>
      </c>
      <c r="E118" s="37"/>
      <c r="F118" s="37"/>
    </row>
    <row r="119" spans="1:6" s="50" customFormat="1" x14ac:dyDescent="0.3">
      <c r="A119" s="54"/>
      <c r="B119" s="55"/>
      <c r="C119" s="55"/>
      <c r="D119" s="56"/>
    </row>
    <row r="120" spans="1:6" ht="19.5" x14ac:dyDescent="0.4">
      <c r="A120" s="322" t="s">
        <v>208</v>
      </c>
      <c r="B120" s="323"/>
      <c r="C120" s="323"/>
      <c r="D120" s="323"/>
      <c r="E120" s="323"/>
      <c r="F120" s="323"/>
    </row>
    <row r="121" spans="1:6" x14ac:dyDescent="0.3">
      <c r="A121" s="87" t="s">
        <v>322</v>
      </c>
      <c r="B121" s="238">
        <v>1</v>
      </c>
      <c r="C121" s="221"/>
      <c r="D121" s="240" t="s">
        <v>433</v>
      </c>
      <c r="E121" s="240"/>
      <c r="F121" s="221"/>
    </row>
    <row r="122" spans="1:6" ht="66" x14ac:dyDescent="0.3">
      <c r="A122" s="87" t="s">
        <v>319</v>
      </c>
      <c r="B122" s="238">
        <v>1</v>
      </c>
      <c r="C122" s="221"/>
      <c r="D122" s="222" t="s">
        <v>439</v>
      </c>
      <c r="E122" s="222"/>
      <c r="F122" s="221"/>
    </row>
    <row r="123" spans="1:6" ht="34.5" x14ac:dyDescent="0.4">
      <c r="A123" s="41" t="s">
        <v>340</v>
      </c>
      <c r="B123" s="238">
        <v>1</v>
      </c>
      <c r="C123" s="228"/>
      <c r="D123" s="222" t="s">
        <v>434</v>
      </c>
      <c r="E123" s="222"/>
      <c r="F123" s="221"/>
    </row>
    <row r="124" spans="1:6" ht="51" x14ac:dyDescent="0.4">
      <c r="A124" s="48" t="s">
        <v>285</v>
      </c>
      <c r="B124" s="238">
        <v>1</v>
      </c>
      <c r="C124" s="228"/>
      <c r="D124" s="222" t="s">
        <v>435</v>
      </c>
      <c r="E124" s="222"/>
      <c r="F124" s="221"/>
    </row>
    <row r="125" spans="1:6" ht="34.5" x14ac:dyDescent="0.4">
      <c r="A125" s="41" t="s">
        <v>339</v>
      </c>
      <c r="B125" s="238">
        <v>1</v>
      </c>
      <c r="C125" s="228"/>
      <c r="D125" s="222" t="s">
        <v>477</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436</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437</v>
      </c>
      <c r="E129" s="222"/>
      <c r="F129" s="221"/>
    </row>
    <row r="130" spans="1:6" x14ac:dyDescent="0.3">
      <c r="A130" s="51" t="s">
        <v>323</v>
      </c>
      <c r="B130" s="238">
        <v>2</v>
      </c>
      <c r="C130" s="241"/>
      <c r="D130" s="222"/>
      <c r="E130" s="222"/>
      <c r="F130" s="221"/>
    </row>
    <row r="131" spans="1:6" ht="46.5" customHeight="1" x14ac:dyDescent="0.35">
      <c r="A131" s="88" t="s">
        <v>366</v>
      </c>
      <c r="B131" s="238">
        <v>2</v>
      </c>
      <c r="C131" s="249" t="str">
        <f>IF(B131=0, -5, "0")</f>
        <v>0</v>
      </c>
      <c r="D131" s="222" t="s">
        <v>438</v>
      </c>
      <c r="E131" s="229"/>
      <c r="F131" s="233"/>
    </row>
    <row r="132" spans="1:6" x14ac:dyDescent="0.3">
      <c r="A132" s="324" t="s">
        <v>38</v>
      </c>
      <c r="B132" s="325"/>
      <c r="C132" s="326"/>
      <c r="D132" s="125">
        <f>SUM(B121:C131)</f>
        <v>17</v>
      </c>
    </row>
    <row r="133" spans="1:6" x14ac:dyDescent="0.3">
      <c r="A133" s="324" t="s">
        <v>342</v>
      </c>
      <c r="B133" s="325"/>
      <c r="C133" s="326"/>
      <c r="D133" s="63">
        <f>D132/(COUNT(B121:C131)*2)</f>
        <v>0.77272727272727271</v>
      </c>
    </row>
    <row r="134" spans="1:6" s="50" customFormat="1" x14ac:dyDescent="0.3">
      <c r="A134" s="54"/>
      <c r="B134" s="55"/>
      <c r="C134" s="55"/>
      <c r="D134" s="61"/>
    </row>
    <row r="135" spans="1:6" ht="24.75" customHeight="1" x14ac:dyDescent="0.4">
      <c r="A135" s="322" t="s">
        <v>78</v>
      </c>
      <c r="B135" s="323"/>
      <c r="C135" s="323"/>
      <c r="D135" s="323"/>
      <c r="E135" s="323"/>
      <c r="F135" s="323"/>
    </row>
    <row r="136" spans="1:6" ht="19.5" x14ac:dyDescent="0.4">
      <c r="A136" s="51" t="s">
        <v>349</v>
      </c>
      <c r="B136" s="237">
        <v>2</v>
      </c>
      <c r="C136" s="228"/>
      <c r="D136" s="230"/>
      <c r="E136" s="221"/>
      <c r="F136" s="221"/>
    </row>
    <row r="137" spans="1:6" ht="50.25" customHeight="1" x14ac:dyDescent="0.35">
      <c r="A137" s="76" t="s">
        <v>140</v>
      </c>
      <c r="B137" s="237">
        <v>1</v>
      </c>
      <c r="C137" s="250" t="str">
        <f>IF(B137=0, -5, "0")</f>
        <v>0</v>
      </c>
      <c r="D137" s="266" t="s">
        <v>450</v>
      </c>
      <c r="E137" s="221"/>
      <c r="F137" s="221"/>
    </row>
    <row r="138" spans="1:6" x14ac:dyDescent="0.3">
      <c r="A138" s="49" t="s">
        <v>324</v>
      </c>
      <c r="B138" s="237">
        <v>2</v>
      </c>
      <c r="C138" s="222"/>
      <c r="D138" s="41"/>
      <c r="E138" s="221"/>
      <c r="F138" s="221"/>
    </row>
    <row r="139" spans="1:6" ht="33" x14ac:dyDescent="0.3">
      <c r="A139" s="95" t="s">
        <v>325</v>
      </c>
      <c r="B139" s="237">
        <v>1</v>
      </c>
      <c r="C139" s="222"/>
      <c r="D139" s="274" t="s">
        <v>451</v>
      </c>
      <c r="E139" s="221"/>
      <c r="F139" s="221"/>
    </row>
    <row r="140" spans="1:6" s="50" customFormat="1" ht="33" x14ac:dyDescent="0.3">
      <c r="A140" s="49" t="s">
        <v>350</v>
      </c>
      <c r="B140" s="237">
        <v>1</v>
      </c>
      <c r="C140" s="244"/>
      <c r="D140" s="244" t="s">
        <v>452</v>
      </c>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1" t="s">
        <v>453</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24" t="s">
        <v>38</v>
      </c>
      <c r="B148" s="325"/>
      <c r="C148" s="326"/>
      <c r="D148" s="125">
        <f>SUM(B136:C147)</f>
        <v>19</v>
      </c>
    </row>
    <row r="149" spans="1:6" x14ac:dyDescent="0.3">
      <c r="A149" s="324" t="s">
        <v>342</v>
      </c>
      <c r="B149" s="325"/>
      <c r="C149" s="326"/>
      <c r="D149" s="65">
        <f>D148/(COUNT(B136:C147)*2)</f>
        <v>0.86363636363636365</v>
      </c>
    </row>
    <row r="150" spans="1:6" s="50" customFormat="1" x14ac:dyDescent="0.3">
      <c r="A150" s="54"/>
      <c r="B150" s="55"/>
      <c r="C150" s="55"/>
      <c r="D150" s="56"/>
    </row>
    <row r="151" spans="1:6" ht="19.5" x14ac:dyDescent="0.4">
      <c r="A151" s="322" t="s">
        <v>243</v>
      </c>
      <c r="B151" s="323"/>
      <c r="C151" s="323"/>
      <c r="D151" s="323"/>
      <c r="E151" s="323"/>
      <c r="F151" s="32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24" t="s">
        <v>38</v>
      </c>
      <c r="B160" s="327"/>
      <c r="C160" s="328"/>
      <c r="D160" s="188">
        <f>SUM(B152:C159)</f>
        <v>16</v>
      </c>
    </row>
    <row r="161" spans="1:6" x14ac:dyDescent="0.3">
      <c r="A161" s="324" t="s">
        <v>342</v>
      </c>
      <c r="B161" s="325"/>
      <c r="C161" s="326"/>
      <c r="D161" s="65">
        <f>D160/(COUNT(B152:C159)*2)</f>
        <v>1</v>
      </c>
    </row>
    <row r="162" spans="1:6" s="50" customFormat="1" ht="28.15" customHeight="1" x14ac:dyDescent="0.3">
      <c r="A162" s="54"/>
      <c r="B162" s="55"/>
      <c r="C162" s="57"/>
      <c r="D162" s="58"/>
    </row>
    <row r="163" spans="1:6" ht="19.5" x14ac:dyDescent="0.4">
      <c r="A163" s="322" t="s">
        <v>85</v>
      </c>
      <c r="B163" s="323"/>
      <c r="C163" s="323"/>
      <c r="D163" s="323"/>
      <c r="E163" s="323"/>
      <c r="F163" s="323"/>
    </row>
    <row r="164" spans="1:6" ht="18" x14ac:dyDescent="0.35">
      <c r="A164" s="76" t="s">
        <v>333</v>
      </c>
      <c r="B164" s="221">
        <v>2</v>
      </c>
      <c r="C164" s="248" t="str">
        <f>IF(B164=0, -5, "0")</f>
        <v>0</v>
      </c>
      <c r="D164" s="221"/>
      <c r="E164" s="221"/>
      <c r="F164" s="221"/>
    </row>
    <row r="165" spans="1:6" ht="36.75" customHeight="1" x14ac:dyDescent="0.3">
      <c r="A165" s="264" t="s">
        <v>334</v>
      </c>
      <c r="B165" s="221">
        <v>1</v>
      </c>
      <c r="C165" s="221"/>
      <c r="D165" s="240" t="s">
        <v>448</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24" t="s">
        <v>38</v>
      </c>
      <c r="B168" s="325"/>
      <c r="C168" s="326"/>
      <c r="D168" s="125">
        <f>SUM(B164:C167)</f>
        <v>7</v>
      </c>
    </row>
    <row r="169" spans="1:6" x14ac:dyDescent="0.3">
      <c r="A169" s="324" t="s">
        <v>342</v>
      </c>
      <c r="B169" s="325"/>
      <c r="C169" s="326"/>
      <c r="D169" s="65">
        <f>D168/(COUNT(B164:C167)*2)</f>
        <v>0.875</v>
      </c>
    </row>
    <row r="170" spans="1:6" s="50" customFormat="1" x14ac:dyDescent="0.3">
      <c r="A170" s="54"/>
      <c r="B170" s="55"/>
      <c r="C170" s="55"/>
      <c r="D170" s="56"/>
    </row>
    <row r="171" spans="1:6" ht="19.5" x14ac:dyDescent="0.4">
      <c r="A171" s="329" t="s">
        <v>17</v>
      </c>
      <c r="B171" s="330"/>
      <c r="C171" s="330"/>
      <c r="D171" s="330"/>
      <c r="E171" s="330"/>
      <c r="F171" s="330"/>
    </row>
    <row r="172" spans="1:6" ht="81" customHeight="1" x14ac:dyDescent="0.3">
      <c r="A172" s="48" t="s">
        <v>202</v>
      </c>
      <c r="B172" s="221">
        <v>1</v>
      </c>
      <c r="C172" s="221"/>
      <c r="D172" s="247" t="s">
        <v>478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24" t="s">
        <v>38</v>
      </c>
      <c r="B176" s="325"/>
      <c r="C176" s="326"/>
      <c r="D176" s="125">
        <f>SUM(B172:C175)</f>
        <v>7</v>
      </c>
    </row>
    <row r="177" spans="1:6" x14ac:dyDescent="0.3">
      <c r="A177" s="324" t="s">
        <v>342</v>
      </c>
      <c r="B177" s="325"/>
      <c r="C177" s="326"/>
      <c r="D177" s="65">
        <f>D176/(COUNT(B172:C175)*2)</f>
        <v>0.875</v>
      </c>
    </row>
    <row r="178" spans="1:6" s="50" customFormat="1" x14ac:dyDescent="0.3">
      <c r="A178" s="54"/>
      <c r="B178" s="55"/>
      <c r="C178" s="55"/>
      <c r="D178" s="56"/>
    </row>
    <row r="179" spans="1:6" ht="19.5" x14ac:dyDescent="0.4">
      <c r="A179" s="322" t="s">
        <v>87</v>
      </c>
      <c r="B179" s="323"/>
      <c r="C179" s="323"/>
      <c r="D179" s="323"/>
      <c r="E179" s="323"/>
      <c r="F179" s="323"/>
    </row>
    <row r="180" spans="1:6" ht="33" x14ac:dyDescent="0.3">
      <c r="A180" s="87" t="s">
        <v>364</v>
      </c>
      <c r="B180" s="221">
        <v>0</v>
      </c>
      <c r="C180" s="221"/>
      <c r="D180" s="270" t="s">
        <v>462</v>
      </c>
      <c r="E180" s="260" t="s">
        <v>466</v>
      </c>
      <c r="F180" s="221"/>
    </row>
    <row r="181" spans="1:6" ht="42" customHeight="1" x14ac:dyDescent="0.3">
      <c r="A181" s="263" t="s">
        <v>247</v>
      </c>
      <c r="B181" s="221">
        <v>1</v>
      </c>
      <c r="C181" s="221"/>
      <c r="D181" s="262" t="s">
        <v>446</v>
      </c>
      <c r="E181" s="168"/>
      <c r="F181" s="221"/>
    </row>
    <row r="182" spans="1:6" ht="49.5" x14ac:dyDescent="0.3">
      <c r="A182" s="41" t="s">
        <v>97</v>
      </c>
      <c r="B182" s="221">
        <v>1</v>
      </c>
      <c r="C182" s="221"/>
      <c r="D182" s="222" t="s">
        <v>479</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24" t="s">
        <v>38</v>
      </c>
      <c r="B185" s="325"/>
      <c r="C185" s="326"/>
      <c r="D185" s="125">
        <f>SUM(B180:C184)</f>
        <v>6</v>
      </c>
    </row>
    <row r="186" spans="1:6" x14ac:dyDescent="0.3">
      <c r="A186" s="324" t="s">
        <v>342</v>
      </c>
      <c r="B186" s="325"/>
      <c r="C186" s="326"/>
      <c r="D186" s="65">
        <f>D185/(COUNT(B180:C184)*2)</f>
        <v>0.6</v>
      </c>
    </row>
    <row r="187" spans="1:6" s="50" customFormat="1" x14ac:dyDescent="0.3">
      <c r="A187" s="54"/>
      <c r="B187" s="55"/>
      <c r="C187" s="55"/>
      <c r="D187" s="56"/>
    </row>
    <row r="188" spans="1:6" ht="19.5" x14ac:dyDescent="0.4">
      <c r="A188" s="322" t="s">
        <v>242</v>
      </c>
      <c r="B188" s="323"/>
      <c r="C188" s="323"/>
      <c r="D188" s="323"/>
      <c r="E188" s="323"/>
      <c r="F188" s="323"/>
    </row>
    <row r="189" spans="1:6" x14ac:dyDescent="0.3">
      <c r="A189" s="41" t="s">
        <v>357</v>
      </c>
      <c r="B189" s="221">
        <v>2</v>
      </c>
      <c r="C189" s="221"/>
      <c r="D189" s="221"/>
      <c r="E189" s="221"/>
      <c r="F189" s="221"/>
    </row>
    <row r="190" spans="1:6" ht="18" x14ac:dyDescent="0.35">
      <c r="A190" s="160" t="s">
        <v>365</v>
      </c>
      <c r="B190" s="221" t="s">
        <v>34</v>
      </c>
      <c r="C190" s="248" t="str">
        <f>IF(B190=0, -5, "0")</f>
        <v>0</v>
      </c>
      <c r="D190" s="221" t="s">
        <v>463</v>
      </c>
      <c r="E190" s="221"/>
      <c r="F190" s="233"/>
    </row>
    <row r="191" spans="1:6" ht="66" x14ac:dyDescent="0.3">
      <c r="A191" s="48" t="s">
        <v>360</v>
      </c>
      <c r="B191" s="221">
        <v>1</v>
      </c>
      <c r="C191" s="221"/>
      <c r="D191" s="260" t="s">
        <v>464</v>
      </c>
      <c r="E191" s="221"/>
      <c r="F191" s="221"/>
    </row>
    <row r="192" spans="1:6" x14ac:dyDescent="0.3">
      <c r="A192" s="96" t="s">
        <v>212</v>
      </c>
      <c r="B192" s="221">
        <v>2</v>
      </c>
      <c r="C192" s="221"/>
      <c r="D192" s="221"/>
      <c r="E192" s="221"/>
      <c r="F192" s="221"/>
    </row>
    <row r="193" spans="1:4" x14ac:dyDescent="0.3">
      <c r="A193" s="324" t="s">
        <v>38</v>
      </c>
      <c r="B193" s="325"/>
      <c r="C193" s="326"/>
      <c r="D193" s="97">
        <f>SUM(B189:C192)</f>
        <v>5</v>
      </c>
    </row>
    <row r="194" spans="1:4" x14ac:dyDescent="0.3">
      <c r="A194" s="324" t="s">
        <v>342</v>
      </c>
      <c r="B194" s="325"/>
      <c r="C194" s="326"/>
      <c r="D194" s="65">
        <f>D193/(COUNT(B189:C192)*2)</f>
        <v>0.83333333333333337</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201</v>
      </c>
    </row>
    <row r="198" spans="1:4" ht="22.5" x14ac:dyDescent="0.3">
      <c r="A198" s="71" t="s">
        <v>378</v>
      </c>
      <c r="B198" s="72"/>
      <c r="C198" s="73"/>
      <c r="D198" s="75">
        <f>D197/(COUNT(B189:C192,B180:C184,B172:C175,B164:C167,B152:C159,B55:C61,B45:C50,B26:C31,B17:C21,B106:C116,B136:C147,B121:C131,B87:C100,B66:C82,B36:C40)*2)</f>
        <v>0.8973214285714286</v>
      </c>
    </row>
  </sheetData>
  <sheetProtection algorithmName="SHA-512" hashValue="qGXd8iMenyBqLdTGMzXYv76OUI92MV/TzbCeb5jEr53CZYWRu0dbi1cR7YSsxheWw5xyT1vBRhydC4ZPVwdIig==" saltValue="7yDwBOKThOElqu7ZPSiAsQ=="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82" zoomScaleNormal="100" zoomScaleSheetLayoutView="100" workbookViewId="0">
      <selection activeCell="A301" sqref="A30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17"/>
      <c r="E1" s="317"/>
      <c r="F1" s="317"/>
      <c r="G1" s="317"/>
      <c r="H1" s="317"/>
      <c r="I1" s="31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18" t="s">
        <v>201</v>
      </c>
      <c r="B7" s="318"/>
      <c r="C7" s="318"/>
      <c r="D7" s="318"/>
      <c r="E7" s="318"/>
      <c r="F7" s="318"/>
      <c r="G7" s="213"/>
      <c r="H7" s="213"/>
      <c r="I7" s="213"/>
    </row>
    <row r="8" spans="1:9" ht="29.25" x14ac:dyDescent="0.45">
      <c r="A8" s="319" t="str">
        <f>'Page de garde'!D18</f>
        <v>Mourouj2</v>
      </c>
      <c r="B8" s="319"/>
      <c r="C8" s="319"/>
      <c r="D8" s="319"/>
      <c r="E8" s="319"/>
      <c r="F8" s="319"/>
      <c r="G8" s="216"/>
      <c r="H8" s="216"/>
      <c r="I8" s="213"/>
    </row>
    <row r="9" spans="1:9" ht="24" x14ac:dyDescent="0.45">
      <c r="A9" s="38" t="s">
        <v>44</v>
      </c>
      <c r="B9" s="320" t="s">
        <v>480</v>
      </c>
      <c r="C9" s="320"/>
      <c r="D9" s="320"/>
      <c r="E9" s="320"/>
      <c r="F9" s="320"/>
      <c r="G9" s="216"/>
      <c r="H9" s="216"/>
      <c r="I9" s="213"/>
    </row>
    <row r="10" spans="1:9" ht="24" x14ac:dyDescent="0.45">
      <c r="A10" s="39" t="s">
        <v>46</v>
      </c>
      <c r="B10" s="321" t="s">
        <v>481</v>
      </c>
      <c r="C10" s="321"/>
      <c r="D10" s="321"/>
      <c r="E10" s="321"/>
      <c r="F10" s="321"/>
      <c r="G10" s="216"/>
      <c r="H10" s="216"/>
      <c r="I10" s="213"/>
    </row>
    <row r="11" spans="1:9" ht="24" x14ac:dyDescent="0.45">
      <c r="A11" s="38" t="s">
        <v>45</v>
      </c>
      <c r="B11" s="316">
        <v>42853</v>
      </c>
      <c r="C11" s="316"/>
      <c r="D11" s="316"/>
      <c r="E11" s="316"/>
      <c r="F11" s="316"/>
      <c r="G11" s="216"/>
      <c r="H11" s="216"/>
      <c r="I11" s="213"/>
    </row>
    <row r="12" spans="1:9" ht="24" x14ac:dyDescent="0.45">
      <c r="A12" s="38" t="s">
        <v>276</v>
      </c>
      <c r="B12" s="309">
        <f>D505</f>
        <v>0.9630281690140845</v>
      </c>
      <c r="C12" s="309"/>
      <c r="D12" s="309"/>
      <c r="E12" s="309"/>
      <c r="F12" s="309"/>
      <c r="G12" s="216"/>
      <c r="H12" s="216"/>
      <c r="I12" s="213"/>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7" t="s">
        <v>36</v>
      </c>
      <c r="C15" s="77" t="s">
        <v>35</v>
      </c>
      <c r="D15" s="312"/>
      <c r="E15" s="313"/>
      <c r="F15" s="312"/>
      <c r="G15" s="36"/>
      <c r="H15" s="36"/>
    </row>
    <row r="16" spans="1:9" ht="18" x14ac:dyDescent="0.35">
      <c r="A16" s="304" t="s">
        <v>0</v>
      </c>
      <c r="B16" s="304"/>
      <c r="C16" s="304"/>
      <c r="D16" s="304"/>
      <c r="E16" s="304"/>
      <c r="F16" s="304"/>
      <c r="G16" s="36"/>
      <c r="H16" s="36"/>
    </row>
    <row r="17" spans="1:8" ht="18" x14ac:dyDescent="0.3">
      <c r="A17" s="182">
        <f>B11</f>
        <v>42853</v>
      </c>
      <c r="B17" s="36"/>
      <c r="C17" s="36"/>
      <c r="D17" s="36"/>
      <c r="E17" s="36"/>
      <c r="F17" s="36"/>
      <c r="G17" s="36"/>
      <c r="H17" s="36"/>
    </row>
    <row r="18" spans="1:8" ht="18" x14ac:dyDescent="0.25">
      <c r="A18" s="314" t="s">
        <v>1</v>
      </c>
      <c r="B18" s="315"/>
      <c r="C18" s="315"/>
      <c r="D18" s="315"/>
      <c r="E18" s="315"/>
      <c r="F18" s="315"/>
    </row>
    <row r="19" spans="1:8" x14ac:dyDescent="0.25">
      <c r="A19" s="169" t="s">
        <v>10</v>
      </c>
      <c r="B19" s="170">
        <v>2</v>
      </c>
      <c r="C19" s="170"/>
      <c r="D19" s="168"/>
      <c r="E19" s="147"/>
      <c r="F19" s="147"/>
    </row>
    <row r="20" spans="1:8" x14ac:dyDescent="0.25">
      <c r="A20" s="169" t="s">
        <v>211</v>
      </c>
      <c r="B20" s="170">
        <v>1</v>
      </c>
      <c r="C20" s="170"/>
      <c r="D20" s="168" t="s">
        <v>511</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305" t="s">
        <v>18</v>
      </c>
      <c r="B26" s="306"/>
      <c r="C26" s="306"/>
      <c r="D26" s="306"/>
      <c r="E26" s="306"/>
      <c r="F26" s="306"/>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482</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1</v>
      </c>
      <c r="C35" s="170"/>
      <c r="D35" s="269" t="s">
        <v>472</v>
      </c>
      <c r="E35" s="147"/>
      <c r="F35" s="147"/>
    </row>
    <row r="36" spans="1:7" ht="45" x14ac:dyDescent="0.25">
      <c r="A36" s="109" t="s">
        <v>287</v>
      </c>
      <c r="B36" s="170">
        <v>0</v>
      </c>
      <c r="C36" s="154"/>
      <c r="D36" s="134">
        <v>0</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304" t="s">
        <v>137</v>
      </c>
      <c r="B43" s="304"/>
      <c r="C43" s="304"/>
      <c r="D43" s="304"/>
      <c r="E43" s="304"/>
      <c r="F43" s="304"/>
    </row>
    <row r="44" spans="1:7" x14ac:dyDescent="0.25">
      <c r="A44" s="183">
        <f>B11</f>
        <v>42853</v>
      </c>
      <c r="B44" s="6"/>
      <c r="C44" s="7"/>
      <c r="D44" s="6"/>
    </row>
    <row r="45" spans="1:7" ht="16.5" x14ac:dyDescent="0.25">
      <c r="A45" s="307" t="s">
        <v>63</v>
      </c>
      <c r="B45" s="308"/>
      <c r="C45" s="308"/>
      <c r="D45" s="308"/>
      <c r="E45" s="308"/>
      <c r="F45" s="308"/>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305" t="s">
        <v>65</v>
      </c>
      <c r="B57" s="306"/>
      <c r="C57" s="306"/>
      <c r="D57" s="306"/>
      <c r="E57" s="306"/>
      <c r="F57" s="306"/>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484</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40</v>
      </c>
    </row>
    <row r="82" spans="1:6" x14ac:dyDescent="0.25">
      <c r="A82" s="19" t="s">
        <v>37</v>
      </c>
      <c r="B82" s="20"/>
      <c r="C82" s="21"/>
      <c r="D82" s="63">
        <f>D81/(COUNT(B58:C80)*2)</f>
        <v>1</v>
      </c>
    </row>
    <row r="83" spans="1:6" x14ac:dyDescent="0.25">
      <c r="A83" s="9"/>
      <c r="B83" s="6"/>
      <c r="C83" s="7"/>
      <c r="D83" s="6"/>
    </row>
    <row r="84" spans="1:6" ht="18" x14ac:dyDescent="0.25">
      <c r="A84" s="305" t="s">
        <v>25</v>
      </c>
      <c r="B84" s="306"/>
      <c r="C84" s="306"/>
      <c r="D84" s="306"/>
      <c r="E84" s="306"/>
      <c r="F84" s="306"/>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20" x14ac:dyDescent="0.25">
      <c r="A90" s="169" t="s">
        <v>293</v>
      </c>
      <c r="B90" s="170">
        <v>2</v>
      </c>
      <c r="C90" s="170"/>
      <c r="D90" s="156" t="s">
        <v>483</v>
      </c>
      <c r="E90" s="173"/>
      <c r="F90" s="147"/>
    </row>
    <row r="91" spans="1:6" ht="30" x14ac:dyDescent="0.25">
      <c r="A91" s="18" t="s">
        <v>260</v>
      </c>
      <c r="B91" s="170">
        <v>2</v>
      </c>
      <c r="C91" s="170"/>
      <c r="D91" s="157"/>
      <c r="E91" s="147"/>
      <c r="F91" s="147"/>
    </row>
    <row r="92" spans="1:6" ht="45" x14ac:dyDescent="0.25">
      <c r="A92" s="109" t="s">
        <v>287</v>
      </c>
      <c r="B92" s="170">
        <v>2</v>
      </c>
      <c r="C92" s="154"/>
      <c r="D92" s="275">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68</v>
      </c>
    </row>
    <row r="97" spans="1:6" ht="18" x14ac:dyDescent="0.25">
      <c r="A97" s="78" t="s">
        <v>224</v>
      </c>
      <c r="B97" s="84"/>
      <c r="C97" s="85"/>
      <c r="D97" s="82">
        <f>D96/(COUNT(B85:C91,B46:C53,B58:C80)*2)</f>
        <v>1</v>
      </c>
    </row>
    <row r="98" spans="1:6" x14ac:dyDescent="0.25">
      <c r="A98" s="5"/>
      <c r="B98" s="6"/>
      <c r="C98" s="7"/>
      <c r="D98" s="6"/>
    </row>
    <row r="99" spans="1:6" ht="18" x14ac:dyDescent="0.35">
      <c r="A99" s="304" t="s">
        <v>129</v>
      </c>
      <c r="B99" s="304"/>
      <c r="C99" s="304"/>
      <c r="D99" s="304"/>
      <c r="E99" s="304"/>
      <c r="F99" s="304"/>
    </row>
    <row r="100" spans="1:6" x14ac:dyDescent="0.25">
      <c r="A100" s="183">
        <f>B11</f>
        <v>42853</v>
      </c>
      <c r="B100" s="6"/>
      <c r="C100" s="7"/>
      <c r="D100" s="6"/>
    </row>
    <row r="101" spans="1:6" ht="16.5" x14ac:dyDescent="0.25">
      <c r="A101" s="307" t="s">
        <v>63</v>
      </c>
      <c r="B101" s="308"/>
      <c r="C101" s="308"/>
      <c r="D101" s="308"/>
      <c r="E101" s="308"/>
      <c r="F101" s="308"/>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305" t="s">
        <v>133</v>
      </c>
      <c r="B113" s="306"/>
      <c r="C113" s="306"/>
      <c r="D113" s="306"/>
      <c r="E113" s="306"/>
      <c r="F113" s="306"/>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305" t="s">
        <v>73</v>
      </c>
      <c r="B137" s="306"/>
      <c r="C137" s="306"/>
      <c r="D137" s="306"/>
      <c r="E137" s="306"/>
      <c r="F137" s="306"/>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2" t="s">
        <v>485</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70</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304" t="s">
        <v>130</v>
      </c>
      <c r="B152" s="304"/>
      <c r="C152" s="304"/>
      <c r="D152" s="304"/>
      <c r="E152" s="304"/>
      <c r="F152" s="304"/>
    </row>
    <row r="153" spans="1:6" x14ac:dyDescent="0.25">
      <c r="A153" s="183">
        <f>B11</f>
        <v>42853</v>
      </c>
      <c r="B153" s="6"/>
      <c r="C153" s="7"/>
      <c r="D153" s="59"/>
    </row>
    <row r="154" spans="1:6" ht="16.5" x14ac:dyDescent="0.25">
      <c r="A154" s="307" t="s">
        <v>63</v>
      </c>
      <c r="B154" s="308"/>
      <c r="C154" s="308"/>
      <c r="D154" s="308"/>
      <c r="E154" s="308"/>
      <c r="F154" s="308"/>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5" t="s">
        <v>134</v>
      </c>
      <c r="B166" s="306"/>
      <c r="C166" s="306"/>
      <c r="D166" s="306"/>
      <c r="E166" s="306"/>
      <c r="F166" s="306"/>
    </row>
    <row r="167" spans="1:6" x14ac:dyDescent="0.25">
      <c r="A167" s="169" t="s">
        <v>314</v>
      </c>
      <c r="B167" s="170">
        <v>2</v>
      </c>
      <c r="C167" s="170"/>
      <c r="D167" s="143"/>
      <c r="E167" s="147"/>
      <c r="F167" s="147"/>
    </row>
    <row r="168" spans="1:6" x14ac:dyDescent="0.25">
      <c r="A168" s="18" t="s">
        <v>102</v>
      </c>
      <c r="B168" s="170">
        <v>1</v>
      </c>
      <c r="C168" s="170"/>
      <c r="D168" s="143" t="s">
        <v>490</v>
      </c>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304" t="s">
        <v>167</v>
      </c>
      <c r="B192" s="304"/>
      <c r="C192" s="304"/>
      <c r="D192" s="304"/>
      <c r="E192" s="304"/>
      <c r="F192" s="304"/>
    </row>
    <row r="193" spans="1:7" x14ac:dyDescent="0.25">
      <c r="A193" s="189">
        <f>B11</f>
        <v>42853</v>
      </c>
      <c r="B193" s="6"/>
      <c r="C193" s="7"/>
      <c r="D193" s="6"/>
    </row>
    <row r="194" spans="1:7" ht="18" x14ac:dyDescent="0.25">
      <c r="A194" s="305" t="s">
        <v>158</v>
      </c>
      <c r="B194" s="306"/>
      <c r="C194" s="306"/>
      <c r="D194" s="306"/>
      <c r="E194" s="306"/>
      <c r="F194" s="306"/>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30" x14ac:dyDescent="0.25">
      <c r="A202" s="33" t="s">
        <v>155</v>
      </c>
      <c r="B202" s="170">
        <v>1</v>
      </c>
      <c r="C202" s="170"/>
      <c r="D202" s="265" t="s">
        <v>493</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305" t="s">
        <v>76</v>
      </c>
      <c r="B209" s="306"/>
      <c r="C209" s="306"/>
      <c r="D209" s="306"/>
      <c r="E209" s="306"/>
      <c r="F209" s="306"/>
    </row>
    <row r="210" spans="1:7" x14ac:dyDescent="0.25">
      <c r="A210" s="169" t="s">
        <v>314</v>
      </c>
      <c r="B210" s="170">
        <v>2</v>
      </c>
      <c r="C210" s="170"/>
      <c r="D210" s="168"/>
      <c r="E210" s="173"/>
      <c r="F210" s="147"/>
    </row>
    <row r="211" spans="1:7" ht="54" x14ac:dyDescent="0.35">
      <c r="A211" s="83" t="s">
        <v>363</v>
      </c>
      <c r="B211" s="170">
        <v>1</v>
      </c>
      <c r="C211" s="217" t="str">
        <f>IF(B211=0, -5, "0")</f>
        <v>0</v>
      </c>
      <c r="D211" s="168" t="s">
        <v>494</v>
      </c>
      <c r="E211" s="147"/>
      <c r="F211" s="147"/>
    </row>
    <row r="212" spans="1:7" x14ac:dyDescent="0.25">
      <c r="A212" s="18" t="s">
        <v>192</v>
      </c>
      <c r="B212" s="170">
        <v>2</v>
      </c>
      <c r="C212" s="170"/>
      <c r="D212" s="143"/>
      <c r="E212" s="147"/>
      <c r="F212" s="147"/>
    </row>
    <row r="213" spans="1:7" ht="75" x14ac:dyDescent="0.25">
      <c r="A213" s="169" t="s">
        <v>176</v>
      </c>
      <c r="B213" s="170">
        <v>1</v>
      </c>
      <c r="C213" s="170"/>
      <c r="D213" s="143" t="s">
        <v>441</v>
      </c>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1</v>
      </c>
      <c r="C222" s="217" t="str">
        <f>IF(B222=0, -5, "0")</f>
        <v>0</v>
      </c>
      <c r="D222" s="276" t="s">
        <v>495</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305" t="s">
        <v>191</v>
      </c>
      <c r="B232" s="306"/>
      <c r="C232" s="306"/>
      <c r="D232" s="306"/>
      <c r="E232" s="306"/>
      <c r="F232" s="306"/>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76.5" x14ac:dyDescent="0.35">
      <c r="A235" s="76" t="s">
        <v>59</v>
      </c>
      <c r="B235" s="171">
        <v>0</v>
      </c>
      <c r="C235" s="217">
        <f>IF(B235=0, -5, "0")</f>
        <v>-5</v>
      </c>
      <c r="D235" s="157" t="s">
        <v>496</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77">
        <v>0.75</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65</v>
      </c>
    </row>
    <row r="246" spans="1:6" ht="18" x14ac:dyDescent="0.25">
      <c r="A246" s="103" t="s">
        <v>227</v>
      </c>
      <c r="B246" s="104"/>
      <c r="C246" s="105"/>
      <c r="D246" s="106">
        <f>D245/(COUNT(B210:C228,B233:C240,B195:C205)*2)</f>
        <v>0.83333333333333337</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3">
        <f>B11</f>
        <v>42853</v>
      </c>
      <c r="B249" s="6"/>
      <c r="C249" s="7"/>
      <c r="D249" s="6"/>
    </row>
    <row r="250" spans="1:6" s="3" customFormat="1" ht="18" x14ac:dyDescent="0.25">
      <c r="A250" s="305" t="s">
        <v>79</v>
      </c>
      <c r="B250" s="306"/>
      <c r="C250" s="306"/>
      <c r="D250" s="306"/>
      <c r="E250" s="306"/>
      <c r="F250" s="306"/>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305" t="s">
        <v>81</v>
      </c>
      <c r="B266" s="306"/>
      <c r="C266" s="306"/>
      <c r="D266" s="306"/>
      <c r="E266" s="306"/>
      <c r="F266" s="306"/>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60" x14ac:dyDescent="0.25">
      <c r="A270" s="169" t="s">
        <v>149</v>
      </c>
      <c r="B270" s="171">
        <v>1</v>
      </c>
      <c r="C270" s="170"/>
      <c r="D270" s="11" t="s">
        <v>502</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30" x14ac:dyDescent="0.25">
      <c r="A277" s="108" t="s">
        <v>173</v>
      </c>
      <c r="B277" s="171">
        <v>2</v>
      </c>
      <c r="C277" s="218" t="str">
        <f>IF(B277=0, -5, "0")</f>
        <v>0</v>
      </c>
      <c r="D277" s="164" t="s">
        <v>501</v>
      </c>
      <c r="E277" s="173"/>
      <c r="F277" s="173"/>
    </row>
    <row r="278" spans="1:6" s="3" customFormat="1" ht="18" x14ac:dyDescent="0.35">
      <c r="A278" s="48" t="s">
        <v>289</v>
      </c>
      <c r="B278" s="171">
        <v>1</v>
      </c>
      <c r="C278" s="171"/>
      <c r="D278" s="164" t="s">
        <v>447</v>
      </c>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78">
        <v>0.75</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2">
        <f>B11</f>
        <v>42853</v>
      </c>
      <c r="B292" s="6"/>
      <c r="C292" s="7"/>
      <c r="D292" s="59"/>
    </row>
    <row r="293" spans="1:7" ht="18" x14ac:dyDescent="0.25">
      <c r="A293" s="305" t="s">
        <v>19</v>
      </c>
      <c r="B293" s="306"/>
      <c r="C293" s="306"/>
      <c r="D293" s="306"/>
      <c r="E293" s="306"/>
      <c r="F293" s="306"/>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5" t="s">
        <v>122</v>
      </c>
      <c r="B305" s="306"/>
      <c r="C305" s="306"/>
      <c r="D305" s="306"/>
      <c r="E305" s="306"/>
      <c r="F305" s="306"/>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1</v>
      </c>
      <c r="C309" s="217" t="str">
        <f>IF(B309=0, -5, "0")</f>
        <v>0</v>
      </c>
      <c r="D309" s="157" t="s">
        <v>503</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304" t="s">
        <v>21</v>
      </c>
      <c r="B324" s="304"/>
      <c r="C324" s="304"/>
      <c r="D324" s="304"/>
      <c r="E324" s="304"/>
      <c r="F324" s="304"/>
    </row>
    <row r="325" spans="1:9" x14ac:dyDescent="0.25">
      <c r="A325" s="193">
        <f>B11</f>
        <v>42853</v>
      </c>
      <c r="B325" s="6"/>
      <c r="C325" s="7"/>
      <c r="D325" s="6"/>
    </row>
    <row r="326" spans="1:9" ht="18" x14ac:dyDescent="0.25">
      <c r="A326" s="305" t="s">
        <v>12</v>
      </c>
      <c r="B326" s="306"/>
      <c r="C326" s="306"/>
      <c r="D326" s="306"/>
      <c r="E326" s="306"/>
      <c r="F326" s="306"/>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t="s">
        <v>504</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305" t="s">
        <v>25</v>
      </c>
      <c r="B339" s="306"/>
      <c r="C339" s="306"/>
      <c r="D339" s="306"/>
      <c r="E339" s="306"/>
      <c r="F339" s="306"/>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79">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304" t="s">
        <v>8</v>
      </c>
      <c r="B352" s="304"/>
      <c r="C352" s="304"/>
      <c r="D352" s="304"/>
      <c r="E352" s="304"/>
      <c r="F352" s="304"/>
    </row>
    <row r="353" spans="1:6" x14ac:dyDescent="0.25">
      <c r="A353" s="183">
        <f>B11</f>
        <v>42853</v>
      </c>
      <c r="B353" s="6"/>
      <c r="C353" s="7"/>
      <c r="D353" s="59"/>
    </row>
    <row r="354" spans="1:6" ht="16.5" x14ac:dyDescent="0.25">
      <c r="A354" s="307" t="s">
        <v>113</v>
      </c>
      <c r="B354" s="308"/>
      <c r="C354" s="308"/>
      <c r="D354" s="308"/>
      <c r="E354" s="308"/>
      <c r="F354" s="308"/>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0</v>
      </c>
      <c r="C361" s="138"/>
      <c r="D361" s="10" t="s">
        <v>505</v>
      </c>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305" t="s">
        <v>25</v>
      </c>
      <c r="B366" s="306"/>
      <c r="C366" s="306"/>
      <c r="D366" s="306"/>
      <c r="E366" s="306"/>
      <c r="F366" s="306"/>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305" t="s">
        <v>124</v>
      </c>
      <c r="B382" s="306"/>
      <c r="C382" s="306"/>
      <c r="D382" s="306"/>
      <c r="E382" s="306"/>
      <c r="F382" s="306"/>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5" t="s">
        <v>29</v>
      </c>
      <c r="B391" s="306"/>
      <c r="C391" s="306"/>
      <c r="D391" s="306"/>
      <c r="E391" s="306"/>
      <c r="F391" s="306"/>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304" t="s">
        <v>125</v>
      </c>
      <c r="B405" s="304"/>
      <c r="C405" s="304"/>
      <c r="D405" s="304"/>
      <c r="E405" s="304"/>
      <c r="F405" s="304"/>
    </row>
    <row r="406" spans="1:6" x14ac:dyDescent="0.25">
      <c r="A406" s="192">
        <f>B11</f>
        <v>42853</v>
      </c>
      <c r="B406" s="6"/>
      <c r="C406" s="7"/>
      <c r="D406" s="6"/>
    </row>
    <row r="407" spans="1:6" ht="16.5" x14ac:dyDescent="0.25">
      <c r="A407" s="307" t="s">
        <v>19</v>
      </c>
      <c r="B407" s="308"/>
      <c r="C407" s="308"/>
      <c r="D407" s="308"/>
      <c r="E407" s="308"/>
      <c r="F407" s="308"/>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07" t="s">
        <v>122</v>
      </c>
      <c r="B418" s="308"/>
      <c r="C418" s="308"/>
      <c r="D418" s="308"/>
      <c r="E418" s="308"/>
      <c r="F418" s="308"/>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304" t="s">
        <v>374</v>
      </c>
      <c r="B435" s="304"/>
      <c r="C435" s="304"/>
      <c r="D435" s="304"/>
      <c r="E435" s="304"/>
      <c r="F435" s="304"/>
    </row>
    <row r="436" spans="1:7" x14ac:dyDescent="0.25">
      <c r="A436" s="195">
        <f>+B11</f>
        <v>42853</v>
      </c>
      <c r="B436" s="6"/>
      <c r="C436" s="7"/>
      <c r="D436" s="6"/>
    </row>
    <row r="437" spans="1:7" ht="18" x14ac:dyDescent="0.25">
      <c r="A437" s="305" t="s">
        <v>375</v>
      </c>
      <c r="B437" s="306"/>
      <c r="C437" s="306"/>
      <c r="D437" s="306"/>
      <c r="E437" s="306"/>
      <c r="F437" s="306"/>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5" t="s">
        <v>31</v>
      </c>
      <c r="B444" s="306"/>
      <c r="C444" s="306"/>
      <c r="D444" s="306"/>
      <c r="E444" s="306"/>
      <c r="F444" s="306"/>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79">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1</v>
      </c>
      <c r="C487" s="147"/>
      <c r="D487" s="147" t="s">
        <v>463</v>
      </c>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t="s">
        <v>509</v>
      </c>
      <c r="E489" s="147"/>
      <c r="F489" s="147"/>
    </row>
    <row r="490" spans="1:7" ht="45" x14ac:dyDescent="0.25">
      <c r="A490" s="100" t="s">
        <v>287</v>
      </c>
      <c r="B490" s="170">
        <v>0</v>
      </c>
      <c r="C490" s="154"/>
      <c r="D490" s="178">
        <v>0</v>
      </c>
      <c r="E490" s="102"/>
      <c r="F490" s="102"/>
    </row>
    <row r="491" spans="1:7" x14ac:dyDescent="0.25">
      <c r="A491" s="19" t="s">
        <v>38</v>
      </c>
      <c r="B491" s="19"/>
      <c r="C491" s="19"/>
      <c r="D491" s="19">
        <f>SUM(B475:C489)</f>
        <v>27</v>
      </c>
    </row>
    <row r="492" spans="1:7" x14ac:dyDescent="0.25">
      <c r="A492" s="19" t="s">
        <v>37</v>
      </c>
      <c r="B492" s="20"/>
      <c r="C492" s="21"/>
      <c r="D492" s="63">
        <f>D491/(COUNT(B475:C489)*2)</f>
        <v>0.9642857142857143</v>
      </c>
    </row>
    <row r="493" spans="1:7" x14ac:dyDescent="0.25">
      <c r="A493" s="9"/>
      <c r="B493" s="6"/>
      <c r="C493" s="7"/>
      <c r="D493" s="6"/>
    </row>
    <row r="494" spans="1:7" ht="18" x14ac:dyDescent="0.35">
      <c r="A494" s="304" t="s">
        <v>152</v>
      </c>
      <c r="B494" s="304"/>
      <c r="C494" s="304"/>
      <c r="D494" s="304"/>
      <c r="E494" s="304"/>
      <c r="F494" s="304"/>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0.77272727272727271</v>
      </c>
    </row>
    <row r="504" spans="1:6" ht="22.5" x14ac:dyDescent="0.3">
      <c r="A504" s="71" t="s">
        <v>47</v>
      </c>
      <c r="B504" s="72"/>
      <c r="C504" s="73"/>
      <c r="D504" s="74">
        <f>SUM(D500,D491,D461,D451,D402,D349,D321,D40,D470,D288,D245,D149,D432,D189,D96)</f>
        <v>547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0.9630281690140845</v>
      </c>
    </row>
  </sheetData>
  <sheetProtection algorithmName="SHA-512" hashValue="Ro1yuSX5TSykXe1LReHvzhRH6QU+DUXArQomc58pnZ/V+WPsV4DKHeDlZbzECEOS5ppKhID7/aTEDhLCKB2K6A==" saltValue="4bBfa3d2JJFbyFWPb2cdGA=="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33" zoomScale="80" zoomScaleNormal="80" workbookViewId="0">
      <selection activeCell="D155" sqref="D15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4"/>
      <c r="E1" s="334"/>
      <c r="F1" s="334"/>
      <c r="G1" s="334"/>
      <c r="H1" s="334"/>
      <c r="I1" s="33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18" t="s">
        <v>52</v>
      </c>
      <c r="B6" s="318"/>
      <c r="C6" s="318"/>
      <c r="D6" s="318"/>
      <c r="E6" s="318"/>
      <c r="F6" s="318"/>
      <c r="G6" s="216"/>
      <c r="H6" s="216"/>
      <c r="I6" s="216"/>
    </row>
    <row r="7" spans="1:9" s="36" customFormat="1" ht="21.75" customHeight="1" x14ac:dyDescent="0.45">
      <c r="A7" s="319" t="str">
        <f>'A1 Exploitation'!A8:F8</f>
        <v>Mourouj2</v>
      </c>
      <c r="B7" s="319"/>
      <c r="C7" s="319"/>
      <c r="D7" s="319"/>
      <c r="E7" s="319"/>
      <c r="F7" s="319"/>
      <c r="G7" s="216"/>
      <c r="H7" s="216"/>
      <c r="I7" s="216"/>
    </row>
    <row r="8" spans="1:9" s="36" customFormat="1" ht="24" x14ac:dyDescent="0.45">
      <c r="A8" s="38" t="s">
        <v>44</v>
      </c>
      <c r="B8" s="335" t="str">
        <f>'A2 Exploitation'!B9:F9</f>
        <v>Dr Hend KAMOUN</v>
      </c>
      <c r="C8" s="335"/>
      <c r="D8" s="335"/>
      <c r="E8" s="335"/>
      <c r="F8" s="335"/>
      <c r="G8" s="216"/>
      <c r="H8" s="216"/>
      <c r="I8" s="216"/>
    </row>
    <row r="9" spans="1:9" s="36" customFormat="1" ht="24" x14ac:dyDescent="0.45">
      <c r="A9" s="39" t="s">
        <v>46</v>
      </c>
      <c r="B9" s="336" t="str">
        <f>'A2 Exploitation'!B10:F10</f>
        <v>Les chefs rayons et directeur et resp RH</v>
      </c>
      <c r="C9" s="336"/>
      <c r="D9" s="336"/>
      <c r="E9" s="336"/>
      <c r="F9" s="336"/>
      <c r="G9" s="216"/>
      <c r="H9" s="216"/>
      <c r="I9" s="216"/>
    </row>
    <row r="10" spans="1:9" s="36" customFormat="1" ht="24" x14ac:dyDescent="0.45">
      <c r="A10" s="38" t="s">
        <v>45</v>
      </c>
      <c r="B10" s="333">
        <f>'A2 Exploitation'!B11:F11</f>
        <v>42853</v>
      </c>
      <c r="C10" s="333"/>
      <c r="D10" s="333"/>
      <c r="E10" s="333"/>
      <c r="F10" s="333"/>
      <c r="G10" s="216"/>
      <c r="H10" s="216"/>
      <c r="I10" s="216"/>
    </row>
    <row r="11" spans="1:9" s="36" customFormat="1" ht="24" x14ac:dyDescent="0.45">
      <c r="A11" s="38" t="s">
        <v>341</v>
      </c>
      <c r="B11" s="337">
        <f>D198</f>
        <v>0.86521739130434783</v>
      </c>
      <c r="C11" s="337"/>
      <c r="D11" s="337"/>
      <c r="E11" s="337"/>
      <c r="F11" s="337"/>
      <c r="G11" s="216"/>
      <c r="H11" s="216"/>
      <c r="I11" s="216"/>
    </row>
    <row r="12" spans="1:9" s="36" customFormat="1" ht="22.5" x14ac:dyDescent="0.45">
      <c r="A12" s="35"/>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70" t="s">
        <v>36</v>
      </c>
      <c r="C14" s="70" t="s">
        <v>35</v>
      </c>
      <c r="D14" s="312"/>
      <c r="E14" s="312"/>
      <c r="F14" s="312"/>
    </row>
    <row r="15" spans="1:9" x14ac:dyDescent="0.3">
      <c r="A15" s="41"/>
      <c r="B15" s="41"/>
      <c r="C15" s="41"/>
      <c r="D15" s="41"/>
    </row>
    <row r="16" spans="1:9" ht="19.5" x14ac:dyDescent="0.4">
      <c r="A16" s="338" t="s">
        <v>0</v>
      </c>
      <c r="B16" s="339"/>
      <c r="C16" s="339"/>
      <c r="D16" s="339"/>
      <c r="E16" s="339"/>
      <c r="F16" s="33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0" t="s">
        <v>38</v>
      </c>
      <c r="B22" s="327"/>
      <c r="C22" s="328"/>
      <c r="D22" s="215">
        <f>SUM(B17:C21)</f>
        <v>10</v>
      </c>
    </row>
    <row r="23" spans="1:6" x14ac:dyDescent="0.3">
      <c r="A23" s="324" t="s">
        <v>342</v>
      </c>
      <c r="B23" s="325"/>
      <c r="C23" s="326"/>
      <c r="D23" s="65">
        <f>D22/(COUNT(B17:C21)*2)</f>
        <v>1</v>
      </c>
    </row>
    <row r="24" spans="1:6" s="50" customFormat="1" x14ac:dyDescent="0.3">
      <c r="A24" s="54"/>
      <c r="B24" s="55"/>
      <c r="C24" s="55"/>
      <c r="D24" s="56"/>
    </row>
    <row r="25" spans="1:6" ht="19.5" x14ac:dyDescent="0.4">
      <c r="A25" s="322" t="s">
        <v>4</v>
      </c>
      <c r="B25" s="323"/>
      <c r="C25" s="323"/>
      <c r="D25" s="323"/>
      <c r="E25" s="323"/>
      <c r="F25" s="323"/>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33" x14ac:dyDescent="0.3">
      <c r="A28" s="41" t="s">
        <v>327</v>
      </c>
      <c r="B28" s="221">
        <v>1</v>
      </c>
      <c r="C28" s="221"/>
      <c r="D28" s="222" t="s">
        <v>458</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24" t="s">
        <v>38</v>
      </c>
      <c r="B32" s="325"/>
      <c r="C32" s="326"/>
      <c r="D32" s="214">
        <f>SUM(B26:C31)</f>
        <v>11</v>
      </c>
    </row>
    <row r="33" spans="1:6" x14ac:dyDescent="0.3">
      <c r="A33" s="324" t="s">
        <v>342</v>
      </c>
      <c r="B33" s="325"/>
      <c r="C33" s="326"/>
      <c r="D33" s="65">
        <f>D32/(COUNT(B26:C31)*2)</f>
        <v>0.91666666666666663</v>
      </c>
    </row>
    <row r="34" spans="1:6" s="50" customFormat="1" x14ac:dyDescent="0.3">
      <c r="A34" s="54"/>
      <c r="B34" s="55"/>
      <c r="C34" s="55"/>
      <c r="D34" s="56"/>
    </row>
    <row r="35" spans="1:6" s="50" customFormat="1" ht="19.5" x14ac:dyDescent="0.4">
      <c r="A35" s="322" t="s">
        <v>246</v>
      </c>
      <c r="B35" s="323"/>
      <c r="C35" s="323"/>
      <c r="D35" s="323"/>
      <c r="E35" s="323"/>
      <c r="F35" s="323"/>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ht="45" x14ac:dyDescent="0.3">
      <c r="A39" s="41" t="s">
        <v>91</v>
      </c>
      <c r="B39" s="221">
        <v>1</v>
      </c>
      <c r="C39" s="221"/>
      <c r="D39" s="265" t="s">
        <v>459</v>
      </c>
      <c r="E39" s="221"/>
      <c r="F39" s="221"/>
    </row>
    <row r="40" spans="1:6" s="50" customFormat="1" x14ac:dyDescent="0.3">
      <c r="A40" s="41" t="s">
        <v>340</v>
      </c>
      <c r="B40" s="221">
        <v>2</v>
      </c>
      <c r="C40" s="221"/>
      <c r="D40" s="225"/>
      <c r="E40" s="221"/>
      <c r="F40" s="221"/>
    </row>
    <row r="41" spans="1:6" s="50" customFormat="1" x14ac:dyDescent="0.3">
      <c r="A41" s="324" t="s">
        <v>38</v>
      </c>
      <c r="B41" s="325"/>
      <c r="C41" s="326"/>
      <c r="D41" s="214">
        <f>SUM(B36:C40)</f>
        <v>9</v>
      </c>
      <c r="E41" s="37"/>
      <c r="F41" s="37"/>
    </row>
    <row r="42" spans="1:6" s="50" customFormat="1" x14ac:dyDescent="0.3">
      <c r="A42" s="324" t="s">
        <v>342</v>
      </c>
      <c r="B42" s="325"/>
      <c r="C42" s="326"/>
      <c r="D42" s="65">
        <f>D41/(COUNT(B36:C40)*2)</f>
        <v>0.9</v>
      </c>
      <c r="E42" s="37"/>
      <c r="F42" s="37"/>
    </row>
    <row r="43" spans="1:6" s="50" customFormat="1" x14ac:dyDescent="0.3">
      <c r="A43" s="90"/>
      <c r="B43" s="91"/>
      <c r="C43" s="91"/>
      <c r="D43" s="92"/>
    </row>
    <row r="44" spans="1:6" ht="19.5" x14ac:dyDescent="0.4">
      <c r="A44" s="331" t="s">
        <v>21</v>
      </c>
      <c r="B44" s="332"/>
      <c r="C44" s="332"/>
      <c r="D44" s="332"/>
      <c r="E44" s="332"/>
      <c r="F44" s="332"/>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80">
        <v>0.48599999999999999</v>
      </c>
      <c r="E49" s="221"/>
      <c r="F49" s="221"/>
    </row>
    <row r="50" spans="1:6" ht="18" x14ac:dyDescent="0.35">
      <c r="A50" s="76" t="s">
        <v>343</v>
      </c>
      <c r="B50" s="221">
        <v>2</v>
      </c>
      <c r="C50" s="248" t="str">
        <f>IF(B50=0, -5, "0")</f>
        <v>0</v>
      </c>
      <c r="D50" s="225"/>
      <c r="E50" s="221"/>
      <c r="F50" s="221"/>
    </row>
    <row r="51" spans="1:6" x14ac:dyDescent="0.3">
      <c r="A51" s="324" t="s">
        <v>38</v>
      </c>
      <c r="B51" s="325"/>
      <c r="C51" s="326"/>
      <c r="D51" s="214">
        <f>SUM(B45:C50)</f>
        <v>12</v>
      </c>
    </row>
    <row r="52" spans="1:6" x14ac:dyDescent="0.3">
      <c r="A52" s="324" t="s">
        <v>342</v>
      </c>
      <c r="B52" s="325"/>
      <c r="C52" s="326"/>
      <c r="D52" s="65">
        <f>D51/(COUNT(B45:C50)*2)</f>
        <v>1</v>
      </c>
    </row>
    <row r="53" spans="1:6" s="50" customFormat="1" x14ac:dyDescent="0.3">
      <c r="A53" s="54"/>
      <c r="B53" s="55"/>
      <c r="C53" s="55"/>
      <c r="D53" s="56"/>
    </row>
    <row r="54" spans="1:6" ht="19.5" x14ac:dyDescent="0.4">
      <c r="A54" s="322" t="s">
        <v>8</v>
      </c>
      <c r="B54" s="323"/>
      <c r="C54" s="323"/>
      <c r="D54" s="323"/>
      <c r="E54" s="323"/>
      <c r="F54" s="323"/>
    </row>
    <row r="55" spans="1:6" ht="61.5" x14ac:dyDescent="0.35">
      <c r="A55" s="83" t="s">
        <v>197</v>
      </c>
      <c r="B55" s="221">
        <v>1</v>
      </c>
      <c r="C55" s="248" t="str">
        <f>IF(B55=0, -5, "0")</f>
        <v>0</v>
      </c>
      <c r="D55" s="225" t="s">
        <v>508</v>
      </c>
      <c r="E55" s="221"/>
      <c r="F55" s="221"/>
    </row>
    <row r="56" spans="1:6" x14ac:dyDescent="0.3">
      <c r="A56" s="49" t="s">
        <v>185</v>
      </c>
      <c r="B56" s="221">
        <v>2</v>
      </c>
      <c r="C56" s="221"/>
      <c r="D56" s="221"/>
      <c r="E56" s="226"/>
      <c r="F56" s="221"/>
    </row>
    <row r="57" spans="1:6" ht="49.5" x14ac:dyDescent="0.3">
      <c r="A57" s="51" t="s">
        <v>282</v>
      </c>
      <c r="B57" s="221">
        <v>1</v>
      </c>
      <c r="C57" s="221"/>
      <c r="D57" s="222" t="s">
        <v>506</v>
      </c>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507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24" t="s">
        <v>38</v>
      </c>
      <c r="B62" s="325"/>
      <c r="C62" s="326"/>
      <c r="D62" s="214">
        <f>SUM(B55:C61)</f>
        <v>11</v>
      </c>
    </row>
    <row r="63" spans="1:6" x14ac:dyDescent="0.3">
      <c r="A63" s="324" t="s">
        <v>342</v>
      </c>
      <c r="B63" s="325"/>
      <c r="C63" s="326"/>
      <c r="D63" s="65">
        <f>D62/(COUNT(B55:C61)*2)</f>
        <v>0.7857142857142857</v>
      </c>
    </row>
    <row r="64" spans="1:6" s="50" customFormat="1" x14ac:dyDescent="0.3">
      <c r="A64" s="54"/>
      <c r="B64" s="55"/>
      <c r="C64" s="55"/>
      <c r="D64" s="56"/>
    </row>
    <row r="65" spans="1:6" ht="19.5" x14ac:dyDescent="0.4">
      <c r="A65" s="322" t="s">
        <v>143</v>
      </c>
      <c r="B65" s="323"/>
      <c r="C65" s="323"/>
      <c r="D65" s="323"/>
      <c r="E65" s="323"/>
      <c r="F65" s="323"/>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61.5" x14ac:dyDescent="0.35">
      <c r="A76" s="89" t="s">
        <v>332</v>
      </c>
      <c r="B76" s="227">
        <v>1</v>
      </c>
      <c r="C76" s="248" t="str">
        <f>IF(B76=0, -5, "0")</f>
        <v>0</v>
      </c>
      <c r="D76" s="281" t="s">
        <v>508</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24" t="s">
        <v>38</v>
      </c>
      <c r="B83" s="325"/>
      <c r="C83" s="326"/>
      <c r="D83" s="214">
        <f>SUM(B66:C82)</f>
        <v>25</v>
      </c>
    </row>
    <row r="84" spans="1:6" x14ac:dyDescent="0.3">
      <c r="A84" s="324" t="s">
        <v>342</v>
      </c>
      <c r="B84" s="325"/>
      <c r="C84" s="326"/>
      <c r="D84" s="65">
        <f>D83/(COUNT(B66:C82)*2)</f>
        <v>0.96153846153846156</v>
      </c>
    </row>
    <row r="85" spans="1:6" s="50" customFormat="1" x14ac:dyDescent="0.3">
      <c r="A85" s="54"/>
      <c r="B85" s="55"/>
      <c r="C85" s="55"/>
      <c r="D85" s="56"/>
    </row>
    <row r="86" spans="1:6" ht="19.5" x14ac:dyDescent="0.4">
      <c r="A86" s="322" t="s">
        <v>237</v>
      </c>
      <c r="B86" s="323"/>
      <c r="C86" s="323"/>
      <c r="D86" s="323"/>
      <c r="E86" s="323"/>
      <c r="F86" s="323"/>
    </row>
    <row r="87" spans="1:6" ht="34.5" x14ac:dyDescent="0.4">
      <c r="A87" s="93" t="s">
        <v>320</v>
      </c>
      <c r="B87" s="237">
        <v>1</v>
      </c>
      <c r="C87" s="228"/>
      <c r="D87" s="222" t="s">
        <v>492</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488</v>
      </c>
      <c r="E94" s="221"/>
      <c r="F94" s="221"/>
    </row>
    <row r="95" spans="1:6" x14ac:dyDescent="0.3">
      <c r="A95" s="53" t="s">
        <v>329</v>
      </c>
      <c r="B95" s="237">
        <v>2</v>
      </c>
      <c r="C95" s="221"/>
      <c r="D95" s="222"/>
      <c r="E95" s="221"/>
      <c r="F95" s="221"/>
    </row>
    <row r="96" spans="1:6" x14ac:dyDescent="0.3">
      <c r="A96" s="53" t="s">
        <v>330</v>
      </c>
      <c r="B96" s="237">
        <v>1</v>
      </c>
      <c r="C96" s="221"/>
      <c r="D96" s="222" t="s">
        <v>489</v>
      </c>
      <c r="E96" s="221"/>
      <c r="F96" s="221"/>
    </row>
    <row r="97" spans="1:6" x14ac:dyDescent="0.3">
      <c r="A97" s="41" t="s">
        <v>147</v>
      </c>
      <c r="B97" s="237">
        <v>2</v>
      </c>
      <c r="C97" s="221"/>
      <c r="D97" s="222"/>
      <c r="E97" s="221"/>
      <c r="F97" s="221"/>
    </row>
    <row r="98" spans="1:6" ht="50.25" x14ac:dyDescent="0.35">
      <c r="A98" s="89" t="s">
        <v>216</v>
      </c>
      <c r="B98" s="237">
        <v>0</v>
      </c>
      <c r="C98" s="248">
        <f>IF(B98=0, -5, "0")</f>
        <v>-5</v>
      </c>
      <c r="D98" s="222" t="s">
        <v>487</v>
      </c>
      <c r="E98" s="221"/>
      <c r="F98" s="221"/>
    </row>
    <row r="99" spans="1:6" ht="33.75" x14ac:dyDescent="0.35">
      <c r="A99" s="88" t="s">
        <v>344</v>
      </c>
      <c r="B99" s="237">
        <v>1</v>
      </c>
      <c r="C99" s="248" t="str">
        <f>IF(B99=0, -5, "0")</f>
        <v>0</v>
      </c>
      <c r="D99" s="222" t="s">
        <v>486</v>
      </c>
      <c r="E99" s="221"/>
      <c r="F99" s="221"/>
    </row>
    <row r="100" spans="1:6" x14ac:dyDescent="0.3">
      <c r="A100" s="94" t="s">
        <v>263</v>
      </c>
      <c r="B100" s="237">
        <v>2</v>
      </c>
      <c r="C100" s="221"/>
      <c r="D100" s="222"/>
      <c r="E100" s="221"/>
      <c r="F100" s="221"/>
    </row>
    <row r="101" spans="1:6" x14ac:dyDescent="0.3">
      <c r="A101" s="324" t="s">
        <v>38</v>
      </c>
      <c r="B101" s="325"/>
      <c r="C101" s="326"/>
      <c r="D101" s="214">
        <f>SUM(B87:C100)</f>
        <v>17</v>
      </c>
    </row>
    <row r="102" spans="1:6" x14ac:dyDescent="0.3">
      <c r="A102" s="324" t="s">
        <v>342</v>
      </c>
      <c r="B102" s="325"/>
      <c r="C102" s="326"/>
      <c r="D102" s="65">
        <f>D101/(COUNT(B87:C100)*2)</f>
        <v>0.56666666666666665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2" t="s">
        <v>238</v>
      </c>
      <c r="B105" s="323"/>
      <c r="C105" s="323"/>
      <c r="D105" s="323"/>
      <c r="E105" s="323"/>
      <c r="F105" s="32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ht="49.5" x14ac:dyDescent="0.3">
      <c r="A113" s="122" t="s">
        <v>329</v>
      </c>
      <c r="B113" s="237">
        <v>1</v>
      </c>
      <c r="C113" s="221"/>
      <c r="D113" s="222" t="s">
        <v>475</v>
      </c>
      <c r="E113" s="221"/>
      <c r="F113" s="221"/>
    </row>
    <row r="114" spans="1:6" s="50" customFormat="1" ht="83.25" x14ac:dyDescent="0.35">
      <c r="A114" s="89" t="s">
        <v>361</v>
      </c>
      <c r="B114" s="237">
        <v>1</v>
      </c>
      <c r="C114" s="248" t="str">
        <f>IF(B114=0, -5, "0")</f>
        <v>0</v>
      </c>
      <c r="D114" s="222" t="s">
        <v>491</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24" t="s">
        <v>38</v>
      </c>
      <c r="B117" s="325"/>
      <c r="C117" s="326"/>
      <c r="D117" s="214">
        <f>SUM(B106:C116)</f>
        <v>20</v>
      </c>
      <c r="E117" s="37"/>
      <c r="F117" s="37"/>
    </row>
    <row r="118" spans="1:6" s="50" customFormat="1" x14ac:dyDescent="0.3">
      <c r="A118" s="324" t="s">
        <v>342</v>
      </c>
      <c r="B118" s="325"/>
      <c r="C118" s="326"/>
      <c r="D118" s="65">
        <f>D117/(COUNT(B106:C116)*2)</f>
        <v>0.90909090909090906</v>
      </c>
      <c r="E118" s="37"/>
      <c r="F118" s="37"/>
    </row>
    <row r="119" spans="1:6" s="50" customFormat="1" x14ac:dyDescent="0.3">
      <c r="A119" s="54"/>
      <c r="B119" s="55"/>
      <c r="C119" s="55"/>
      <c r="D119" s="56"/>
    </row>
    <row r="120" spans="1:6" ht="19.5" x14ac:dyDescent="0.4">
      <c r="A120" s="322" t="s">
        <v>208</v>
      </c>
      <c r="B120" s="323"/>
      <c r="C120" s="323"/>
      <c r="D120" s="323"/>
      <c r="E120" s="323"/>
      <c r="F120" s="323"/>
    </row>
    <row r="121" spans="1:6" ht="49.5" x14ac:dyDescent="0.3">
      <c r="A121" s="87" t="s">
        <v>322</v>
      </c>
      <c r="B121" s="238">
        <v>1</v>
      </c>
      <c r="C121" s="221"/>
      <c r="D121" s="240" t="s">
        <v>498</v>
      </c>
      <c r="E121" s="240"/>
      <c r="F121" s="221"/>
    </row>
    <row r="122" spans="1:6" x14ac:dyDescent="0.3">
      <c r="A122" s="87" t="s">
        <v>319</v>
      </c>
      <c r="B122" s="238">
        <v>1</v>
      </c>
      <c r="C122" s="221"/>
      <c r="D122" s="222" t="s">
        <v>433</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497</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24" t="s">
        <v>38</v>
      </c>
      <c r="B132" s="325"/>
      <c r="C132" s="326"/>
      <c r="D132" s="214">
        <f>SUM(B121:C131)</f>
        <v>19</v>
      </c>
    </row>
    <row r="133" spans="1:6" x14ac:dyDescent="0.3">
      <c r="A133" s="324" t="s">
        <v>342</v>
      </c>
      <c r="B133" s="325"/>
      <c r="C133" s="326"/>
      <c r="D133" s="63">
        <f>D132/(COUNT(B121:C131)*2)</f>
        <v>0.86363636363636365</v>
      </c>
    </row>
    <row r="134" spans="1:6" s="50" customFormat="1" x14ac:dyDescent="0.3">
      <c r="A134" s="54"/>
      <c r="B134" s="55"/>
      <c r="C134" s="55"/>
      <c r="D134" s="61"/>
    </row>
    <row r="135" spans="1:6" ht="19.5" x14ac:dyDescent="0.4">
      <c r="A135" s="322" t="s">
        <v>78</v>
      </c>
      <c r="B135" s="323"/>
      <c r="C135" s="323"/>
      <c r="D135" s="323"/>
      <c r="E135" s="323"/>
      <c r="F135" s="323"/>
    </row>
    <row r="136" spans="1:6" ht="19.5" x14ac:dyDescent="0.4">
      <c r="A136" s="51" t="s">
        <v>349</v>
      </c>
      <c r="B136" s="237">
        <v>2</v>
      </c>
      <c r="C136" s="228"/>
      <c r="D136" s="230"/>
      <c r="E136" s="221"/>
      <c r="F136" s="221"/>
    </row>
    <row r="137" spans="1:6" ht="50.25" x14ac:dyDescent="0.35">
      <c r="A137" s="76" t="s">
        <v>140</v>
      </c>
      <c r="B137" s="237">
        <v>1</v>
      </c>
      <c r="C137" s="250" t="str">
        <f>IF(B137=0, -5, "0")</f>
        <v>0</v>
      </c>
      <c r="D137" s="222" t="s">
        <v>450</v>
      </c>
      <c r="E137" s="221"/>
      <c r="F137" s="221"/>
    </row>
    <row r="138" spans="1:6" x14ac:dyDescent="0.3">
      <c r="A138" s="49" t="s">
        <v>324</v>
      </c>
      <c r="B138" s="237">
        <v>2</v>
      </c>
      <c r="C138" s="222"/>
      <c r="D138" s="221"/>
      <c r="E138" s="221"/>
      <c r="F138" s="221"/>
    </row>
    <row r="139" spans="1:6" ht="33" x14ac:dyDescent="0.3">
      <c r="A139" s="95" t="s">
        <v>325</v>
      </c>
      <c r="B139" s="237">
        <v>1</v>
      </c>
      <c r="C139" s="222"/>
      <c r="D139" s="274" t="s">
        <v>451</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500</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24" t="s">
        <v>38</v>
      </c>
      <c r="B148" s="325"/>
      <c r="C148" s="326"/>
      <c r="D148" s="214">
        <f>SUM(B136:C147)</f>
        <v>21</v>
      </c>
    </row>
    <row r="149" spans="1:6" x14ac:dyDescent="0.3">
      <c r="A149" s="324" t="s">
        <v>342</v>
      </c>
      <c r="B149" s="325"/>
      <c r="C149" s="326"/>
      <c r="D149" s="65">
        <f>D148/(COUNT(B136:C147)*2)</f>
        <v>0.875</v>
      </c>
    </row>
    <row r="150" spans="1:6" s="50" customFormat="1" x14ac:dyDescent="0.3">
      <c r="A150" s="54"/>
      <c r="B150" s="55"/>
      <c r="C150" s="55"/>
      <c r="D150" s="56"/>
    </row>
    <row r="151" spans="1:6" ht="19.5" x14ac:dyDescent="0.4">
      <c r="A151" s="322" t="s">
        <v>243</v>
      </c>
      <c r="B151" s="323"/>
      <c r="C151" s="323"/>
      <c r="D151" s="323"/>
      <c r="E151" s="323"/>
      <c r="F151" s="32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24" t="s">
        <v>38</v>
      </c>
      <c r="B160" s="327"/>
      <c r="C160" s="328"/>
      <c r="D160" s="215">
        <f>SUM(B152:C159)</f>
        <v>16</v>
      </c>
    </row>
    <row r="161" spans="1:6" x14ac:dyDescent="0.3">
      <c r="A161" s="324" t="s">
        <v>342</v>
      </c>
      <c r="B161" s="325"/>
      <c r="C161" s="326"/>
      <c r="D161" s="65">
        <f>D160/(COUNT(B152:C159)*2)</f>
        <v>1</v>
      </c>
    </row>
    <row r="162" spans="1:6" s="50" customFormat="1" x14ac:dyDescent="0.3">
      <c r="A162" s="54"/>
      <c r="B162" s="55"/>
      <c r="C162" s="57"/>
      <c r="D162" s="58"/>
    </row>
    <row r="163" spans="1:6" ht="19.5" x14ac:dyDescent="0.4">
      <c r="A163" s="322" t="s">
        <v>85</v>
      </c>
      <c r="B163" s="323"/>
      <c r="C163" s="323"/>
      <c r="D163" s="323"/>
      <c r="E163" s="323"/>
      <c r="F163" s="323"/>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24" t="s">
        <v>38</v>
      </c>
      <c r="B168" s="325"/>
      <c r="C168" s="326"/>
      <c r="D168" s="214">
        <f>SUM(B164:C167)</f>
        <v>8</v>
      </c>
    </row>
    <row r="169" spans="1:6" x14ac:dyDescent="0.3">
      <c r="A169" s="324" t="s">
        <v>342</v>
      </c>
      <c r="B169" s="325"/>
      <c r="C169" s="326"/>
      <c r="D169" s="65">
        <f>D168/(COUNT(B164:C167)*2)</f>
        <v>1</v>
      </c>
    </row>
    <row r="170" spans="1:6" s="50" customFormat="1" x14ac:dyDescent="0.3">
      <c r="A170" s="54"/>
      <c r="B170" s="55"/>
      <c r="C170" s="55"/>
      <c r="D170" s="56"/>
    </row>
    <row r="171" spans="1:6" ht="19.5" x14ac:dyDescent="0.4">
      <c r="A171" s="329" t="s">
        <v>17</v>
      </c>
      <c r="B171" s="330"/>
      <c r="C171" s="330"/>
      <c r="D171" s="330"/>
      <c r="E171" s="330"/>
      <c r="F171" s="330"/>
    </row>
    <row r="172" spans="1:6" ht="75.75" x14ac:dyDescent="0.3">
      <c r="A172" s="48" t="s">
        <v>202</v>
      </c>
      <c r="B172" s="221">
        <v>1</v>
      </c>
      <c r="C172" s="221"/>
      <c r="D172" s="247" t="s">
        <v>478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24" t="s">
        <v>38</v>
      </c>
      <c r="B176" s="325"/>
      <c r="C176" s="326"/>
      <c r="D176" s="214">
        <f>SUM(B172:C175)</f>
        <v>7</v>
      </c>
    </row>
    <row r="177" spans="1:6" x14ac:dyDescent="0.3">
      <c r="A177" s="324" t="s">
        <v>342</v>
      </c>
      <c r="B177" s="325"/>
      <c r="C177" s="326"/>
      <c r="D177" s="65">
        <f>D176/(COUNT(B172:C175)*2)</f>
        <v>0.875</v>
      </c>
    </row>
    <row r="178" spans="1:6" s="50" customFormat="1" x14ac:dyDescent="0.3">
      <c r="A178" s="54"/>
      <c r="B178" s="55"/>
      <c r="C178" s="55"/>
      <c r="D178" s="56"/>
    </row>
    <row r="179" spans="1:6" ht="19.5" x14ac:dyDescent="0.4">
      <c r="A179" s="322" t="s">
        <v>87</v>
      </c>
      <c r="B179" s="323"/>
      <c r="C179" s="323"/>
      <c r="D179" s="323"/>
      <c r="E179" s="323"/>
      <c r="F179" s="323"/>
    </row>
    <row r="180" spans="1:6" ht="33" x14ac:dyDescent="0.3">
      <c r="A180" s="87" t="s">
        <v>364</v>
      </c>
      <c r="B180" s="221">
        <v>1</v>
      </c>
      <c r="C180" s="221"/>
      <c r="D180" s="222" t="s">
        <v>510</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24" t="s">
        <v>38</v>
      </c>
      <c r="B185" s="325"/>
      <c r="C185" s="326"/>
      <c r="D185" s="214">
        <f>SUM(B180:C184)</f>
        <v>9</v>
      </c>
    </row>
    <row r="186" spans="1:6" x14ac:dyDescent="0.3">
      <c r="A186" s="324" t="s">
        <v>342</v>
      </c>
      <c r="B186" s="325"/>
      <c r="C186" s="326"/>
      <c r="D186" s="65">
        <f>D185/(COUNT(B180:C184)*2)</f>
        <v>0.9</v>
      </c>
    </row>
    <row r="187" spans="1:6" s="50" customFormat="1" x14ac:dyDescent="0.3">
      <c r="A187" s="54"/>
      <c r="B187" s="55"/>
      <c r="C187" s="55"/>
      <c r="D187" s="56"/>
    </row>
    <row r="188" spans="1:6" ht="19.5" x14ac:dyDescent="0.4">
      <c r="A188" s="322" t="s">
        <v>242</v>
      </c>
      <c r="B188" s="323"/>
      <c r="C188" s="323"/>
      <c r="D188" s="323"/>
      <c r="E188" s="323"/>
      <c r="F188" s="323"/>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66" x14ac:dyDescent="0.3">
      <c r="A191" s="48" t="s">
        <v>360</v>
      </c>
      <c r="B191" s="221">
        <v>0</v>
      </c>
      <c r="C191" s="221"/>
      <c r="D191" s="222" t="s">
        <v>499</v>
      </c>
      <c r="E191" s="221"/>
      <c r="F191" s="221"/>
    </row>
    <row r="192" spans="1:6" x14ac:dyDescent="0.3">
      <c r="A192" s="96" t="s">
        <v>212</v>
      </c>
      <c r="B192" s="221">
        <v>2</v>
      </c>
      <c r="C192" s="221"/>
      <c r="D192" s="221"/>
      <c r="E192" s="221"/>
      <c r="F192" s="221"/>
    </row>
    <row r="193" spans="1:4" x14ac:dyDescent="0.3">
      <c r="A193" s="324" t="s">
        <v>38</v>
      </c>
      <c r="B193" s="325"/>
      <c r="C193" s="326"/>
      <c r="D193" s="97">
        <f>SUM(B189:C192)</f>
        <v>4</v>
      </c>
    </row>
    <row r="194" spans="1:4" x14ac:dyDescent="0.3">
      <c r="A194" s="324" t="s">
        <v>342</v>
      </c>
      <c r="B194" s="325"/>
      <c r="C194" s="326"/>
      <c r="D194" s="65">
        <f>D193/(COUNT(B189:C192)*2)</f>
        <v>0.66666666666666663</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199</v>
      </c>
    </row>
    <row r="198" spans="1:4" ht="22.5" x14ac:dyDescent="0.3">
      <c r="A198" s="71" t="s">
        <v>378</v>
      </c>
      <c r="B198" s="72"/>
      <c r="C198" s="73"/>
      <c r="D198" s="75">
        <f>D197/(COUNT(B189:C192,B180:C184,B172:C175,B164:C167,B152:C159,B55:C61,B45:C50,B26:C31,B17:C21,B106:C116,B136:C147,B121:C131,B87:C100,B66:C82,B36:C40)*2)</f>
        <v>0.86521739130434783</v>
      </c>
    </row>
  </sheetData>
  <sheetProtection algorithmName="SHA-512" hashValue="gKrldpFBDCIE8oX3aZx38DubfTULX/jf0yOIQkAKFSaihCM0OaYfPT6hkqBDmvL3NU8OU9gtiMWmn/mrP0R/Og==" saltValue="3kp5W9RRVQSoXZnxp1NtV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8" zoomScaleNormal="70" zoomScaleSheetLayoutView="100" workbookViewId="0">
      <selection activeCell="B501" sqref="B50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17"/>
      <c r="E1" s="317"/>
      <c r="F1" s="317"/>
      <c r="G1" s="317"/>
      <c r="H1" s="317"/>
      <c r="I1" s="31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18" t="s">
        <v>201</v>
      </c>
      <c r="B7" s="318"/>
      <c r="C7" s="318"/>
      <c r="D7" s="318"/>
      <c r="E7" s="318"/>
      <c r="F7" s="318"/>
      <c r="G7" s="213"/>
      <c r="H7" s="213"/>
      <c r="I7" s="213"/>
    </row>
    <row r="8" spans="1:9" ht="29.25" x14ac:dyDescent="0.45">
      <c r="A8" s="319" t="str">
        <f>'Page de garde'!D18</f>
        <v>Mourouj2</v>
      </c>
      <c r="B8" s="319"/>
      <c r="C8" s="319"/>
      <c r="D8" s="319"/>
      <c r="E8" s="319"/>
      <c r="F8" s="319"/>
      <c r="G8" s="216"/>
      <c r="H8" s="216"/>
      <c r="I8" s="213"/>
    </row>
    <row r="9" spans="1:9" ht="24" x14ac:dyDescent="0.45">
      <c r="A9" s="38" t="s">
        <v>44</v>
      </c>
      <c r="B9" s="320" t="s">
        <v>412</v>
      </c>
      <c r="C9" s="320"/>
      <c r="D9" s="320"/>
      <c r="E9" s="320"/>
      <c r="F9" s="320"/>
      <c r="G9" s="216"/>
      <c r="H9" s="216"/>
      <c r="I9" s="213"/>
    </row>
    <row r="10" spans="1:9" ht="24" x14ac:dyDescent="0.45">
      <c r="A10" s="39" t="s">
        <v>46</v>
      </c>
      <c r="B10" s="321" t="s">
        <v>512</v>
      </c>
      <c r="C10" s="321"/>
      <c r="D10" s="321"/>
      <c r="E10" s="321"/>
      <c r="F10" s="321"/>
      <c r="G10" s="216"/>
      <c r="H10" s="216"/>
      <c r="I10" s="213"/>
    </row>
    <row r="11" spans="1:9" ht="24" x14ac:dyDescent="0.45">
      <c r="A11" s="38" t="s">
        <v>45</v>
      </c>
      <c r="B11" s="316">
        <v>42985</v>
      </c>
      <c r="C11" s="316"/>
      <c r="D11" s="316"/>
      <c r="E11" s="316"/>
      <c r="F11" s="316"/>
      <c r="G11" s="216"/>
      <c r="H11" s="216"/>
      <c r="I11" s="213"/>
    </row>
    <row r="12" spans="1:9" ht="24" x14ac:dyDescent="0.45">
      <c r="A12" s="38" t="s">
        <v>276</v>
      </c>
      <c r="B12" s="309">
        <f>D505</f>
        <v>0.92526690391459077</v>
      </c>
      <c r="C12" s="309"/>
      <c r="D12" s="309"/>
      <c r="E12" s="309"/>
      <c r="F12" s="309"/>
      <c r="G12" s="216"/>
      <c r="H12" s="216"/>
      <c r="I12" s="213"/>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7" t="s">
        <v>36</v>
      </c>
      <c r="C15" s="77" t="s">
        <v>35</v>
      </c>
      <c r="D15" s="312"/>
      <c r="E15" s="313"/>
      <c r="F15" s="312"/>
      <c r="G15" s="36"/>
      <c r="H15" s="36"/>
    </row>
    <row r="16" spans="1:9" ht="18" x14ac:dyDescent="0.35">
      <c r="A16" s="304" t="s">
        <v>0</v>
      </c>
      <c r="B16" s="304"/>
      <c r="C16" s="304"/>
      <c r="D16" s="304"/>
      <c r="E16" s="304"/>
      <c r="F16" s="304"/>
      <c r="G16" s="36"/>
      <c r="H16" s="36"/>
    </row>
    <row r="17" spans="1:8" ht="18" x14ac:dyDescent="0.3">
      <c r="A17" s="182">
        <f>B11</f>
        <v>42985</v>
      </c>
      <c r="B17" s="36"/>
      <c r="C17" s="36"/>
      <c r="D17" s="36"/>
      <c r="E17" s="36"/>
      <c r="F17" s="36"/>
      <c r="G17" s="36"/>
      <c r="H17" s="36"/>
    </row>
    <row r="18" spans="1:8" ht="18" x14ac:dyDescent="0.25">
      <c r="A18" s="314" t="s">
        <v>1</v>
      </c>
      <c r="B18" s="315"/>
      <c r="C18" s="315"/>
      <c r="D18" s="315"/>
      <c r="E18" s="315"/>
      <c r="F18" s="315"/>
    </row>
    <row r="19" spans="1:8" x14ac:dyDescent="0.25">
      <c r="A19" s="169" t="s">
        <v>10</v>
      </c>
      <c r="B19" s="170">
        <v>2</v>
      </c>
      <c r="C19" s="170"/>
      <c r="D19" s="168"/>
      <c r="E19" s="147"/>
      <c r="F19" s="147"/>
    </row>
    <row r="20" spans="1:8" x14ac:dyDescent="0.25">
      <c r="A20" s="169" t="s">
        <v>211</v>
      </c>
      <c r="B20" s="170">
        <v>1</v>
      </c>
      <c r="C20" s="170"/>
      <c r="D20" s="168" t="s">
        <v>513</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305" t="s">
        <v>18</v>
      </c>
      <c r="B26" s="306"/>
      <c r="C26" s="306"/>
      <c r="D26" s="306"/>
      <c r="E26" s="306"/>
      <c r="F26" s="306"/>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04" t="s">
        <v>137</v>
      </c>
      <c r="B43" s="304"/>
      <c r="C43" s="304"/>
      <c r="D43" s="304"/>
      <c r="E43" s="304"/>
      <c r="F43" s="304"/>
    </row>
    <row r="44" spans="1:7" x14ac:dyDescent="0.25">
      <c r="A44" s="183">
        <f>B11</f>
        <v>42985</v>
      </c>
      <c r="B44" s="6"/>
      <c r="C44" s="7"/>
      <c r="D44" s="6"/>
    </row>
    <row r="45" spans="1:7" ht="16.5" x14ac:dyDescent="0.25">
      <c r="A45" s="307" t="s">
        <v>63</v>
      </c>
      <c r="B45" s="308"/>
      <c r="C45" s="308"/>
      <c r="D45" s="308"/>
      <c r="E45" s="308"/>
      <c r="F45" s="308"/>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305" t="s">
        <v>65</v>
      </c>
      <c r="B57" s="306"/>
      <c r="C57" s="306"/>
      <c r="D57" s="306"/>
      <c r="E57" s="306"/>
      <c r="F57" s="306"/>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305" t="s">
        <v>25</v>
      </c>
      <c r="B84" s="306"/>
      <c r="C84" s="306"/>
      <c r="D84" s="306"/>
      <c r="E84" s="306"/>
      <c r="F84" s="306"/>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82">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1</v>
      </c>
    </row>
    <row r="98" spans="1:6" x14ac:dyDescent="0.25">
      <c r="A98" s="5"/>
      <c r="B98" s="6"/>
      <c r="C98" s="7"/>
      <c r="D98" s="6"/>
    </row>
    <row r="99" spans="1:6" ht="18" x14ac:dyDescent="0.35">
      <c r="A99" s="304" t="s">
        <v>129</v>
      </c>
      <c r="B99" s="304"/>
      <c r="C99" s="304"/>
      <c r="D99" s="304"/>
      <c r="E99" s="304"/>
      <c r="F99" s="304"/>
    </row>
    <row r="100" spans="1:6" x14ac:dyDescent="0.25">
      <c r="A100" s="183">
        <f>B11</f>
        <v>42985</v>
      </c>
      <c r="B100" s="6"/>
      <c r="C100" s="7"/>
      <c r="D100" s="6"/>
    </row>
    <row r="101" spans="1:6" ht="16.5" x14ac:dyDescent="0.25">
      <c r="A101" s="307" t="s">
        <v>63</v>
      </c>
      <c r="B101" s="308"/>
      <c r="C101" s="308"/>
      <c r="D101" s="308"/>
      <c r="E101" s="308"/>
      <c r="F101" s="308"/>
    </row>
    <row r="102" spans="1:6" ht="30" x14ac:dyDescent="0.25">
      <c r="A102" s="23" t="s">
        <v>57</v>
      </c>
      <c r="B102" s="170">
        <v>1</v>
      </c>
      <c r="C102" s="170"/>
      <c r="D102" s="168" t="s">
        <v>565</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90" customHeight="1" x14ac:dyDescent="0.25">
      <c r="A106" s="33" t="s">
        <v>174</v>
      </c>
      <c r="B106" s="170">
        <v>0</v>
      </c>
      <c r="C106" s="170"/>
      <c r="D106" s="129" t="s">
        <v>544</v>
      </c>
      <c r="E106" s="265" t="s">
        <v>545</v>
      </c>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305" t="s">
        <v>133</v>
      </c>
      <c r="B113" s="306"/>
      <c r="C113" s="306"/>
      <c r="D113" s="306"/>
      <c r="E113" s="306"/>
      <c r="F113" s="306"/>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56" t="s">
        <v>419</v>
      </c>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305" t="s">
        <v>73</v>
      </c>
      <c r="B137" s="306"/>
      <c r="C137" s="306"/>
      <c r="D137" s="306"/>
      <c r="E137" s="306"/>
      <c r="F137" s="306"/>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83">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67</v>
      </c>
    </row>
    <row r="150" spans="1:6" ht="18" x14ac:dyDescent="0.25">
      <c r="A150" s="78" t="s">
        <v>225</v>
      </c>
      <c r="B150" s="84"/>
      <c r="C150" s="85"/>
      <c r="D150" s="82">
        <f>D149/(COUNT(B138:C144,B102:C109,B114:C133)*2)</f>
        <v>0.95714285714285718</v>
      </c>
    </row>
    <row r="151" spans="1:6" x14ac:dyDescent="0.25">
      <c r="A151" s="9"/>
      <c r="B151" s="6"/>
      <c r="C151" s="7"/>
      <c r="D151" s="6"/>
    </row>
    <row r="152" spans="1:6" ht="18" x14ac:dyDescent="0.35">
      <c r="A152" s="304" t="s">
        <v>130</v>
      </c>
      <c r="B152" s="304"/>
      <c r="C152" s="304"/>
      <c r="D152" s="304"/>
      <c r="E152" s="304"/>
      <c r="F152" s="304"/>
    </row>
    <row r="153" spans="1:6" x14ac:dyDescent="0.25">
      <c r="A153" s="183">
        <f>B11</f>
        <v>42985</v>
      </c>
      <c r="B153" s="6"/>
      <c r="C153" s="7"/>
      <c r="D153" s="59"/>
    </row>
    <row r="154" spans="1:6" ht="16.5" x14ac:dyDescent="0.25">
      <c r="A154" s="307" t="s">
        <v>63</v>
      </c>
      <c r="B154" s="308"/>
      <c r="C154" s="308"/>
      <c r="D154" s="308"/>
      <c r="E154" s="308"/>
      <c r="F154" s="308"/>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5" t="s">
        <v>134</v>
      </c>
      <c r="B166" s="306"/>
      <c r="C166" s="306"/>
      <c r="D166" s="306"/>
      <c r="E166" s="306"/>
      <c r="F166" s="306"/>
    </row>
    <row r="167" spans="1:6" x14ac:dyDescent="0.25">
      <c r="A167" s="169" t="s">
        <v>314</v>
      </c>
      <c r="B167" s="170">
        <v>2</v>
      </c>
      <c r="C167" s="170"/>
      <c r="D167" s="143"/>
      <c r="E167" s="147"/>
      <c r="F167" s="147"/>
    </row>
    <row r="168" spans="1:6" ht="50.1" customHeight="1" x14ac:dyDescent="0.25">
      <c r="A168" s="18" t="s">
        <v>102</v>
      </c>
      <c r="B168" s="170">
        <v>1</v>
      </c>
      <c r="C168" s="170"/>
      <c r="D168" s="265" t="s">
        <v>563</v>
      </c>
      <c r="E168" s="265"/>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83">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304" t="s">
        <v>167</v>
      </c>
      <c r="B192" s="304"/>
      <c r="C192" s="304"/>
      <c r="D192" s="304"/>
      <c r="E192" s="304"/>
      <c r="F192" s="304"/>
    </row>
    <row r="193" spans="1:7" x14ac:dyDescent="0.25">
      <c r="A193" s="189">
        <f>B11</f>
        <v>42985</v>
      </c>
      <c r="B193" s="6"/>
      <c r="C193" s="7"/>
      <c r="D193" s="6"/>
    </row>
    <row r="194" spans="1:7" ht="18" x14ac:dyDescent="0.25">
      <c r="A194" s="305" t="s">
        <v>158</v>
      </c>
      <c r="B194" s="306"/>
      <c r="C194" s="306"/>
      <c r="D194" s="306"/>
      <c r="E194" s="306"/>
      <c r="F194" s="306"/>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t="s">
        <v>414</v>
      </c>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305" t="s">
        <v>76</v>
      </c>
      <c r="B209" s="306"/>
      <c r="C209" s="306"/>
      <c r="D209" s="306"/>
      <c r="E209" s="306"/>
      <c r="F209" s="306"/>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0</v>
      </c>
      <c r="C222" s="217">
        <f>IF(B222=0, -5, "0")</f>
        <v>-5</v>
      </c>
      <c r="D222" s="156" t="s">
        <v>558</v>
      </c>
      <c r="E222" s="265" t="s">
        <v>557</v>
      </c>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31</v>
      </c>
    </row>
    <row r="230" spans="1:6" x14ac:dyDescent="0.25">
      <c r="A230" s="19" t="s">
        <v>37</v>
      </c>
      <c r="B230" s="20"/>
      <c r="C230" s="21"/>
      <c r="D230" s="63">
        <f>D229/(COUNT(B210:C228)*2)</f>
        <v>0.77500000000000002</v>
      </c>
    </row>
    <row r="231" spans="1:6" x14ac:dyDescent="0.25">
      <c r="A231" s="9"/>
      <c r="B231" s="6"/>
      <c r="C231" s="7"/>
      <c r="D231" s="6"/>
    </row>
    <row r="232" spans="1:6" ht="18" x14ac:dyDescent="0.25">
      <c r="A232" s="305" t="s">
        <v>191</v>
      </c>
      <c r="B232" s="306"/>
      <c r="C232" s="306"/>
      <c r="D232" s="306"/>
      <c r="E232" s="306"/>
      <c r="F232" s="306"/>
    </row>
    <row r="233" spans="1:6" x14ac:dyDescent="0.25">
      <c r="A233" s="169" t="s">
        <v>314</v>
      </c>
      <c r="B233" s="171">
        <v>2</v>
      </c>
      <c r="C233" s="171"/>
      <c r="D233" s="152"/>
      <c r="E233" s="147"/>
      <c r="F233" s="147"/>
    </row>
    <row r="234" spans="1:6" ht="45" x14ac:dyDescent="0.25">
      <c r="A234" s="18" t="s">
        <v>205</v>
      </c>
      <c r="B234" s="171">
        <v>1</v>
      </c>
      <c r="C234" s="170"/>
      <c r="D234" s="155" t="s">
        <v>566</v>
      </c>
      <c r="E234" s="265"/>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F240" s="147"/>
    </row>
    <row r="241" spans="1:6" ht="45" x14ac:dyDescent="0.25">
      <c r="A241" s="100" t="s">
        <v>287</v>
      </c>
      <c r="B241" s="171">
        <v>2</v>
      </c>
      <c r="C241" s="154"/>
      <c r="D241" s="284">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68</v>
      </c>
    </row>
    <row r="246" spans="1:6" ht="18" x14ac:dyDescent="0.25">
      <c r="A246" s="103" t="s">
        <v>227</v>
      </c>
      <c r="B246" s="104"/>
      <c r="C246" s="105"/>
      <c r="D246" s="106">
        <f>D245/(COUNT(B210:C228,B233:C240,B195:C205)*2)</f>
        <v>0.87179487179487181</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3">
        <f>B11</f>
        <v>42985</v>
      </c>
      <c r="B249" s="6"/>
      <c r="C249" s="7"/>
      <c r="D249" s="6"/>
    </row>
    <row r="250" spans="1:6" s="3" customFormat="1" ht="18" x14ac:dyDescent="0.25">
      <c r="A250" s="305" t="s">
        <v>79</v>
      </c>
      <c r="B250" s="306"/>
      <c r="C250" s="306"/>
      <c r="D250" s="306"/>
      <c r="E250" s="306"/>
      <c r="F250" s="306"/>
    </row>
    <row r="251" spans="1:6" s="3" customFormat="1" ht="36" x14ac:dyDescent="0.35">
      <c r="A251" s="83" t="s">
        <v>27</v>
      </c>
      <c r="B251" s="170">
        <v>2</v>
      </c>
      <c r="C251" s="217" t="str">
        <f>IF(B251=0, -5, "0")</f>
        <v>0</v>
      </c>
      <c r="D251" s="168"/>
      <c r="E251" s="173"/>
      <c r="F251" s="173"/>
    </row>
    <row r="252" spans="1:6" s="3" customFormat="1" ht="30" x14ac:dyDescent="0.25">
      <c r="A252" s="23" t="s">
        <v>148</v>
      </c>
      <c r="B252" s="170">
        <v>1</v>
      </c>
      <c r="C252" s="170"/>
      <c r="D252" s="168" t="s">
        <v>547</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ht="45" x14ac:dyDescent="0.25">
      <c r="A255" s="33" t="s">
        <v>28</v>
      </c>
      <c r="B255" s="170">
        <v>1</v>
      </c>
      <c r="C255" s="170"/>
      <c r="D255" s="156" t="s">
        <v>514</v>
      </c>
      <c r="E255" s="256"/>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0</v>
      </c>
      <c r="C257" s="170"/>
      <c r="D257" s="293" t="s">
        <v>549</v>
      </c>
      <c r="E257" s="256" t="s">
        <v>548</v>
      </c>
      <c r="F257" s="173"/>
    </row>
    <row r="258" spans="1:6" s="3" customFormat="1" ht="30" x14ac:dyDescent="0.25">
      <c r="A258" s="33" t="s">
        <v>160</v>
      </c>
      <c r="B258" s="170" t="s">
        <v>34</v>
      </c>
      <c r="C258" s="170"/>
      <c r="D258" s="156" t="s">
        <v>515</v>
      </c>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18</v>
      </c>
    </row>
    <row r="264" spans="1:6" s="3" customFormat="1" x14ac:dyDescent="0.25">
      <c r="A264" s="19" t="s">
        <v>37</v>
      </c>
      <c r="B264" s="20"/>
      <c r="C264" s="21"/>
      <c r="D264" s="63">
        <f>D263/(COUNT(B251:C262)*2)</f>
        <v>0.81818181818181823</v>
      </c>
    </row>
    <row r="265" spans="1:6" s="3" customFormat="1" x14ac:dyDescent="0.25">
      <c r="A265" s="9"/>
      <c r="B265" s="6"/>
      <c r="C265" s="7"/>
      <c r="D265" s="6"/>
    </row>
    <row r="266" spans="1:6" s="3" customFormat="1" ht="18" x14ac:dyDescent="0.25">
      <c r="A266" s="305" t="s">
        <v>81</v>
      </c>
      <c r="B266" s="306"/>
      <c r="C266" s="306"/>
      <c r="D266" s="306"/>
      <c r="E266" s="306"/>
      <c r="F266" s="306"/>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85">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2">
        <f>B11</f>
        <v>42985</v>
      </c>
      <c r="B292" s="6"/>
      <c r="C292" s="7"/>
      <c r="D292" s="59"/>
    </row>
    <row r="293" spans="1:7" ht="18" x14ac:dyDescent="0.25">
      <c r="A293" s="305" t="s">
        <v>19</v>
      </c>
      <c r="B293" s="306"/>
      <c r="C293" s="306"/>
      <c r="D293" s="306"/>
      <c r="E293" s="306"/>
      <c r="F293" s="306"/>
    </row>
    <row r="294" spans="1:7" ht="30" x14ac:dyDescent="0.25">
      <c r="A294" s="32" t="s">
        <v>62</v>
      </c>
      <c r="B294" s="170">
        <v>1</v>
      </c>
      <c r="C294" s="170"/>
      <c r="D294" s="269" t="s">
        <v>552</v>
      </c>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30" x14ac:dyDescent="0.35">
      <c r="A300" s="76" t="s">
        <v>54</v>
      </c>
      <c r="B300" s="170" t="s">
        <v>34</v>
      </c>
      <c r="C300" s="217" t="str">
        <f>IF(B300=0, -5, "0")</f>
        <v>0</v>
      </c>
      <c r="D300" s="265" t="s">
        <v>516</v>
      </c>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305" t="s">
        <v>122</v>
      </c>
      <c r="B305" s="306"/>
      <c r="C305" s="306"/>
      <c r="D305" s="306"/>
      <c r="E305" s="306"/>
      <c r="F305" s="306"/>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75" x14ac:dyDescent="0.35">
      <c r="A309" s="76" t="s">
        <v>367</v>
      </c>
      <c r="B309" s="171">
        <v>1</v>
      </c>
      <c r="C309" s="217" t="str">
        <f>IF(B309=0, -5, "0")</f>
        <v>0</v>
      </c>
      <c r="D309" s="156" t="s">
        <v>567</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8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304" t="s">
        <v>21</v>
      </c>
      <c r="B324" s="304"/>
      <c r="C324" s="304"/>
      <c r="D324" s="304"/>
      <c r="E324" s="304"/>
      <c r="F324" s="304"/>
    </row>
    <row r="325" spans="1:9" x14ac:dyDescent="0.25">
      <c r="A325" s="193">
        <f>B11</f>
        <v>42985</v>
      </c>
      <c r="B325" s="6"/>
      <c r="C325" s="7"/>
      <c r="D325" s="6"/>
    </row>
    <row r="326" spans="1:9" ht="18" x14ac:dyDescent="0.25">
      <c r="A326" s="305" t="s">
        <v>12</v>
      </c>
      <c r="B326" s="306"/>
      <c r="C326" s="306"/>
      <c r="D326" s="306"/>
      <c r="E326" s="306"/>
      <c r="F326" s="306"/>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305" t="s">
        <v>25</v>
      </c>
      <c r="B339" s="306"/>
      <c r="C339" s="306"/>
      <c r="D339" s="306"/>
      <c r="E339" s="306"/>
      <c r="F339" s="306"/>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86">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304" t="s">
        <v>8</v>
      </c>
      <c r="B352" s="304"/>
      <c r="C352" s="304"/>
      <c r="D352" s="304"/>
      <c r="E352" s="304"/>
      <c r="F352" s="304"/>
    </row>
    <row r="353" spans="1:6" x14ac:dyDescent="0.25">
      <c r="A353" s="183">
        <f>B11</f>
        <v>42985</v>
      </c>
      <c r="B353" s="6"/>
      <c r="C353" s="7"/>
      <c r="D353" s="59"/>
    </row>
    <row r="354" spans="1:6" ht="16.5" x14ac:dyDescent="0.25">
      <c r="A354" s="307" t="s">
        <v>113</v>
      </c>
      <c r="B354" s="308"/>
      <c r="C354" s="308"/>
      <c r="D354" s="308"/>
      <c r="E354" s="308"/>
      <c r="F354" s="308"/>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ht="30" x14ac:dyDescent="0.25">
      <c r="A361" s="23" t="s">
        <v>280</v>
      </c>
      <c r="B361" s="170">
        <v>1</v>
      </c>
      <c r="C361" s="138"/>
      <c r="D361" s="10" t="s">
        <v>520</v>
      </c>
      <c r="E361" s="265" t="s">
        <v>521</v>
      </c>
      <c r="F361" s="147"/>
    </row>
    <row r="362" spans="1:6" ht="30" x14ac:dyDescent="0.25">
      <c r="A362" s="23" t="s">
        <v>27</v>
      </c>
      <c r="B362" s="170">
        <v>1</v>
      </c>
      <c r="C362" s="170"/>
      <c r="D362" s="10" t="s">
        <v>551</v>
      </c>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305" t="s">
        <v>25</v>
      </c>
      <c r="B366" s="306"/>
      <c r="C366" s="306"/>
      <c r="D366" s="306"/>
      <c r="E366" s="306"/>
      <c r="F366" s="306"/>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45" customHeight="1" x14ac:dyDescent="0.35">
      <c r="A369" s="76" t="s">
        <v>59</v>
      </c>
      <c r="B369" s="171">
        <v>0</v>
      </c>
      <c r="C369" s="217">
        <f>IF(B369=0, -5, "0")</f>
        <v>-5</v>
      </c>
      <c r="D369" s="265" t="s">
        <v>517</v>
      </c>
      <c r="E369" s="265" t="s">
        <v>518</v>
      </c>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45" x14ac:dyDescent="0.35">
      <c r="A374" s="76" t="s">
        <v>115</v>
      </c>
      <c r="B374" s="171">
        <v>0</v>
      </c>
      <c r="C374" s="217">
        <f>IF(B374=0, -5, "0")</f>
        <v>-5</v>
      </c>
      <c r="D374" s="265" t="s">
        <v>550</v>
      </c>
      <c r="E374" s="265" t="s">
        <v>519</v>
      </c>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10</v>
      </c>
    </row>
    <row r="380" spans="1:6" x14ac:dyDescent="0.25">
      <c r="A380" s="19" t="s">
        <v>37</v>
      </c>
      <c r="B380" s="20"/>
      <c r="C380" s="20"/>
      <c r="D380" s="64">
        <f>D379/(COUNT(B367:C378)*2)</f>
        <v>0.35714285714285715</v>
      </c>
    </row>
    <row r="381" spans="1:6" x14ac:dyDescent="0.25">
      <c r="A381" s="44"/>
      <c r="B381" s="44"/>
      <c r="C381" s="44"/>
      <c r="D381" s="44"/>
    </row>
    <row r="382" spans="1:6" ht="18" x14ac:dyDescent="0.25">
      <c r="A382" s="305" t="s">
        <v>124</v>
      </c>
      <c r="B382" s="306"/>
      <c r="C382" s="306"/>
      <c r="D382" s="306"/>
      <c r="E382" s="306"/>
      <c r="F382" s="306"/>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5" t="s">
        <v>29</v>
      </c>
      <c r="B391" s="306"/>
      <c r="C391" s="306"/>
      <c r="D391" s="306"/>
      <c r="E391" s="306"/>
      <c r="F391" s="306"/>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0</v>
      </c>
      <c r="C398" s="154"/>
      <c r="D398" s="282">
        <v>0</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46</v>
      </c>
    </row>
    <row r="403" spans="1:6" ht="18" x14ac:dyDescent="0.25">
      <c r="A403" s="78" t="s">
        <v>231</v>
      </c>
      <c r="B403" s="84"/>
      <c r="C403" s="85"/>
      <c r="D403" s="82">
        <f>D402/(COUNT(B392:C397,B367:C378,B383:C387,B355:C362)*2)</f>
        <v>0.69696969696969702</v>
      </c>
      <c r="E403" s="172"/>
    </row>
    <row r="404" spans="1:6" x14ac:dyDescent="0.25">
      <c r="A404" s="5"/>
      <c r="B404" s="6"/>
      <c r="C404" s="7"/>
      <c r="D404" s="6"/>
    </row>
    <row r="405" spans="1:6" ht="18" x14ac:dyDescent="0.35">
      <c r="A405" s="304" t="s">
        <v>125</v>
      </c>
      <c r="B405" s="304"/>
      <c r="C405" s="304"/>
      <c r="D405" s="304"/>
      <c r="E405" s="304"/>
      <c r="F405" s="304"/>
    </row>
    <row r="406" spans="1:6" x14ac:dyDescent="0.25">
      <c r="A406" s="192">
        <f>B11</f>
        <v>42985</v>
      </c>
      <c r="B406" s="6"/>
      <c r="C406" s="7"/>
      <c r="D406" s="6"/>
    </row>
    <row r="407" spans="1:6" ht="16.5" x14ac:dyDescent="0.25">
      <c r="A407" s="307" t="s">
        <v>19</v>
      </c>
      <c r="B407" s="308"/>
      <c r="C407" s="308"/>
      <c r="D407" s="308"/>
      <c r="E407" s="308"/>
      <c r="F407" s="308"/>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541</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307" t="s">
        <v>122</v>
      </c>
      <c r="B418" s="308"/>
      <c r="C418" s="308"/>
      <c r="D418" s="308"/>
      <c r="E418" s="308"/>
      <c r="F418" s="308"/>
    </row>
    <row r="419" spans="1:6" ht="16.5" x14ac:dyDescent="0.25">
      <c r="A419" s="107" t="s">
        <v>127</v>
      </c>
      <c r="B419" s="170">
        <v>2</v>
      </c>
      <c r="C419" s="217" t="str">
        <f>IF(B419=0, -5, "0")</f>
        <v>0</v>
      </c>
      <c r="D419" s="168"/>
      <c r="E419" s="147"/>
      <c r="F419" s="147"/>
    </row>
    <row r="420" spans="1:6" ht="30" x14ac:dyDescent="0.25">
      <c r="A420" s="169" t="s">
        <v>281</v>
      </c>
      <c r="B420" s="170">
        <v>1</v>
      </c>
      <c r="C420" s="170"/>
      <c r="D420" s="265" t="s">
        <v>522</v>
      </c>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86">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304" t="s">
        <v>374</v>
      </c>
      <c r="B435" s="304"/>
      <c r="C435" s="304"/>
      <c r="D435" s="304"/>
      <c r="E435" s="304"/>
      <c r="F435" s="304"/>
    </row>
    <row r="436" spans="1:7" x14ac:dyDescent="0.25">
      <c r="A436" s="195">
        <f>+B11</f>
        <v>42985</v>
      </c>
      <c r="B436" s="6"/>
      <c r="C436" s="7"/>
      <c r="D436" s="6"/>
    </row>
    <row r="437" spans="1:7" ht="18" x14ac:dyDescent="0.25">
      <c r="A437" s="305" t="s">
        <v>375</v>
      </c>
      <c r="B437" s="306"/>
      <c r="C437" s="306"/>
      <c r="D437" s="306"/>
      <c r="E437" s="306"/>
      <c r="F437" s="306"/>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5" t="s">
        <v>31</v>
      </c>
      <c r="B444" s="306"/>
      <c r="C444" s="306"/>
      <c r="D444" s="306"/>
      <c r="E444" s="306"/>
      <c r="F444" s="306"/>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86">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84">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71">
        <v>2</v>
      </c>
      <c r="C466" s="171"/>
      <c r="D466" s="146"/>
      <c r="E466" s="173"/>
      <c r="F466" s="147"/>
    </row>
    <row r="467" spans="1:7" ht="30" customHeight="1" x14ac:dyDescent="0.3">
      <c r="A467" s="181" t="s">
        <v>306</v>
      </c>
      <c r="B467" s="171">
        <v>2</v>
      </c>
      <c r="C467" s="218" t="str">
        <f>IF(B467=0, -5, "0")</f>
        <v>0</v>
      </c>
      <c r="D467" s="25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86">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t="s">
        <v>523</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265" t="s">
        <v>524</v>
      </c>
      <c r="E480" s="147"/>
      <c r="F480" s="147"/>
    </row>
    <row r="481" spans="1:7" x14ac:dyDescent="0.25">
      <c r="A481" s="18" t="s">
        <v>258</v>
      </c>
      <c r="B481" s="170">
        <v>2</v>
      </c>
      <c r="C481" s="170"/>
      <c r="D481" s="168"/>
      <c r="E481" s="147"/>
      <c r="F481" s="147"/>
    </row>
    <row r="482" spans="1:7" x14ac:dyDescent="0.25">
      <c r="A482" s="24" t="s">
        <v>120</v>
      </c>
      <c r="B482" s="170" t="s">
        <v>34</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t="s">
        <v>414</v>
      </c>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60" x14ac:dyDescent="0.25">
      <c r="A489" s="100" t="s">
        <v>410</v>
      </c>
      <c r="B489" s="170">
        <v>1</v>
      </c>
      <c r="C489" s="154"/>
      <c r="D489" s="287" t="s">
        <v>525</v>
      </c>
      <c r="E489" s="265" t="s">
        <v>526</v>
      </c>
      <c r="F489" s="147"/>
    </row>
    <row r="490" spans="1:7" ht="45" x14ac:dyDescent="0.25">
      <c r="A490" s="100" t="s">
        <v>287</v>
      </c>
      <c r="B490" s="170">
        <v>2</v>
      </c>
      <c r="C490" s="154"/>
      <c r="D490" s="288">
        <v>1</v>
      </c>
      <c r="E490" s="102"/>
      <c r="F490" s="102"/>
    </row>
    <row r="491" spans="1:7" x14ac:dyDescent="0.25">
      <c r="A491" s="19" t="s">
        <v>38</v>
      </c>
      <c r="B491" s="19"/>
      <c r="C491" s="19"/>
      <c r="D491" s="19">
        <f>SUM(B475:C489)</f>
        <v>23</v>
      </c>
    </row>
    <row r="492" spans="1:7" x14ac:dyDescent="0.25">
      <c r="A492" s="19" t="s">
        <v>37</v>
      </c>
      <c r="B492" s="20"/>
      <c r="C492" s="21"/>
      <c r="D492" s="63">
        <f>D491/(COUNT(B475:C489)*2)</f>
        <v>0.95833333333333337</v>
      </c>
    </row>
    <row r="493" spans="1:7" x14ac:dyDescent="0.25">
      <c r="A493" s="9"/>
      <c r="B493" s="6"/>
      <c r="C493" s="7"/>
      <c r="D493" s="6"/>
    </row>
    <row r="494" spans="1:7" ht="18" x14ac:dyDescent="0.35">
      <c r="A494" s="304" t="s">
        <v>152</v>
      </c>
      <c r="B494" s="304"/>
      <c r="C494" s="304"/>
      <c r="D494" s="304"/>
      <c r="E494" s="304"/>
      <c r="F494" s="304"/>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286">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0.93333333333333335</v>
      </c>
    </row>
    <row r="504" spans="1:6" ht="22.5" x14ac:dyDescent="0.3">
      <c r="A504" s="71" t="s">
        <v>47</v>
      </c>
      <c r="B504" s="72"/>
      <c r="C504" s="73"/>
      <c r="D504" s="74">
        <f>SUM(D500,D491,D461,D451,D402,D349,D321,D40,D470,D288,D245,D149,D432,D189,D96)</f>
        <v>520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0.92526690391459077</v>
      </c>
    </row>
  </sheetData>
  <sheetProtection algorithmName="SHA-512" hashValue="MzR2XqyFfm9NDgRhjC/jGsO99EHCJSOdZq2u8CQbtwcELlvl7tujfFh2TgiB7JBnkUKxc7AsTTdxwqwDX7feig==" saltValue="sZlxLE09fuGwu1Y/R5+lsA=="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r:id="rId1"/>
  <rowBreaks count="3" manualBreakCount="3">
    <brk id="82" max="6" man="1"/>
    <brk id="165" max="6" man="1"/>
    <brk id="247"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topLeftCell="A181" zoomScale="60" zoomScaleNormal="80" workbookViewId="0">
      <selection activeCell="D202" sqref="D2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4"/>
      <c r="E1" s="334"/>
      <c r="F1" s="334"/>
      <c r="G1" s="334"/>
      <c r="H1" s="334"/>
      <c r="I1" s="33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18" t="s">
        <v>52</v>
      </c>
      <c r="B6" s="318"/>
      <c r="C6" s="318"/>
      <c r="D6" s="318"/>
      <c r="E6" s="318"/>
      <c r="F6" s="318"/>
      <c r="G6" s="216"/>
      <c r="H6" s="216"/>
      <c r="I6" s="216"/>
    </row>
    <row r="7" spans="1:9" s="36" customFormat="1" ht="21.75" customHeight="1" x14ac:dyDescent="0.45">
      <c r="A7" s="319" t="str">
        <f>'A1 Exploitation'!A8:F8</f>
        <v>Mourouj2</v>
      </c>
      <c r="B7" s="319"/>
      <c r="C7" s="319"/>
      <c r="D7" s="319"/>
      <c r="E7" s="319"/>
      <c r="F7" s="319"/>
      <c r="G7" s="216"/>
      <c r="H7" s="216"/>
      <c r="I7" s="216"/>
    </row>
    <row r="8" spans="1:9" s="36" customFormat="1" ht="24" x14ac:dyDescent="0.45">
      <c r="A8" s="38" t="s">
        <v>44</v>
      </c>
      <c r="B8" s="335" t="str">
        <f>'A3 Exploitation'!B9:F9</f>
        <v>Mme Samah SLAIMI</v>
      </c>
      <c r="C8" s="335"/>
      <c r="D8" s="335"/>
      <c r="E8" s="335"/>
      <c r="F8" s="335"/>
      <c r="G8" s="216"/>
      <c r="H8" s="216"/>
      <c r="I8" s="216"/>
    </row>
    <row r="9" spans="1:9" s="36" customFormat="1" ht="24" x14ac:dyDescent="0.45">
      <c r="A9" s="39" t="s">
        <v>46</v>
      </c>
      <c r="B9" s="336" t="str">
        <f>'A3 Exploitation'!B10:F10</f>
        <v>Directeur du Magasin, les chefs rayons et resp RH</v>
      </c>
      <c r="C9" s="336"/>
      <c r="D9" s="336"/>
      <c r="E9" s="336"/>
      <c r="F9" s="336"/>
      <c r="G9" s="216"/>
      <c r="H9" s="216"/>
      <c r="I9" s="216"/>
    </row>
    <row r="10" spans="1:9" s="36" customFormat="1" ht="24" x14ac:dyDescent="0.45">
      <c r="A10" s="38" t="s">
        <v>45</v>
      </c>
      <c r="B10" s="333">
        <f>'A3 Exploitation'!B11:F11</f>
        <v>42985</v>
      </c>
      <c r="C10" s="333"/>
      <c r="D10" s="333"/>
      <c r="E10" s="333"/>
      <c r="F10" s="333"/>
      <c r="G10" s="216"/>
      <c r="H10" s="216"/>
      <c r="I10" s="216"/>
    </row>
    <row r="11" spans="1:9" s="36" customFormat="1" ht="24" x14ac:dyDescent="0.45">
      <c r="A11" s="38" t="s">
        <v>341</v>
      </c>
      <c r="B11" s="337">
        <f>D198</f>
        <v>0.8771186440677966</v>
      </c>
      <c r="C11" s="337"/>
      <c r="D11" s="337"/>
      <c r="E11" s="337"/>
      <c r="F11" s="337"/>
      <c r="G11" s="216"/>
      <c r="H11" s="216"/>
      <c r="I11" s="216"/>
    </row>
    <row r="12" spans="1:9" s="36" customFormat="1" ht="22.5" x14ac:dyDescent="0.45">
      <c r="A12" s="35"/>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70" t="s">
        <v>36</v>
      </c>
      <c r="C14" s="70" t="s">
        <v>35</v>
      </c>
      <c r="D14" s="312"/>
      <c r="E14" s="312"/>
      <c r="F14" s="312"/>
    </row>
    <row r="15" spans="1:9" x14ac:dyDescent="0.3">
      <c r="A15" s="41"/>
      <c r="B15" s="41"/>
      <c r="C15" s="41"/>
      <c r="D15" s="41"/>
    </row>
    <row r="16" spans="1:9" ht="19.5" x14ac:dyDescent="0.4">
      <c r="A16" s="338" t="s">
        <v>0</v>
      </c>
      <c r="B16" s="339"/>
      <c r="C16" s="339"/>
      <c r="D16" s="339"/>
      <c r="E16" s="339"/>
      <c r="F16" s="339"/>
    </row>
    <row r="17" spans="1:6" ht="33" x14ac:dyDescent="0.3">
      <c r="A17" s="41" t="s">
        <v>316</v>
      </c>
      <c r="B17" s="221">
        <v>1</v>
      </c>
      <c r="C17" s="221"/>
      <c r="D17" s="260" t="s">
        <v>527</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0" t="s">
        <v>38</v>
      </c>
      <c r="B22" s="327"/>
      <c r="C22" s="328"/>
      <c r="D22" s="215">
        <f>SUM(B17:C21)</f>
        <v>9</v>
      </c>
    </row>
    <row r="23" spans="1:6" x14ac:dyDescent="0.3">
      <c r="A23" s="324" t="s">
        <v>342</v>
      </c>
      <c r="B23" s="325"/>
      <c r="C23" s="326"/>
      <c r="D23" s="65">
        <f>D22/(COUNT(B17:C21)*2)</f>
        <v>0.9</v>
      </c>
    </row>
    <row r="24" spans="1:6" s="50" customFormat="1" x14ac:dyDescent="0.3">
      <c r="A24" s="54"/>
      <c r="B24" s="55"/>
      <c r="C24" s="55"/>
      <c r="D24" s="56"/>
    </row>
    <row r="25" spans="1:6" ht="19.5" x14ac:dyDescent="0.4">
      <c r="A25" s="322" t="s">
        <v>4</v>
      </c>
      <c r="B25" s="323"/>
      <c r="C25" s="323"/>
      <c r="D25" s="323"/>
      <c r="E25" s="323"/>
      <c r="F25" s="323"/>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33" x14ac:dyDescent="0.3">
      <c r="A28" s="41" t="s">
        <v>327</v>
      </c>
      <c r="B28" s="221">
        <v>1</v>
      </c>
      <c r="C28" s="221"/>
      <c r="D28" s="260" t="s">
        <v>554</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24" t="s">
        <v>38</v>
      </c>
      <c r="B32" s="325"/>
      <c r="C32" s="326"/>
      <c r="D32" s="214">
        <f>SUM(B26:C31)</f>
        <v>11</v>
      </c>
    </row>
    <row r="33" spans="1:7" x14ac:dyDescent="0.3">
      <c r="A33" s="324" t="s">
        <v>342</v>
      </c>
      <c r="B33" s="325"/>
      <c r="C33" s="326"/>
      <c r="D33" s="65">
        <f>D32/(COUNT(B26:C31)*2)</f>
        <v>0.91666666666666663</v>
      </c>
    </row>
    <row r="34" spans="1:7" s="50" customFormat="1" x14ac:dyDescent="0.3">
      <c r="A34" s="54"/>
      <c r="B34" s="55"/>
      <c r="C34" s="55"/>
      <c r="D34" s="56"/>
    </row>
    <row r="35" spans="1:7" s="50" customFormat="1" ht="19.5" x14ac:dyDescent="0.4">
      <c r="A35" s="322" t="s">
        <v>246</v>
      </c>
      <c r="B35" s="323"/>
      <c r="C35" s="323"/>
      <c r="D35" s="323"/>
      <c r="E35" s="323"/>
      <c r="F35" s="323"/>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24" t="s">
        <v>38</v>
      </c>
      <c r="B41" s="325"/>
      <c r="C41" s="326"/>
      <c r="D41" s="214">
        <f>SUM(B36:C40)</f>
        <v>10</v>
      </c>
      <c r="E41" s="37"/>
      <c r="F41" s="37"/>
    </row>
    <row r="42" spans="1:7" s="50" customFormat="1" x14ac:dyDescent="0.3">
      <c r="A42" s="324" t="s">
        <v>342</v>
      </c>
      <c r="B42" s="325"/>
      <c r="C42" s="326"/>
      <c r="D42" s="65">
        <f>D41/(COUNT(B36:C40)*2)</f>
        <v>1</v>
      </c>
      <c r="E42" s="37"/>
      <c r="F42" s="37"/>
    </row>
    <row r="43" spans="1:7" s="50" customFormat="1" x14ac:dyDescent="0.3">
      <c r="A43" s="90"/>
      <c r="B43" s="91"/>
      <c r="C43" s="91"/>
      <c r="D43" s="92"/>
    </row>
    <row r="44" spans="1:7" ht="19.5" x14ac:dyDescent="0.4">
      <c r="A44" s="331" t="s">
        <v>21</v>
      </c>
      <c r="B44" s="332"/>
      <c r="C44" s="332"/>
      <c r="D44" s="332"/>
      <c r="E44" s="332"/>
      <c r="F44" s="332"/>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528</v>
      </c>
      <c r="E49" s="221"/>
      <c r="F49" s="221"/>
    </row>
    <row r="50" spans="1:6" ht="18" x14ac:dyDescent="0.35">
      <c r="A50" s="76" t="s">
        <v>343</v>
      </c>
      <c r="B50" s="221">
        <v>2</v>
      </c>
      <c r="C50" s="248" t="str">
        <f>IF(B50=0, -5, "0")</f>
        <v>0</v>
      </c>
      <c r="D50" s="225"/>
      <c r="E50" s="221"/>
      <c r="F50" s="221"/>
    </row>
    <row r="51" spans="1:6" x14ac:dyDescent="0.3">
      <c r="A51" s="324" t="s">
        <v>38</v>
      </c>
      <c r="B51" s="325"/>
      <c r="C51" s="326"/>
      <c r="D51" s="214">
        <f>SUM(B45:C50)</f>
        <v>12</v>
      </c>
    </row>
    <row r="52" spans="1:6" x14ac:dyDescent="0.3">
      <c r="A52" s="324" t="s">
        <v>342</v>
      </c>
      <c r="B52" s="325"/>
      <c r="C52" s="326"/>
      <c r="D52" s="65">
        <f>D51/(COUNT(B45:C50)*2)</f>
        <v>1</v>
      </c>
    </row>
    <row r="53" spans="1:6" s="50" customFormat="1" x14ac:dyDescent="0.3">
      <c r="A53" s="54"/>
      <c r="B53" s="55"/>
      <c r="C53" s="55"/>
      <c r="D53" s="56"/>
    </row>
    <row r="54" spans="1:6" ht="19.5" x14ac:dyDescent="0.4">
      <c r="A54" s="322" t="s">
        <v>8</v>
      </c>
      <c r="B54" s="323"/>
      <c r="C54" s="323"/>
      <c r="D54" s="323"/>
      <c r="E54" s="323"/>
      <c r="F54" s="323"/>
    </row>
    <row r="55" spans="1:6" ht="36" x14ac:dyDescent="0.35">
      <c r="A55" s="83" t="s">
        <v>197</v>
      </c>
      <c r="B55" s="221">
        <v>1</v>
      </c>
      <c r="C55" s="248" t="str">
        <f>IF(B55=0, -5, "0")</f>
        <v>0</v>
      </c>
      <c r="D55" s="294" t="s">
        <v>553</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24" t="s">
        <v>38</v>
      </c>
      <c r="B62" s="325"/>
      <c r="C62" s="326"/>
      <c r="D62" s="214">
        <f>SUM(B55:C61)</f>
        <v>13</v>
      </c>
    </row>
    <row r="63" spans="1:6" x14ac:dyDescent="0.3">
      <c r="A63" s="324" t="s">
        <v>342</v>
      </c>
      <c r="B63" s="325"/>
      <c r="C63" s="326"/>
      <c r="D63" s="65">
        <f>D62/(COUNT(B55:C61)*2)</f>
        <v>0.9285714285714286</v>
      </c>
    </row>
    <row r="64" spans="1:6" s="50" customFormat="1" x14ac:dyDescent="0.3">
      <c r="A64" s="54"/>
      <c r="B64" s="55"/>
      <c r="C64" s="55"/>
      <c r="D64" s="56"/>
    </row>
    <row r="65" spans="1:6" ht="19.5" x14ac:dyDescent="0.4">
      <c r="A65" s="322" t="s">
        <v>143</v>
      </c>
      <c r="B65" s="323"/>
      <c r="C65" s="323"/>
      <c r="D65" s="323"/>
      <c r="E65" s="323"/>
      <c r="F65" s="323"/>
    </row>
    <row r="66" spans="1:6" ht="33" x14ac:dyDescent="0.4">
      <c r="A66" s="41" t="s">
        <v>318</v>
      </c>
      <c r="B66" s="227">
        <v>1</v>
      </c>
      <c r="C66" s="228"/>
      <c r="D66" s="292" t="s">
        <v>542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24" t="s">
        <v>38</v>
      </c>
      <c r="B83" s="325"/>
      <c r="C83" s="326"/>
      <c r="D83" s="214">
        <f>SUM(B66:C82)</f>
        <v>29</v>
      </c>
    </row>
    <row r="84" spans="1:6" x14ac:dyDescent="0.3">
      <c r="A84" s="324" t="s">
        <v>342</v>
      </c>
      <c r="B84" s="325"/>
      <c r="C84" s="326"/>
      <c r="D84" s="65">
        <f>D83/(COUNT(B66:C82)*2)</f>
        <v>0.96666666666666667</v>
      </c>
    </row>
    <row r="85" spans="1:6" s="50" customFormat="1" x14ac:dyDescent="0.3">
      <c r="A85" s="54"/>
      <c r="B85" s="55"/>
      <c r="C85" s="55"/>
      <c r="D85" s="56"/>
    </row>
    <row r="86" spans="1:6" ht="19.5" x14ac:dyDescent="0.4">
      <c r="A86" s="322" t="s">
        <v>237</v>
      </c>
      <c r="B86" s="323"/>
      <c r="C86" s="323"/>
      <c r="D86" s="323"/>
      <c r="E86" s="323"/>
      <c r="F86" s="323"/>
    </row>
    <row r="87" spans="1:6" ht="34.5" x14ac:dyDescent="0.4">
      <c r="A87" s="93" t="s">
        <v>320</v>
      </c>
      <c r="B87" s="237">
        <v>1</v>
      </c>
      <c r="C87" s="228"/>
      <c r="D87" s="222" t="s">
        <v>542</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89" t="s">
        <v>564</v>
      </c>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543</v>
      </c>
      <c r="E94" s="221"/>
      <c r="F94" s="221"/>
    </row>
    <row r="95" spans="1:6" x14ac:dyDescent="0.3">
      <c r="A95" s="53" t="s">
        <v>329</v>
      </c>
      <c r="B95" s="237">
        <v>2</v>
      </c>
      <c r="C95" s="221"/>
      <c r="D95" s="222"/>
      <c r="E95" s="221"/>
      <c r="F95" s="221"/>
    </row>
    <row r="96" spans="1:6" ht="33" x14ac:dyDescent="0.3">
      <c r="A96" s="53" t="s">
        <v>330</v>
      </c>
      <c r="B96" s="237">
        <v>1</v>
      </c>
      <c r="C96" s="221"/>
      <c r="D96" s="260" t="s">
        <v>546</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49.5" x14ac:dyDescent="0.35">
      <c r="A99" s="88" t="s">
        <v>344</v>
      </c>
      <c r="B99" s="237">
        <v>0</v>
      </c>
      <c r="C99" s="248">
        <f>IF(B99=0, -5, "0")</f>
        <v>-5</v>
      </c>
      <c r="D99" s="260" t="s">
        <v>559</v>
      </c>
      <c r="E99" s="260" t="s">
        <v>560</v>
      </c>
      <c r="F99" s="221"/>
    </row>
    <row r="100" spans="1:6" x14ac:dyDescent="0.3">
      <c r="A100" s="94" t="s">
        <v>263</v>
      </c>
      <c r="B100" s="237">
        <v>2</v>
      </c>
      <c r="C100" s="221"/>
      <c r="D100" s="222"/>
      <c r="E100" s="221"/>
      <c r="F100" s="221"/>
    </row>
    <row r="101" spans="1:6" x14ac:dyDescent="0.3">
      <c r="A101" s="324" t="s">
        <v>38</v>
      </c>
      <c r="B101" s="325"/>
      <c r="C101" s="326"/>
      <c r="D101" s="214">
        <f>SUM(B87:C100)</f>
        <v>18</v>
      </c>
    </row>
    <row r="102" spans="1:6" x14ac:dyDescent="0.3">
      <c r="A102" s="324" t="s">
        <v>342</v>
      </c>
      <c r="B102" s="325"/>
      <c r="C102" s="326"/>
      <c r="D102" s="65">
        <f>D101/(COUNT(B87:C100)*2)</f>
        <v>0.6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2" t="s">
        <v>238</v>
      </c>
      <c r="B105" s="323"/>
      <c r="C105" s="323"/>
      <c r="D105" s="323"/>
      <c r="E105" s="323"/>
      <c r="F105" s="32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60" t="s">
        <v>561</v>
      </c>
      <c r="E114" s="221"/>
      <c r="F114" s="221"/>
    </row>
    <row r="115" spans="1:6" s="50" customFormat="1" ht="33" x14ac:dyDescent="0.35">
      <c r="A115" s="89" t="s">
        <v>366</v>
      </c>
      <c r="B115" s="237">
        <v>2</v>
      </c>
      <c r="C115" s="248" t="str">
        <f>IF(B115=0, -5, "0")</f>
        <v>0</v>
      </c>
      <c r="D115" s="260" t="s">
        <v>562</v>
      </c>
      <c r="E115" s="221"/>
      <c r="F115" s="233"/>
    </row>
    <row r="116" spans="1:6" s="50" customFormat="1" x14ac:dyDescent="0.3">
      <c r="A116" s="94" t="s">
        <v>263</v>
      </c>
      <c r="B116" s="237">
        <v>2</v>
      </c>
      <c r="C116" s="221"/>
      <c r="D116" s="234"/>
      <c r="E116" s="221"/>
      <c r="F116" s="221"/>
    </row>
    <row r="117" spans="1:6" s="50" customFormat="1" x14ac:dyDescent="0.3">
      <c r="A117" s="324" t="s">
        <v>38</v>
      </c>
      <c r="B117" s="325"/>
      <c r="C117" s="326"/>
      <c r="D117" s="214">
        <f>SUM(B106:C116)</f>
        <v>22</v>
      </c>
      <c r="E117" s="37"/>
      <c r="F117" s="37"/>
    </row>
    <row r="118" spans="1:6" s="50" customFormat="1" x14ac:dyDescent="0.3">
      <c r="A118" s="324" t="s">
        <v>342</v>
      </c>
      <c r="B118" s="325"/>
      <c r="C118" s="326"/>
      <c r="D118" s="65">
        <f>D117/(COUNT(B106:C116)*2)</f>
        <v>1</v>
      </c>
      <c r="E118" s="37"/>
      <c r="F118" s="37"/>
    </row>
    <row r="119" spans="1:6" s="50" customFormat="1" x14ac:dyDescent="0.3">
      <c r="A119" s="54"/>
      <c r="B119" s="55"/>
      <c r="C119" s="55"/>
      <c r="D119" s="56"/>
    </row>
    <row r="120" spans="1:6" ht="19.5" x14ac:dyDescent="0.4">
      <c r="A120" s="322" t="s">
        <v>208</v>
      </c>
      <c r="B120" s="323"/>
      <c r="C120" s="323"/>
      <c r="D120" s="323"/>
      <c r="E120" s="323"/>
      <c r="F120" s="323"/>
    </row>
    <row r="121" spans="1:6" x14ac:dyDescent="0.3">
      <c r="A121" s="87" t="s">
        <v>322</v>
      </c>
      <c r="B121" s="238">
        <v>2</v>
      </c>
      <c r="C121" s="221"/>
      <c r="D121" s="240"/>
      <c r="E121" s="240"/>
      <c r="F121" s="221"/>
    </row>
    <row r="122" spans="1:6" x14ac:dyDescent="0.3">
      <c r="A122" s="87" t="s">
        <v>319</v>
      </c>
      <c r="B122" s="238">
        <v>1</v>
      </c>
      <c r="C122" s="221"/>
      <c r="D122" s="222" t="s">
        <v>538</v>
      </c>
      <c r="E122" s="222"/>
      <c r="F122" s="221"/>
    </row>
    <row r="123" spans="1:6" ht="19.5" x14ac:dyDescent="0.4">
      <c r="A123" s="41" t="s">
        <v>340</v>
      </c>
      <c r="B123" s="238">
        <v>2</v>
      </c>
      <c r="C123" s="228"/>
      <c r="D123" s="222"/>
      <c r="E123" s="222"/>
      <c r="F123" s="221"/>
    </row>
    <row r="124" spans="1:6" ht="67.5" x14ac:dyDescent="0.4">
      <c r="A124" s="48" t="s">
        <v>285</v>
      </c>
      <c r="B124" s="238">
        <v>1</v>
      </c>
      <c r="C124" s="228"/>
      <c r="D124" s="222" t="s">
        <v>539</v>
      </c>
      <c r="E124" s="260"/>
      <c r="F124" s="221"/>
    </row>
    <row r="125" spans="1:6" ht="30" customHeight="1" x14ac:dyDescent="0.4">
      <c r="A125" s="41" t="s">
        <v>339</v>
      </c>
      <c r="B125" s="238">
        <v>0</v>
      </c>
      <c r="C125" s="228"/>
      <c r="D125" s="262" t="s">
        <v>530</v>
      </c>
      <c r="E125" s="262" t="s">
        <v>529</v>
      </c>
      <c r="F125" s="221"/>
    </row>
    <row r="126" spans="1:6" ht="36" x14ac:dyDescent="0.35">
      <c r="A126" s="83" t="s">
        <v>239</v>
      </c>
      <c r="B126" s="238">
        <v>2</v>
      </c>
      <c r="C126" s="249" t="str">
        <f>IF(B126=0, -5, "0")</f>
        <v>0</v>
      </c>
      <c r="D126" s="295"/>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82.5" x14ac:dyDescent="0.35">
      <c r="A129" s="83" t="s">
        <v>217</v>
      </c>
      <c r="B129" s="238">
        <v>1</v>
      </c>
      <c r="C129" s="249" t="str">
        <f>IF(B129=0, -5, "0")</f>
        <v>0</v>
      </c>
      <c r="D129" s="260" t="s">
        <v>556</v>
      </c>
      <c r="E129" s="222"/>
      <c r="F129" s="221"/>
    </row>
    <row r="130" spans="1:6" x14ac:dyDescent="0.3">
      <c r="A130" s="51" t="s">
        <v>323</v>
      </c>
      <c r="B130" s="238">
        <v>1</v>
      </c>
      <c r="C130" s="241"/>
      <c r="D130" s="260" t="s">
        <v>540</v>
      </c>
      <c r="E130" s="222"/>
      <c r="F130" s="221"/>
    </row>
    <row r="131" spans="1:6" ht="66" x14ac:dyDescent="0.35">
      <c r="A131" s="88" t="s">
        <v>366</v>
      </c>
      <c r="B131" s="238">
        <v>2</v>
      </c>
      <c r="C131" s="249" t="str">
        <f>IF(B131=0, -5, "0")</f>
        <v>0</v>
      </c>
      <c r="D131" s="295" t="s">
        <v>555</v>
      </c>
      <c r="E131" s="229"/>
      <c r="F131" s="233"/>
    </row>
    <row r="132" spans="1:6" x14ac:dyDescent="0.3">
      <c r="A132" s="324" t="s">
        <v>38</v>
      </c>
      <c r="B132" s="325"/>
      <c r="C132" s="326"/>
      <c r="D132" s="214">
        <f>SUM(B121:C131)</f>
        <v>16</v>
      </c>
    </row>
    <row r="133" spans="1:6" x14ac:dyDescent="0.3">
      <c r="A133" s="324" t="s">
        <v>342</v>
      </c>
      <c r="B133" s="325"/>
      <c r="C133" s="326"/>
      <c r="D133" s="63">
        <f>D132/(COUNT(B121:C131)*2)</f>
        <v>0.72727272727272729</v>
      </c>
    </row>
    <row r="134" spans="1:6" s="50" customFormat="1" x14ac:dyDescent="0.3">
      <c r="A134" s="54"/>
      <c r="B134" s="55"/>
      <c r="C134" s="55"/>
      <c r="D134" s="61"/>
    </row>
    <row r="135" spans="1:6" ht="19.5" x14ac:dyDescent="0.4">
      <c r="A135" s="322" t="s">
        <v>78</v>
      </c>
      <c r="B135" s="323"/>
      <c r="C135" s="323"/>
      <c r="D135" s="323"/>
      <c r="E135" s="323"/>
      <c r="F135" s="323"/>
    </row>
    <row r="136" spans="1:6" ht="19.5" x14ac:dyDescent="0.4">
      <c r="A136" s="51" t="s">
        <v>349</v>
      </c>
      <c r="B136" s="237">
        <v>2</v>
      </c>
      <c r="C136" s="228"/>
      <c r="D136" s="230"/>
      <c r="E136" s="221"/>
      <c r="F136" s="221"/>
    </row>
    <row r="137" spans="1:6" ht="49.5" x14ac:dyDescent="0.35">
      <c r="A137" s="76" t="s">
        <v>140</v>
      </c>
      <c r="B137" s="237">
        <v>1</v>
      </c>
      <c r="C137" s="250" t="str">
        <f>IF(B137=0, -5, "0")</f>
        <v>0</v>
      </c>
      <c r="D137" s="290" t="s">
        <v>531</v>
      </c>
      <c r="E137" s="221"/>
      <c r="F137" s="221"/>
    </row>
    <row r="138" spans="1:6" x14ac:dyDescent="0.3">
      <c r="A138" s="49" t="s">
        <v>324</v>
      </c>
      <c r="B138" s="237">
        <v>2</v>
      </c>
      <c r="C138" s="222"/>
      <c r="D138" s="41"/>
      <c r="E138" s="221"/>
      <c r="F138" s="221"/>
    </row>
    <row r="139" spans="1:6" ht="33" x14ac:dyDescent="0.3">
      <c r="A139" s="95" t="s">
        <v>325</v>
      </c>
      <c r="B139" s="237">
        <v>1</v>
      </c>
      <c r="C139" s="222"/>
      <c r="D139" s="289" t="s">
        <v>451</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24" t="s">
        <v>38</v>
      </c>
      <c r="B148" s="325"/>
      <c r="C148" s="326"/>
      <c r="D148" s="214">
        <f>SUM(B136:C147)</f>
        <v>22</v>
      </c>
    </row>
    <row r="149" spans="1:6" x14ac:dyDescent="0.3">
      <c r="A149" s="324" t="s">
        <v>342</v>
      </c>
      <c r="B149" s="325"/>
      <c r="C149" s="326"/>
      <c r="D149" s="65">
        <f>D148/(COUNT(B136:C147)*2)</f>
        <v>0.91666666666666663</v>
      </c>
    </row>
    <row r="150" spans="1:6" s="50" customFormat="1" x14ac:dyDescent="0.3">
      <c r="A150" s="54"/>
      <c r="B150" s="55"/>
      <c r="C150" s="55"/>
      <c r="D150" s="56"/>
    </row>
    <row r="151" spans="1:6" ht="19.5" x14ac:dyDescent="0.4">
      <c r="A151" s="322" t="s">
        <v>243</v>
      </c>
      <c r="B151" s="323"/>
      <c r="C151" s="323"/>
      <c r="D151" s="323"/>
      <c r="E151" s="323"/>
      <c r="F151" s="32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49.5" x14ac:dyDescent="0.35">
      <c r="A155" s="76" t="s">
        <v>354</v>
      </c>
      <c r="B155" s="221">
        <v>1</v>
      </c>
      <c r="C155" s="248" t="str">
        <f>IF(B155=0, -5, "0")</f>
        <v>0</v>
      </c>
      <c r="D155" s="260" t="s">
        <v>532</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24" t="s">
        <v>38</v>
      </c>
      <c r="B160" s="327"/>
      <c r="C160" s="328"/>
      <c r="D160" s="215">
        <f>SUM(B152:C159)</f>
        <v>15</v>
      </c>
    </row>
    <row r="161" spans="1:6" x14ac:dyDescent="0.3">
      <c r="A161" s="324" t="s">
        <v>342</v>
      </c>
      <c r="B161" s="325"/>
      <c r="C161" s="326"/>
      <c r="D161" s="65">
        <f>D160/(COUNT(B152:C159)*2)</f>
        <v>0.9375</v>
      </c>
    </row>
    <row r="162" spans="1:6" s="50" customFormat="1" x14ac:dyDescent="0.3">
      <c r="A162" s="54"/>
      <c r="B162" s="55"/>
      <c r="C162" s="57"/>
      <c r="D162" s="58"/>
    </row>
    <row r="163" spans="1:6" ht="19.5" x14ac:dyDescent="0.4">
      <c r="A163" s="322" t="s">
        <v>85</v>
      </c>
      <c r="B163" s="323"/>
      <c r="C163" s="323"/>
      <c r="D163" s="323"/>
      <c r="E163" s="323"/>
      <c r="F163" s="323"/>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60" t="s">
        <v>533</v>
      </c>
      <c r="E166" s="291"/>
      <c r="F166" s="221"/>
    </row>
    <row r="167" spans="1:6" x14ac:dyDescent="0.3">
      <c r="A167" s="41" t="s">
        <v>95</v>
      </c>
      <c r="B167" s="221">
        <v>2</v>
      </c>
      <c r="C167" s="221"/>
      <c r="D167" s="221"/>
      <c r="E167" s="222"/>
      <c r="F167" s="221"/>
    </row>
    <row r="168" spans="1:6" x14ac:dyDescent="0.3">
      <c r="A168" s="324" t="s">
        <v>38</v>
      </c>
      <c r="B168" s="325"/>
      <c r="C168" s="326"/>
      <c r="D168" s="214">
        <f>SUM(B164:C167)</f>
        <v>7</v>
      </c>
    </row>
    <row r="169" spans="1:6" x14ac:dyDescent="0.3">
      <c r="A169" s="324" t="s">
        <v>342</v>
      </c>
      <c r="B169" s="325"/>
      <c r="C169" s="326"/>
      <c r="D169" s="65">
        <f>D168/(COUNT(B164:C167)*2)</f>
        <v>0.875</v>
      </c>
    </row>
    <row r="170" spans="1:6" s="50" customFormat="1" x14ac:dyDescent="0.3">
      <c r="A170" s="54"/>
      <c r="B170" s="55"/>
      <c r="C170" s="55"/>
      <c r="D170" s="56"/>
    </row>
    <row r="171" spans="1:6" ht="19.5" x14ac:dyDescent="0.4">
      <c r="A171" s="329" t="s">
        <v>17</v>
      </c>
      <c r="B171" s="330"/>
      <c r="C171" s="330"/>
      <c r="D171" s="330"/>
      <c r="E171" s="330"/>
      <c r="F171" s="330"/>
    </row>
    <row r="172" spans="1:6" ht="82.5" x14ac:dyDescent="0.3">
      <c r="A172" s="48" t="s">
        <v>202</v>
      </c>
      <c r="B172" s="221">
        <v>1</v>
      </c>
      <c r="C172" s="221"/>
      <c r="D172" s="260" t="s">
        <v>568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24" t="s">
        <v>38</v>
      </c>
      <c r="B176" s="325"/>
      <c r="C176" s="326"/>
      <c r="D176" s="214">
        <f>SUM(B172:C175)</f>
        <v>7</v>
      </c>
    </row>
    <row r="177" spans="1:6" x14ac:dyDescent="0.3">
      <c r="A177" s="324" t="s">
        <v>342</v>
      </c>
      <c r="B177" s="325"/>
      <c r="C177" s="326"/>
      <c r="D177" s="65">
        <f>D176/(COUNT(B172:C175)*2)</f>
        <v>0.875</v>
      </c>
    </row>
    <row r="178" spans="1:6" s="50" customFormat="1" x14ac:dyDescent="0.3">
      <c r="A178" s="54"/>
      <c r="B178" s="55"/>
      <c r="C178" s="55"/>
      <c r="D178" s="56"/>
    </row>
    <row r="179" spans="1:6" ht="19.5" x14ac:dyDescent="0.4">
      <c r="A179" s="322" t="s">
        <v>87</v>
      </c>
      <c r="B179" s="323"/>
      <c r="C179" s="323"/>
      <c r="D179" s="323"/>
      <c r="E179" s="323"/>
      <c r="F179" s="323"/>
    </row>
    <row r="180" spans="1:6" ht="49.5" x14ac:dyDescent="0.3">
      <c r="A180" s="87" t="s">
        <v>364</v>
      </c>
      <c r="B180" s="221">
        <v>1</v>
      </c>
      <c r="C180" s="221"/>
      <c r="D180" s="260" t="s">
        <v>534</v>
      </c>
      <c r="E180" s="222" t="s">
        <v>535</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24" t="s">
        <v>38</v>
      </c>
      <c r="B185" s="325"/>
      <c r="C185" s="326"/>
      <c r="D185" s="214">
        <f>SUM(B180:C184)</f>
        <v>9</v>
      </c>
    </row>
    <row r="186" spans="1:6" x14ac:dyDescent="0.3">
      <c r="A186" s="324" t="s">
        <v>342</v>
      </c>
      <c r="B186" s="325"/>
      <c r="C186" s="326"/>
      <c r="D186" s="65">
        <f>D185/(COUNT(B180:C184)*2)</f>
        <v>0.9</v>
      </c>
    </row>
    <row r="187" spans="1:6" s="50" customFormat="1" x14ac:dyDescent="0.3">
      <c r="A187" s="54"/>
      <c r="B187" s="55"/>
      <c r="C187" s="55"/>
      <c r="D187" s="56"/>
    </row>
    <row r="188" spans="1:6" ht="19.5" x14ac:dyDescent="0.4">
      <c r="A188" s="322" t="s">
        <v>242</v>
      </c>
      <c r="B188" s="323"/>
      <c r="C188" s="323"/>
      <c r="D188" s="323"/>
      <c r="E188" s="323"/>
      <c r="F188" s="323"/>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49.5" x14ac:dyDescent="0.3">
      <c r="A191" s="48" t="s">
        <v>360</v>
      </c>
      <c r="B191" s="221">
        <v>1</v>
      </c>
      <c r="C191" s="221"/>
      <c r="D191" s="260" t="s">
        <v>536</v>
      </c>
      <c r="E191" s="260" t="s">
        <v>537</v>
      </c>
      <c r="F191" s="221"/>
    </row>
    <row r="192" spans="1:6" x14ac:dyDescent="0.3">
      <c r="A192" s="96" t="s">
        <v>212</v>
      </c>
      <c r="B192" s="221">
        <v>2</v>
      </c>
      <c r="C192" s="221"/>
      <c r="D192" s="221"/>
      <c r="E192" s="221"/>
      <c r="F192" s="221"/>
    </row>
    <row r="193" spans="1:4" x14ac:dyDescent="0.3">
      <c r="A193" s="324" t="s">
        <v>38</v>
      </c>
      <c r="B193" s="325"/>
      <c r="C193" s="326"/>
      <c r="D193" s="97">
        <f>SUM(B189:C192)</f>
        <v>7</v>
      </c>
    </row>
    <row r="194" spans="1:4" x14ac:dyDescent="0.3">
      <c r="A194" s="324" t="s">
        <v>342</v>
      </c>
      <c r="B194" s="325"/>
      <c r="C194" s="326"/>
      <c r="D194" s="65">
        <f>D193/(COUNT(B189:C192)*2)</f>
        <v>0.875</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207</v>
      </c>
    </row>
    <row r="198" spans="1:4" ht="22.5" x14ac:dyDescent="0.3">
      <c r="A198" s="71" t="s">
        <v>378</v>
      </c>
      <c r="B198" s="72"/>
      <c r="C198" s="73"/>
      <c r="D198" s="75">
        <f>D197/(COUNT(B189:C192,B180:C184,B172:C175,B164:C167,B152:C159,B55:C61,B45:C50,B26:C31,B17:C21,B106:C116,B136:C147,B121:C131,B87:C100,B66:C82,B36:C40)*2)</f>
        <v>0.8771186440677966</v>
      </c>
    </row>
  </sheetData>
  <sheetProtection algorithmName="SHA-512" hashValue="zs7/pUvTEy4nUzE998WklqQKOYoDFMfgYl3zQAVy+ao+6i8plaaGCLFrJzq1VIzDSJv0qo1Wwx54skoQLyVY9A==" saltValue="s8wWp8Ou2XHSqcjkX7CEUg=="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horizontalDpi="0" verticalDpi="0" r:id="rId1"/>
  <colBreaks count="1" manualBreakCount="1">
    <brk id="6" max="197"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17"/>
      <c r="E1" s="317"/>
      <c r="F1" s="317"/>
      <c r="G1" s="317"/>
      <c r="H1" s="317"/>
      <c r="I1" s="31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18" t="s">
        <v>201</v>
      </c>
      <c r="B7" s="318"/>
      <c r="C7" s="318"/>
      <c r="D7" s="318"/>
      <c r="E7" s="318"/>
      <c r="F7" s="318"/>
      <c r="G7" s="213"/>
      <c r="H7" s="213"/>
      <c r="I7" s="213"/>
    </row>
    <row r="8" spans="1:9" ht="29.25" x14ac:dyDescent="0.45">
      <c r="A8" s="319" t="str">
        <f>'Page de garde'!D18</f>
        <v>Mourouj2</v>
      </c>
      <c r="B8" s="319"/>
      <c r="C8" s="319"/>
      <c r="D8" s="319"/>
      <c r="E8" s="319"/>
      <c r="F8" s="319"/>
      <c r="G8" s="216"/>
      <c r="H8" s="216"/>
      <c r="I8" s="213"/>
    </row>
    <row r="9" spans="1:9" ht="24" x14ac:dyDescent="0.45">
      <c r="A9" s="38" t="s">
        <v>44</v>
      </c>
      <c r="B9" s="320"/>
      <c r="C9" s="320"/>
      <c r="D9" s="320"/>
      <c r="E9" s="320"/>
      <c r="F9" s="320"/>
      <c r="G9" s="216"/>
      <c r="H9" s="216"/>
      <c r="I9" s="213"/>
    </row>
    <row r="10" spans="1:9" ht="24" x14ac:dyDescent="0.45">
      <c r="A10" s="39" t="s">
        <v>46</v>
      </c>
      <c r="B10" s="321"/>
      <c r="C10" s="321"/>
      <c r="D10" s="321"/>
      <c r="E10" s="321"/>
      <c r="F10" s="321"/>
      <c r="G10" s="216"/>
      <c r="H10" s="216"/>
      <c r="I10" s="213"/>
    </row>
    <row r="11" spans="1:9" ht="24" x14ac:dyDescent="0.45">
      <c r="A11" s="38" t="s">
        <v>45</v>
      </c>
      <c r="B11" s="316"/>
      <c r="C11" s="316"/>
      <c r="D11" s="316"/>
      <c r="E11" s="316"/>
      <c r="F11" s="316"/>
      <c r="G11" s="216"/>
      <c r="H11" s="216"/>
      <c r="I11" s="213"/>
    </row>
    <row r="12" spans="1:9" ht="24" x14ac:dyDescent="0.45">
      <c r="A12" s="38" t="s">
        <v>276</v>
      </c>
      <c r="B12" s="309">
        <f>D505</f>
        <v>0</v>
      </c>
      <c r="C12" s="309"/>
      <c r="D12" s="309"/>
      <c r="E12" s="309"/>
      <c r="F12" s="309"/>
      <c r="G12" s="216"/>
      <c r="H12" s="216"/>
      <c r="I12" s="213"/>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7" t="s">
        <v>36</v>
      </c>
      <c r="C15" s="77" t="s">
        <v>35</v>
      </c>
      <c r="D15" s="312"/>
      <c r="E15" s="313"/>
      <c r="F15" s="312"/>
      <c r="G15" s="36"/>
      <c r="H15" s="36"/>
    </row>
    <row r="16" spans="1:9" ht="18" x14ac:dyDescent="0.35">
      <c r="A16" s="304" t="s">
        <v>0</v>
      </c>
      <c r="B16" s="304"/>
      <c r="C16" s="304"/>
      <c r="D16" s="304"/>
      <c r="E16" s="304"/>
      <c r="F16" s="304"/>
      <c r="G16" s="36"/>
      <c r="H16" s="36"/>
    </row>
    <row r="17" spans="1:8" ht="18" x14ac:dyDescent="0.3">
      <c r="A17" s="182">
        <f>B11</f>
        <v>0</v>
      </c>
      <c r="B17" s="36"/>
      <c r="C17" s="36"/>
      <c r="D17" s="36"/>
      <c r="E17" s="36"/>
      <c r="F17" s="36"/>
      <c r="G17" s="36"/>
      <c r="H17" s="36"/>
    </row>
    <row r="18" spans="1:8" ht="18" x14ac:dyDescent="0.25">
      <c r="A18" s="314" t="s">
        <v>1</v>
      </c>
      <c r="B18" s="315"/>
      <c r="C18" s="315"/>
      <c r="D18" s="315"/>
      <c r="E18" s="315"/>
      <c r="F18" s="31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5" t="s">
        <v>18</v>
      </c>
      <c r="B26" s="306"/>
      <c r="C26" s="306"/>
      <c r="D26" s="306"/>
      <c r="E26" s="306"/>
      <c r="F26" s="30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04" t="s">
        <v>137</v>
      </c>
      <c r="B43" s="304"/>
      <c r="C43" s="304"/>
      <c r="D43" s="304"/>
      <c r="E43" s="304"/>
      <c r="F43" s="304"/>
    </row>
    <row r="44" spans="1:7" x14ac:dyDescent="0.25">
      <c r="A44" s="183">
        <f>B11</f>
        <v>0</v>
      </c>
      <c r="B44" s="6"/>
      <c r="C44" s="7"/>
      <c r="D44" s="6"/>
    </row>
    <row r="45" spans="1:7" ht="16.5" x14ac:dyDescent="0.25">
      <c r="A45" s="307" t="s">
        <v>63</v>
      </c>
      <c r="B45" s="308"/>
      <c r="C45" s="308"/>
      <c r="D45" s="308"/>
      <c r="E45" s="308"/>
      <c r="F45" s="30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5" t="s">
        <v>65</v>
      </c>
      <c r="B57" s="306"/>
      <c r="C57" s="306"/>
      <c r="D57" s="306"/>
      <c r="E57" s="306"/>
      <c r="F57" s="30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5" t="s">
        <v>25</v>
      </c>
      <c r="B84" s="306"/>
      <c r="C84" s="306"/>
      <c r="D84" s="306"/>
      <c r="E84" s="306"/>
      <c r="F84" s="30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04" t="s">
        <v>129</v>
      </c>
      <c r="B99" s="304"/>
      <c r="C99" s="304"/>
      <c r="D99" s="304"/>
      <c r="E99" s="304"/>
      <c r="F99" s="304"/>
    </row>
    <row r="100" spans="1:6" x14ac:dyDescent="0.25">
      <c r="A100" s="183">
        <f>B11</f>
        <v>0</v>
      </c>
      <c r="B100" s="6"/>
      <c r="C100" s="7"/>
      <c r="D100" s="6"/>
    </row>
    <row r="101" spans="1:6" ht="16.5" x14ac:dyDescent="0.25">
      <c r="A101" s="307" t="s">
        <v>63</v>
      </c>
      <c r="B101" s="308"/>
      <c r="C101" s="308"/>
      <c r="D101" s="308"/>
      <c r="E101" s="308"/>
      <c r="F101" s="30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5" t="s">
        <v>133</v>
      </c>
      <c r="B113" s="306"/>
      <c r="C113" s="306"/>
      <c r="D113" s="306"/>
      <c r="E113" s="306"/>
      <c r="F113" s="30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5" t="s">
        <v>73</v>
      </c>
      <c r="B137" s="306"/>
      <c r="C137" s="306"/>
      <c r="D137" s="306"/>
      <c r="E137" s="306"/>
      <c r="F137" s="30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04" t="s">
        <v>130</v>
      </c>
      <c r="B152" s="304"/>
      <c r="C152" s="304"/>
      <c r="D152" s="304"/>
      <c r="E152" s="304"/>
      <c r="F152" s="304"/>
    </row>
    <row r="153" spans="1:6" x14ac:dyDescent="0.25">
      <c r="A153" s="183">
        <f>B11</f>
        <v>0</v>
      </c>
      <c r="B153" s="6"/>
      <c r="C153" s="7"/>
      <c r="D153" s="59"/>
    </row>
    <row r="154" spans="1:6" ht="16.5" x14ac:dyDescent="0.25">
      <c r="A154" s="307" t="s">
        <v>63</v>
      </c>
      <c r="B154" s="308"/>
      <c r="C154" s="308"/>
      <c r="D154" s="308"/>
      <c r="E154" s="308"/>
      <c r="F154" s="30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5" t="s">
        <v>134</v>
      </c>
      <c r="B166" s="306"/>
      <c r="C166" s="306"/>
      <c r="D166" s="306"/>
      <c r="E166" s="306"/>
      <c r="F166" s="30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04" t="s">
        <v>167</v>
      </c>
      <c r="B192" s="304"/>
      <c r="C192" s="304"/>
      <c r="D192" s="304"/>
      <c r="E192" s="304"/>
      <c r="F192" s="304"/>
    </row>
    <row r="193" spans="1:7" x14ac:dyDescent="0.25">
      <c r="A193" s="189">
        <f>B11</f>
        <v>0</v>
      </c>
      <c r="B193" s="6"/>
      <c r="C193" s="7"/>
      <c r="D193" s="6"/>
    </row>
    <row r="194" spans="1:7" ht="18" x14ac:dyDescent="0.25">
      <c r="A194" s="305" t="s">
        <v>158</v>
      </c>
      <c r="B194" s="306"/>
      <c r="C194" s="306"/>
      <c r="D194" s="306"/>
      <c r="E194" s="306"/>
      <c r="F194" s="30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5" t="s">
        <v>76</v>
      </c>
      <c r="B209" s="306"/>
      <c r="C209" s="306"/>
      <c r="D209" s="306"/>
      <c r="E209" s="306"/>
      <c r="F209" s="30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5" t="s">
        <v>191</v>
      </c>
      <c r="B232" s="306"/>
      <c r="C232" s="306"/>
      <c r="D232" s="306"/>
      <c r="E232" s="306"/>
      <c r="F232" s="30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04" t="s">
        <v>78</v>
      </c>
      <c r="B248" s="304"/>
      <c r="C248" s="304"/>
      <c r="D248" s="304"/>
      <c r="E248" s="304"/>
      <c r="F248" s="304"/>
    </row>
    <row r="249" spans="1:6" s="3" customFormat="1" x14ac:dyDescent="0.25">
      <c r="A249" s="183">
        <f>B11</f>
        <v>0</v>
      </c>
      <c r="B249" s="6"/>
      <c r="C249" s="7"/>
      <c r="D249" s="6"/>
    </row>
    <row r="250" spans="1:6" s="3" customFormat="1" ht="18" x14ac:dyDescent="0.25">
      <c r="A250" s="305" t="s">
        <v>79</v>
      </c>
      <c r="B250" s="306"/>
      <c r="C250" s="306"/>
      <c r="D250" s="306"/>
      <c r="E250" s="306"/>
      <c r="F250" s="30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5" t="s">
        <v>81</v>
      </c>
      <c r="B266" s="306"/>
      <c r="C266" s="306"/>
      <c r="D266" s="306"/>
      <c r="E266" s="306"/>
      <c r="F266" s="30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04" t="s">
        <v>4</v>
      </c>
      <c r="B291" s="304"/>
      <c r="C291" s="304"/>
      <c r="D291" s="304"/>
      <c r="E291" s="304"/>
      <c r="F291" s="304"/>
    </row>
    <row r="292" spans="1:7" x14ac:dyDescent="0.25">
      <c r="A292" s="192">
        <f>B11</f>
        <v>0</v>
      </c>
      <c r="B292" s="6"/>
      <c r="C292" s="7"/>
      <c r="D292" s="59"/>
    </row>
    <row r="293" spans="1:7" ht="18" x14ac:dyDescent="0.25">
      <c r="A293" s="305" t="s">
        <v>19</v>
      </c>
      <c r="B293" s="306"/>
      <c r="C293" s="306"/>
      <c r="D293" s="306"/>
      <c r="E293" s="306"/>
      <c r="F293" s="30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5" t="s">
        <v>122</v>
      </c>
      <c r="B305" s="306"/>
      <c r="C305" s="306"/>
      <c r="D305" s="306"/>
      <c r="E305" s="306"/>
      <c r="F305" s="30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04" t="s">
        <v>21</v>
      </c>
      <c r="B324" s="304"/>
      <c r="C324" s="304"/>
      <c r="D324" s="304"/>
      <c r="E324" s="304"/>
      <c r="F324" s="304"/>
    </row>
    <row r="325" spans="1:9" x14ac:dyDescent="0.25">
      <c r="A325" s="193">
        <f>B11</f>
        <v>0</v>
      </c>
      <c r="B325" s="6"/>
      <c r="C325" s="7"/>
      <c r="D325" s="6"/>
    </row>
    <row r="326" spans="1:9" ht="18" x14ac:dyDescent="0.25">
      <c r="A326" s="305" t="s">
        <v>12</v>
      </c>
      <c r="B326" s="306"/>
      <c r="C326" s="306"/>
      <c r="D326" s="306"/>
      <c r="E326" s="306"/>
      <c r="F326" s="30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5" t="s">
        <v>25</v>
      </c>
      <c r="B339" s="306"/>
      <c r="C339" s="306"/>
      <c r="D339" s="306"/>
      <c r="E339" s="306"/>
      <c r="F339" s="30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04" t="s">
        <v>8</v>
      </c>
      <c r="B352" s="304"/>
      <c r="C352" s="304"/>
      <c r="D352" s="304"/>
      <c r="E352" s="304"/>
      <c r="F352" s="304"/>
    </row>
    <row r="353" spans="1:6" x14ac:dyDescent="0.25">
      <c r="A353" s="183">
        <f>B11</f>
        <v>0</v>
      </c>
      <c r="B353" s="6"/>
      <c r="C353" s="7"/>
      <c r="D353" s="59"/>
    </row>
    <row r="354" spans="1:6" ht="16.5" x14ac:dyDescent="0.25">
      <c r="A354" s="307" t="s">
        <v>113</v>
      </c>
      <c r="B354" s="308"/>
      <c r="C354" s="308"/>
      <c r="D354" s="308"/>
      <c r="E354" s="308"/>
      <c r="F354" s="30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5" t="s">
        <v>25</v>
      </c>
      <c r="B366" s="306"/>
      <c r="C366" s="306"/>
      <c r="D366" s="306"/>
      <c r="E366" s="306"/>
      <c r="F366" s="30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5" t="s">
        <v>124</v>
      </c>
      <c r="B382" s="306"/>
      <c r="C382" s="306"/>
      <c r="D382" s="306"/>
      <c r="E382" s="306"/>
      <c r="F382" s="30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5" t="s">
        <v>29</v>
      </c>
      <c r="B391" s="306"/>
      <c r="C391" s="306"/>
      <c r="D391" s="306"/>
      <c r="E391" s="306"/>
      <c r="F391" s="30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04" t="s">
        <v>125</v>
      </c>
      <c r="B405" s="304"/>
      <c r="C405" s="304"/>
      <c r="D405" s="304"/>
      <c r="E405" s="304"/>
      <c r="F405" s="304"/>
    </row>
    <row r="406" spans="1:6" x14ac:dyDescent="0.25">
      <c r="A406" s="192">
        <f>B11</f>
        <v>0</v>
      </c>
      <c r="B406" s="6"/>
      <c r="C406" s="7"/>
      <c r="D406" s="6"/>
    </row>
    <row r="407" spans="1:6" ht="16.5" x14ac:dyDescent="0.25">
      <c r="A407" s="307" t="s">
        <v>19</v>
      </c>
      <c r="B407" s="308"/>
      <c r="C407" s="308"/>
      <c r="D407" s="308"/>
      <c r="E407" s="308"/>
      <c r="F407" s="30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07" t="s">
        <v>122</v>
      </c>
      <c r="B418" s="308"/>
      <c r="C418" s="308"/>
      <c r="D418" s="308"/>
      <c r="E418" s="308"/>
      <c r="F418" s="30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04" t="s">
        <v>374</v>
      </c>
      <c r="B435" s="304"/>
      <c r="C435" s="304"/>
      <c r="D435" s="304"/>
      <c r="E435" s="304"/>
      <c r="F435" s="304"/>
    </row>
    <row r="436" spans="1:7" x14ac:dyDescent="0.25">
      <c r="A436" s="195">
        <f>+B11</f>
        <v>0</v>
      </c>
      <c r="B436" s="6"/>
      <c r="C436" s="7"/>
      <c r="D436" s="6"/>
    </row>
    <row r="437" spans="1:7" ht="18" x14ac:dyDescent="0.25">
      <c r="A437" s="305" t="s">
        <v>375</v>
      </c>
      <c r="B437" s="306"/>
      <c r="C437" s="306"/>
      <c r="D437" s="306"/>
      <c r="E437" s="306"/>
      <c r="F437" s="30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5" t="s">
        <v>31</v>
      </c>
      <c r="B444" s="306"/>
      <c r="C444" s="306"/>
      <c r="D444" s="306"/>
      <c r="E444" s="306"/>
      <c r="F444" s="30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04" t="s">
        <v>180</v>
      </c>
      <c r="B454" s="304"/>
      <c r="C454" s="304"/>
      <c r="D454" s="304"/>
      <c r="E454" s="304"/>
      <c r="F454" s="30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04" t="s">
        <v>87</v>
      </c>
      <c r="B464" s="304"/>
      <c r="C464" s="304"/>
      <c r="D464" s="304"/>
      <c r="E464" s="304"/>
      <c r="F464" s="30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04" t="s">
        <v>151</v>
      </c>
      <c r="B473" s="304"/>
      <c r="C473" s="304"/>
      <c r="D473" s="304"/>
      <c r="E473" s="304"/>
      <c r="F473" s="30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04" t="s">
        <v>152</v>
      </c>
      <c r="B494" s="304"/>
      <c r="C494" s="304"/>
      <c r="D494" s="304"/>
      <c r="E494" s="304"/>
      <c r="F494" s="30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zV2qP6J4d9593HwLg04EstGLmwmkIQByRDaWw+4t3JIn50nNnTJ4h/V4GybSoISWP0azxAw58gIji+WXqyG/Q==" saltValue="J8N0Ym8EVQMmTpcO2ma2dQ=="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4"/>
      <c r="E1" s="334"/>
      <c r="F1" s="334"/>
      <c r="G1" s="334"/>
      <c r="H1" s="334"/>
      <c r="I1" s="33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18" t="s">
        <v>52</v>
      </c>
      <c r="B6" s="318"/>
      <c r="C6" s="318"/>
      <c r="D6" s="318"/>
      <c r="E6" s="318"/>
      <c r="F6" s="318"/>
      <c r="G6" s="216"/>
      <c r="H6" s="216"/>
      <c r="I6" s="216"/>
    </row>
    <row r="7" spans="1:9" s="36" customFormat="1" ht="21.75" customHeight="1" x14ac:dyDescent="0.45">
      <c r="A7" s="319" t="str">
        <f>'A1 Exploitation'!A8:F8</f>
        <v>Mourouj2</v>
      </c>
      <c r="B7" s="319"/>
      <c r="C7" s="319"/>
      <c r="D7" s="319"/>
      <c r="E7" s="319"/>
      <c r="F7" s="319"/>
      <c r="G7" s="216"/>
      <c r="H7" s="216"/>
      <c r="I7" s="216"/>
    </row>
    <row r="8" spans="1:9" s="36" customFormat="1" ht="24" x14ac:dyDescent="0.45">
      <c r="A8" s="38" t="s">
        <v>44</v>
      </c>
      <c r="B8" s="335">
        <f>'A4 Exploitation'!B9:F9</f>
        <v>0</v>
      </c>
      <c r="C8" s="335"/>
      <c r="D8" s="335"/>
      <c r="E8" s="335"/>
      <c r="F8" s="335"/>
      <c r="G8" s="216"/>
      <c r="H8" s="216"/>
      <c r="I8" s="216"/>
    </row>
    <row r="9" spans="1:9" s="36" customFormat="1" ht="24" x14ac:dyDescent="0.45">
      <c r="A9" s="39" t="s">
        <v>46</v>
      </c>
      <c r="B9" s="336">
        <f>'A4 Exploitation'!B10:F10</f>
        <v>0</v>
      </c>
      <c r="C9" s="336"/>
      <c r="D9" s="336"/>
      <c r="E9" s="336"/>
      <c r="F9" s="336"/>
      <c r="G9" s="216"/>
      <c r="H9" s="216"/>
      <c r="I9" s="216"/>
    </row>
    <row r="10" spans="1:9" s="36" customFormat="1" ht="24" x14ac:dyDescent="0.45">
      <c r="A10" s="38" t="s">
        <v>45</v>
      </c>
      <c r="B10" s="333">
        <f>'A4 Exploitation'!B11:F11</f>
        <v>0</v>
      </c>
      <c r="C10" s="333"/>
      <c r="D10" s="333"/>
      <c r="E10" s="333"/>
      <c r="F10" s="333"/>
      <c r="G10" s="216"/>
      <c r="H10" s="216"/>
      <c r="I10" s="216"/>
    </row>
    <row r="11" spans="1:9" s="36" customFormat="1" ht="24" x14ac:dyDescent="0.45">
      <c r="A11" s="38" t="s">
        <v>341</v>
      </c>
      <c r="B11" s="341">
        <f>D198</f>
        <v>0</v>
      </c>
      <c r="C11" s="341"/>
      <c r="D11" s="341"/>
      <c r="E11" s="341"/>
      <c r="F11" s="341"/>
      <c r="G11" s="216"/>
      <c r="H11" s="216"/>
      <c r="I11" s="216"/>
    </row>
    <row r="12" spans="1:9" s="36" customFormat="1" ht="22.5" x14ac:dyDescent="0.45">
      <c r="A12" s="35"/>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70" t="s">
        <v>36</v>
      </c>
      <c r="C14" s="70" t="s">
        <v>35</v>
      </c>
      <c r="D14" s="312"/>
      <c r="E14" s="312"/>
      <c r="F14" s="312"/>
    </row>
    <row r="15" spans="1:9" x14ac:dyDescent="0.3">
      <c r="A15" s="41"/>
      <c r="B15" s="41"/>
      <c r="C15" s="41"/>
      <c r="D15" s="41"/>
    </row>
    <row r="16" spans="1:9" ht="19.5" x14ac:dyDescent="0.4">
      <c r="A16" s="338" t="s">
        <v>0</v>
      </c>
      <c r="B16" s="339"/>
      <c r="C16" s="339"/>
      <c r="D16" s="339"/>
      <c r="E16" s="339"/>
      <c r="F16" s="33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40" t="s">
        <v>38</v>
      </c>
      <c r="B22" s="327"/>
      <c r="C22" s="328"/>
      <c r="D22" s="215">
        <f>SUM(B17:C21)</f>
        <v>0</v>
      </c>
    </row>
    <row r="23" spans="1:6" x14ac:dyDescent="0.3">
      <c r="A23" s="324" t="s">
        <v>342</v>
      </c>
      <c r="B23" s="325"/>
      <c r="C23" s="326"/>
      <c r="D23" s="65">
        <f>D22/(COUNT(B17:C21)*2)</f>
        <v>0</v>
      </c>
    </row>
    <row r="24" spans="1:6" s="50" customFormat="1" x14ac:dyDescent="0.3">
      <c r="A24" s="54"/>
      <c r="B24" s="55"/>
      <c r="C24" s="55"/>
      <c r="D24" s="56"/>
    </row>
    <row r="25" spans="1:6" ht="19.5" x14ac:dyDescent="0.4">
      <c r="A25" s="322" t="s">
        <v>4</v>
      </c>
      <c r="B25" s="323"/>
      <c r="C25" s="323"/>
      <c r="D25" s="323"/>
      <c r="E25" s="323"/>
      <c r="F25" s="32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24" t="s">
        <v>38</v>
      </c>
      <c r="B32" s="325"/>
      <c r="C32" s="326"/>
      <c r="D32" s="214">
        <f>SUM(B26:C31)</f>
        <v>0</v>
      </c>
    </row>
    <row r="33" spans="1:6" x14ac:dyDescent="0.3">
      <c r="A33" s="324" t="s">
        <v>342</v>
      </c>
      <c r="B33" s="325"/>
      <c r="C33" s="326"/>
      <c r="D33" s="65">
        <f>D32/(COUNT(B26:C31)*2)</f>
        <v>0</v>
      </c>
    </row>
    <row r="34" spans="1:6" s="50" customFormat="1" x14ac:dyDescent="0.3">
      <c r="A34" s="54"/>
      <c r="B34" s="55"/>
      <c r="C34" s="55"/>
      <c r="D34" s="56"/>
    </row>
    <row r="35" spans="1:6" s="50" customFormat="1" ht="19.5" x14ac:dyDescent="0.4">
      <c r="A35" s="322" t="s">
        <v>246</v>
      </c>
      <c r="B35" s="323"/>
      <c r="C35" s="323"/>
      <c r="D35" s="323"/>
      <c r="E35" s="323"/>
      <c r="F35" s="32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24" t="s">
        <v>38</v>
      </c>
      <c r="B41" s="325"/>
      <c r="C41" s="326"/>
      <c r="D41" s="214">
        <f>SUM(B36:C40)</f>
        <v>0</v>
      </c>
      <c r="E41" s="37"/>
      <c r="F41" s="37"/>
    </row>
    <row r="42" spans="1:6" s="50" customFormat="1" x14ac:dyDescent="0.3">
      <c r="A42" s="324" t="s">
        <v>342</v>
      </c>
      <c r="B42" s="325"/>
      <c r="C42" s="326"/>
      <c r="D42" s="65">
        <f>D41/(COUNT(B36:C40)*2)</f>
        <v>0</v>
      </c>
      <c r="E42" s="37"/>
      <c r="F42" s="37"/>
    </row>
    <row r="43" spans="1:6" s="50" customFormat="1" x14ac:dyDescent="0.3">
      <c r="A43" s="90"/>
      <c r="B43" s="91"/>
      <c r="C43" s="91"/>
      <c r="D43" s="92"/>
    </row>
    <row r="44" spans="1:6" ht="19.5" x14ac:dyDescent="0.4">
      <c r="A44" s="331" t="s">
        <v>21</v>
      </c>
      <c r="B44" s="332"/>
      <c r="C44" s="332"/>
      <c r="D44" s="332"/>
      <c r="E44" s="332"/>
      <c r="F44" s="33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24" t="s">
        <v>38</v>
      </c>
      <c r="B51" s="325"/>
      <c r="C51" s="326"/>
      <c r="D51" s="214">
        <f>SUM(B45:C50)</f>
        <v>0</v>
      </c>
    </row>
    <row r="52" spans="1:6" x14ac:dyDescent="0.3">
      <c r="A52" s="324" t="s">
        <v>342</v>
      </c>
      <c r="B52" s="325"/>
      <c r="C52" s="326"/>
      <c r="D52" s="65">
        <f>D51/(COUNT(B45:C50)*2)</f>
        <v>0</v>
      </c>
    </row>
    <row r="53" spans="1:6" s="50" customFormat="1" x14ac:dyDescent="0.3">
      <c r="A53" s="54"/>
      <c r="B53" s="55"/>
      <c r="C53" s="55"/>
      <c r="D53" s="56"/>
    </row>
    <row r="54" spans="1:6" ht="19.5" x14ac:dyDescent="0.4">
      <c r="A54" s="322" t="s">
        <v>8</v>
      </c>
      <c r="B54" s="323"/>
      <c r="C54" s="323"/>
      <c r="D54" s="323"/>
      <c r="E54" s="323"/>
      <c r="F54" s="32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24" t="s">
        <v>38</v>
      </c>
      <c r="B62" s="325"/>
      <c r="C62" s="326"/>
      <c r="D62" s="214">
        <f>SUM(B55:C61)</f>
        <v>0</v>
      </c>
    </row>
    <row r="63" spans="1:6" x14ac:dyDescent="0.3">
      <c r="A63" s="324" t="s">
        <v>342</v>
      </c>
      <c r="B63" s="325"/>
      <c r="C63" s="326"/>
      <c r="D63" s="65">
        <f>D62/(COUNT(B55:C61)*2)</f>
        <v>0</v>
      </c>
    </row>
    <row r="64" spans="1:6" s="50" customFormat="1" x14ac:dyDescent="0.3">
      <c r="A64" s="54"/>
      <c r="B64" s="55"/>
      <c r="C64" s="55"/>
      <c r="D64" s="56"/>
    </row>
    <row r="65" spans="1:6" ht="19.5" x14ac:dyDescent="0.4">
      <c r="A65" s="322" t="s">
        <v>143</v>
      </c>
      <c r="B65" s="323"/>
      <c r="C65" s="323"/>
      <c r="D65" s="323"/>
      <c r="E65" s="323"/>
      <c r="F65" s="32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24" t="s">
        <v>38</v>
      </c>
      <c r="B83" s="325"/>
      <c r="C83" s="326"/>
      <c r="D83" s="214">
        <f>SUM(B66:C82)</f>
        <v>0</v>
      </c>
    </row>
    <row r="84" spans="1:6" x14ac:dyDescent="0.3">
      <c r="A84" s="324" t="s">
        <v>342</v>
      </c>
      <c r="B84" s="325"/>
      <c r="C84" s="326"/>
      <c r="D84" s="65">
        <f>D83/(COUNT(B66:C82)*2)</f>
        <v>0</v>
      </c>
    </row>
    <row r="85" spans="1:6" s="50" customFormat="1" x14ac:dyDescent="0.3">
      <c r="A85" s="54"/>
      <c r="B85" s="55"/>
      <c r="C85" s="55"/>
      <c r="D85" s="56"/>
    </row>
    <row r="86" spans="1:6" ht="19.5" x14ac:dyDescent="0.4">
      <c r="A86" s="322" t="s">
        <v>237</v>
      </c>
      <c r="B86" s="323"/>
      <c r="C86" s="323"/>
      <c r="D86" s="323"/>
      <c r="E86" s="323"/>
      <c r="F86" s="32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24" t="s">
        <v>38</v>
      </c>
      <c r="B101" s="325"/>
      <c r="C101" s="326"/>
      <c r="D101" s="214">
        <f>SUM(B87:C100)</f>
        <v>0</v>
      </c>
    </row>
    <row r="102" spans="1:6" x14ac:dyDescent="0.3">
      <c r="A102" s="324" t="s">
        <v>342</v>
      </c>
      <c r="B102" s="325"/>
      <c r="C102" s="32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2" t="s">
        <v>238</v>
      </c>
      <c r="B105" s="323"/>
      <c r="C105" s="323"/>
      <c r="D105" s="323"/>
      <c r="E105" s="323"/>
      <c r="F105" s="32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24" t="s">
        <v>38</v>
      </c>
      <c r="B117" s="325"/>
      <c r="C117" s="326"/>
      <c r="D117" s="214">
        <f>SUM(B106:C116)</f>
        <v>0</v>
      </c>
      <c r="E117" s="37"/>
      <c r="F117" s="37"/>
    </row>
    <row r="118" spans="1:6" s="50" customFormat="1" x14ac:dyDescent="0.3">
      <c r="A118" s="324" t="s">
        <v>342</v>
      </c>
      <c r="B118" s="325"/>
      <c r="C118" s="326"/>
      <c r="D118" s="65">
        <f>D117/(COUNT(B106:C116)*2)</f>
        <v>0</v>
      </c>
      <c r="E118" s="37"/>
      <c r="F118" s="37"/>
    </row>
    <row r="119" spans="1:6" s="50" customFormat="1" x14ac:dyDescent="0.3">
      <c r="A119" s="54"/>
      <c r="B119" s="55"/>
      <c r="C119" s="55"/>
      <c r="D119" s="56"/>
    </row>
    <row r="120" spans="1:6" ht="19.5" x14ac:dyDescent="0.4">
      <c r="A120" s="322" t="s">
        <v>208</v>
      </c>
      <c r="B120" s="323"/>
      <c r="C120" s="323"/>
      <c r="D120" s="323"/>
      <c r="E120" s="323"/>
      <c r="F120" s="32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24" t="s">
        <v>38</v>
      </c>
      <c r="B132" s="325"/>
      <c r="C132" s="326"/>
      <c r="D132" s="214">
        <f>SUM(B121:C131)</f>
        <v>0</v>
      </c>
    </row>
    <row r="133" spans="1:6" x14ac:dyDescent="0.3">
      <c r="A133" s="324" t="s">
        <v>342</v>
      </c>
      <c r="B133" s="325"/>
      <c r="C133" s="326"/>
      <c r="D133" s="63">
        <f>D132/(COUNT(B121:C131)*2)</f>
        <v>0</v>
      </c>
    </row>
    <row r="134" spans="1:6" s="50" customFormat="1" x14ac:dyDescent="0.3">
      <c r="A134" s="54"/>
      <c r="B134" s="55"/>
      <c r="C134" s="55"/>
      <c r="D134" s="61"/>
    </row>
    <row r="135" spans="1:6" ht="19.5" x14ac:dyDescent="0.4">
      <c r="A135" s="322" t="s">
        <v>78</v>
      </c>
      <c r="B135" s="323"/>
      <c r="C135" s="323"/>
      <c r="D135" s="323"/>
      <c r="E135" s="323"/>
      <c r="F135" s="32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24" t="s">
        <v>38</v>
      </c>
      <c r="B148" s="325"/>
      <c r="C148" s="326"/>
      <c r="D148" s="214">
        <f>SUM(B136:C147)</f>
        <v>0</v>
      </c>
    </row>
    <row r="149" spans="1:6" x14ac:dyDescent="0.3">
      <c r="A149" s="324" t="s">
        <v>342</v>
      </c>
      <c r="B149" s="325"/>
      <c r="C149" s="326"/>
      <c r="D149" s="65">
        <f>D148/(COUNT(B136:C147)*2)</f>
        <v>0</v>
      </c>
    </row>
    <row r="150" spans="1:6" s="50" customFormat="1" x14ac:dyDescent="0.3">
      <c r="A150" s="54"/>
      <c r="B150" s="55"/>
      <c r="C150" s="55"/>
      <c r="D150" s="56"/>
    </row>
    <row r="151" spans="1:6" ht="19.5" x14ac:dyDescent="0.4">
      <c r="A151" s="322" t="s">
        <v>243</v>
      </c>
      <c r="B151" s="323"/>
      <c r="C151" s="323"/>
      <c r="D151" s="323"/>
      <c r="E151" s="323"/>
      <c r="F151" s="32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24" t="s">
        <v>38</v>
      </c>
      <c r="B160" s="327"/>
      <c r="C160" s="328"/>
      <c r="D160" s="215">
        <f>SUM(B152:C159)</f>
        <v>0</v>
      </c>
    </row>
    <row r="161" spans="1:6" x14ac:dyDescent="0.3">
      <c r="A161" s="324" t="s">
        <v>342</v>
      </c>
      <c r="B161" s="325"/>
      <c r="C161" s="326"/>
      <c r="D161" s="65">
        <f>D160/(COUNT(B152:C159)*2)</f>
        <v>0</v>
      </c>
    </row>
    <row r="162" spans="1:6" s="50" customFormat="1" x14ac:dyDescent="0.3">
      <c r="A162" s="54"/>
      <c r="B162" s="55"/>
      <c r="C162" s="57"/>
      <c r="D162" s="58"/>
    </row>
    <row r="163" spans="1:6" ht="19.5" x14ac:dyDescent="0.4">
      <c r="A163" s="322" t="s">
        <v>85</v>
      </c>
      <c r="B163" s="323"/>
      <c r="C163" s="323"/>
      <c r="D163" s="323"/>
      <c r="E163" s="323"/>
      <c r="F163" s="32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24" t="s">
        <v>38</v>
      </c>
      <c r="B168" s="325"/>
      <c r="C168" s="326"/>
      <c r="D168" s="214">
        <f>SUM(B164:C167)</f>
        <v>0</v>
      </c>
    </row>
    <row r="169" spans="1:6" x14ac:dyDescent="0.3">
      <c r="A169" s="324" t="s">
        <v>342</v>
      </c>
      <c r="B169" s="325"/>
      <c r="C169" s="326"/>
      <c r="D169" s="65">
        <f>D168/(COUNT(B164:C167)*2)</f>
        <v>0</v>
      </c>
    </row>
    <row r="170" spans="1:6" s="50" customFormat="1" x14ac:dyDescent="0.3">
      <c r="A170" s="54"/>
      <c r="B170" s="55"/>
      <c r="C170" s="55"/>
      <c r="D170" s="56"/>
    </row>
    <row r="171" spans="1:6" ht="19.5" x14ac:dyDescent="0.4">
      <c r="A171" s="329" t="s">
        <v>17</v>
      </c>
      <c r="B171" s="330"/>
      <c r="C171" s="330"/>
      <c r="D171" s="330"/>
      <c r="E171" s="330"/>
      <c r="F171" s="33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24" t="s">
        <v>38</v>
      </c>
      <c r="B176" s="325"/>
      <c r="C176" s="326"/>
      <c r="D176" s="214">
        <f>SUM(B172:C175)</f>
        <v>0</v>
      </c>
    </row>
    <row r="177" spans="1:6" x14ac:dyDescent="0.3">
      <c r="A177" s="324" t="s">
        <v>342</v>
      </c>
      <c r="B177" s="325"/>
      <c r="C177" s="326"/>
      <c r="D177" s="65">
        <f>D176/(COUNT(B172:C175)*2)</f>
        <v>0</v>
      </c>
    </row>
    <row r="178" spans="1:6" s="50" customFormat="1" x14ac:dyDescent="0.3">
      <c r="A178" s="54"/>
      <c r="B178" s="55"/>
      <c r="C178" s="55"/>
      <c r="D178" s="56"/>
    </row>
    <row r="179" spans="1:6" ht="19.5" x14ac:dyDescent="0.4">
      <c r="A179" s="322" t="s">
        <v>87</v>
      </c>
      <c r="B179" s="323"/>
      <c r="C179" s="323"/>
      <c r="D179" s="323"/>
      <c r="E179" s="323"/>
      <c r="F179" s="32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24" t="s">
        <v>38</v>
      </c>
      <c r="B185" s="325"/>
      <c r="C185" s="326"/>
      <c r="D185" s="214">
        <f>SUM(B180:C184)</f>
        <v>0</v>
      </c>
    </row>
    <row r="186" spans="1:6" x14ac:dyDescent="0.3">
      <c r="A186" s="324" t="s">
        <v>342</v>
      </c>
      <c r="B186" s="325"/>
      <c r="C186" s="326"/>
      <c r="D186" s="65">
        <f>D185/(COUNT(B180:C184)*2)</f>
        <v>0</v>
      </c>
    </row>
    <row r="187" spans="1:6" s="50" customFormat="1" x14ac:dyDescent="0.3">
      <c r="A187" s="54"/>
      <c r="B187" s="55"/>
      <c r="C187" s="55"/>
      <c r="D187" s="56"/>
    </row>
    <row r="188" spans="1:6" ht="19.5" x14ac:dyDescent="0.4">
      <c r="A188" s="322" t="s">
        <v>242</v>
      </c>
      <c r="B188" s="323"/>
      <c r="C188" s="323"/>
      <c r="D188" s="323"/>
      <c r="E188" s="323"/>
      <c r="F188" s="32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24" t="s">
        <v>38</v>
      </c>
      <c r="B193" s="325"/>
      <c r="C193" s="326"/>
      <c r="D193" s="97">
        <f>SUM(B189:C192)</f>
        <v>0</v>
      </c>
    </row>
    <row r="194" spans="1:4" x14ac:dyDescent="0.3">
      <c r="A194" s="324" t="s">
        <v>342</v>
      </c>
      <c r="B194" s="325"/>
      <c r="C194" s="32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'A3 Exploitation'!Zone_d_impression</vt:lpstr>
      <vt:lpstr>'A3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MH-Quali Consult</cp:lastModifiedBy>
  <cp:lastPrinted>2017-02-17T13:42:57Z</cp:lastPrinted>
  <dcterms:created xsi:type="dcterms:W3CDTF">2015-10-03T07:44:26Z</dcterms:created>
  <dcterms:modified xsi:type="dcterms:W3CDTF">2017-09-11T21:49:38Z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