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Midoun 2\2017\novembre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 name="_xlnm.Print_Area" localSheetId="8">'A4 Technique'!$A$1:$G$198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D336" i="26" s="1"/>
  <c r="D337" i="26" s="1"/>
  <c r="C331" i="26"/>
  <c r="C330" i="26"/>
  <c r="A325" i="26"/>
  <c r="C315" i="26"/>
  <c r="D318" i="26" s="1"/>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336" i="22" l="1"/>
  <c r="D337" i="22" s="1"/>
  <c r="D318" i="22"/>
  <c r="D321" i="22" s="1"/>
  <c r="D322" i="22" s="1"/>
  <c r="D263" i="22"/>
  <c r="D264" i="22" s="1"/>
  <c r="D242" i="22"/>
  <c r="D243" i="22" s="1"/>
  <c r="D146" i="22"/>
  <c r="D147" i="22" s="1"/>
  <c r="D491" i="18"/>
  <c r="D492" i="18" s="1"/>
  <c r="B170" i="29" s="1"/>
  <c r="D62" i="23"/>
  <c r="D63" i="23" s="1"/>
  <c r="D206" i="22"/>
  <c r="D207" i="22" s="1"/>
  <c r="D110" i="24"/>
  <c r="D111" i="24" s="1"/>
  <c r="D62" i="27"/>
  <c r="D63" i="27" s="1"/>
  <c r="D81" i="20"/>
  <c r="D110" i="22"/>
  <c r="D111" i="22" s="1"/>
  <c r="D285" i="22"/>
  <c r="D286" i="22" s="1"/>
  <c r="D429" i="22"/>
  <c r="D430" i="22" s="1"/>
  <c r="D37" i="26"/>
  <c r="D429" i="26"/>
  <c r="D160" i="21"/>
  <c r="D161" i="21" s="1"/>
  <c r="D62" i="21"/>
  <c r="D63" i="21" s="1"/>
  <c r="D491" i="20"/>
  <c r="D492" i="20" s="1"/>
  <c r="B171" i="29" s="1"/>
  <c r="D388" i="20"/>
  <c r="D389" i="20" s="1"/>
  <c r="D263" i="20"/>
  <c r="D264" i="20" s="1"/>
  <c r="D242" i="20"/>
  <c r="D243" i="20" s="1"/>
  <c r="D206" i="20"/>
  <c r="D207" i="20" s="1"/>
  <c r="D110" i="20"/>
  <c r="D111" i="20" s="1"/>
  <c r="D54" i="20"/>
  <c r="D55" i="20" s="1"/>
  <c r="D37" i="20"/>
  <c r="D38" i="20" s="1"/>
  <c r="D451" i="24"/>
  <c r="D452" i="24" s="1"/>
  <c r="B146" i="29" s="1"/>
  <c r="D443" i="24"/>
  <c r="D54" i="18"/>
  <c r="D55" i="18" s="1"/>
  <c r="D429" i="18"/>
  <c r="D432" i="18" s="1"/>
  <c r="D433" i="18" s="1"/>
  <c r="B134" i="29" s="1"/>
  <c r="D285" i="20"/>
  <c r="D286" i="20" s="1"/>
  <c r="D318" i="20"/>
  <c r="D321" i="20" s="1"/>
  <c r="D322" i="20" s="1"/>
  <c r="D336" i="20"/>
  <c r="D337" i="20" s="1"/>
  <c r="D429" i="20"/>
  <c r="D432" i="20" s="1"/>
  <c r="D433" i="20" s="1"/>
  <c r="B135" i="29" s="1"/>
  <c r="D37" i="22"/>
  <c r="D40" i="22" s="1"/>
  <c r="D41" i="22" s="1"/>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83" i="19"/>
  <c r="D84" i="19" s="1"/>
  <c r="D132" i="19"/>
  <c r="D133" i="19" s="1"/>
  <c r="D148" i="19"/>
  <c r="D149" i="19" s="1"/>
  <c r="D160" i="19"/>
  <c r="D161" i="19" s="1"/>
  <c r="D160" i="23"/>
  <c r="D161" i="23" s="1"/>
  <c r="D160" i="25"/>
  <c r="D161" i="25" s="1"/>
  <c r="D101" i="27"/>
  <c r="D102" i="27" s="1"/>
  <c r="D349" i="24"/>
  <c r="D350" i="24" s="1"/>
  <c r="D318" i="18"/>
  <c r="D319" i="18" s="1"/>
  <c r="D134" i="20"/>
  <c r="D135" i="20" s="1"/>
  <c r="D146" i="20"/>
  <c r="D147" i="20" s="1"/>
  <c r="D81" i="22"/>
  <c r="D82" i="22" s="1"/>
  <c r="D229" i="22"/>
  <c r="D230" i="22" s="1"/>
  <c r="D451" i="22"/>
  <c r="D452" i="22" s="1"/>
  <c r="B145" i="29" s="1"/>
  <c r="D285" i="24"/>
  <c r="D186" i="26"/>
  <c r="D187" i="26" s="1"/>
  <c r="D229" i="26"/>
  <c r="D230" i="26" s="1"/>
  <c r="D349" i="26"/>
  <c r="D350" i="26" s="1"/>
  <c r="D83" i="21"/>
  <c r="D84" i="21" s="1"/>
  <c r="D132" i="21"/>
  <c r="D133" i="21" s="1"/>
  <c r="D148" i="21"/>
  <c r="D149" i="21" s="1"/>
  <c r="D83" i="23"/>
  <c r="D84" i="23" s="1"/>
  <c r="D132" i="23"/>
  <c r="D133" i="23" s="1"/>
  <c r="D148" i="23"/>
  <c r="D149" i="23" s="1"/>
  <c r="D83" i="25"/>
  <c r="D84" i="25" s="1"/>
  <c r="D132" i="25"/>
  <c r="D133" i="25" s="1"/>
  <c r="D148" i="25"/>
  <c r="D149" i="25" s="1"/>
  <c r="D336" i="18"/>
  <c r="D337" i="18" s="1"/>
  <c r="D186" i="20"/>
  <c r="D187" i="20" s="1"/>
  <c r="D229" i="20"/>
  <c r="D230" i="20" s="1"/>
  <c r="D134" i="22"/>
  <c r="D135" i="22" s="1"/>
  <c r="D379" i="22"/>
  <c r="D380" i="22" s="1"/>
  <c r="D399" i="22"/>
  <c r="D400" i="22" s="1"/>
  <c r="D134" i="24"/>
  <c r="D135" i="24" s="1"/>
  <c r="D146" i="24"/>
  <c r="D149" i="24" s="1"/>
  <c r="D150" i="24" s="1"/>
  <c r="D379" i="24"/>
  <c r="D380" i="24" s="1"/>
  <c r="D399" i="24"/>
  <c r="D81" i="26"/>
  <c r="D206" i="26"/>
  <c r="D207" i="26" s="1"/>
  <c r="D242" i="26"/>
  <c r="D243" i="26" s="1"/>
  <c r="D263" i="26"/>
  <c r="D264" i="26" s="1"/>
  <c r="D388" i="26"/>
  <c r="D389" i="26" s="1"/>
  <c r="D117" i="19"/>
  <c r="D118" i="19" s="1"/>
  <c r="D101" i="21"/>
  <c r="D102" i="21" s="1"/>
  <c r="D101" i="23"/>
  <c r="D102" i="23" s="1"/>
  <c r="D117" i="23"/>
  <c r="D118" i="23" s="1"/>
  <c r="D101" i="25"/>
  <c r="D102" i="25" s="1"/>
  <c r="D117" i="25"/>
  <c r="D118" i="25" s="1"/>
  <c r="D160" i="27"/>
  <c r="D161" i="27" s="1"/>
  <c r="D62" i="19"/>
  <c r="D63" i="19" s="1"/>
  <c r="D101" i="19"/>
  <c r="D102" i="19" s="1"/>
  <c r="D451" i="18"/>
  <c r="D452" i="18" s="1"/>
  <c r="B143" i="29" s="1"/>
  <c r="D388" i="18"/>
  <c r="D389" i="18" s="1"/>
  <c r="D263" i="18"/>
  <c r="D264" i="18" s="1"/>
  <c r="D285" i="18"/>
  <c r="D286" i="18" s="1"/>
  <c r="D229" i="18"/>
  <c r="D230" i="18" s="1"/>
  <c r="D242" i="18"/>
  <c r="D206" i="18"/>
  <c r="D207" i="18" s="1"/>
  <c r="D186" i="18"/>
  <c r="D187" i="18" s="1"/>
  <c r="D134" i="18"/>
  <c r="D135" i="18" s="1"/>
  <c r="D110" i="18"/>
  <c r="D111" i="18" s="1"/>
  <c r="D81" i="18"/>
  <c r="D40" i="18"/>
  <c r="D41" i="18" s="1"/>
  <c r="D40" i="24"/>
  <c r="D41" i="24" s="1"/>
  <c r="D40" i="26"/>
  <c r="D41" i="26" s="1"/>
  <c r="D197" i="27"/>
  <c r="D198" i="27" s="1"/>
  <c r="B11" i="27" s="1"/>
  <c r="D194" i="27"/>
  <c r="D194" i="25"/>
  <c r="D194" i="23"/>
  <c r="D194" i="21"/>
  <c r="D194" i="19"/>
  <c r="D286" i="26"/>
  <c r="D288" i="26"/>
  <c r="D289" i="26" s="1"/>
  <c r="D321" i="26"/>
  <c r="D322" i="26" s="1"/>
  <c r="D319" i="26"/>
  <c r="D432" i="26"/>
  <c r="D433" i="26" s="1"/>
  <c r="B138" i="29" s="1"/>
  <c r="D430" i="26"/>
  <c r="D501" i="26"/>
  <c r="B183" i="29" s="1"/>
  <c r="D96" i="26"/>
  <c r="D97" i="26" s="1"/>
  <c r="D82" i="26"/>
  <c r="D149" i="26"/>
  <c r="D150" i="26" s="1"/>
  <c r="D164" i="26"/>
  <c r="D400" i="26"/>
  <c r="D402" i="26"/>
  <c r="D403" i="26" s="1"/>
  <c r="D38" i="26"/>
  <c r="D347" i="26"/>
  <c r="D449" i="26"/>
  <c r="D286" i="24"/>
  <c r="D288" i="24"/>
  <c r="D289" i="24" s="1"/>
  <c r="D245" i="24"/>
  <c r="D246" i="24" s="1"/>
  <c r="D243" i="24"/>
  <c r="D147" i="24"/>
  <c r="D164" i="24"/>
  <c r="D189" i="24"/>
  <c r="D190" i="24" s="1"/>
  <c r="D400" i="24"/>
  <c r="D321" i="24"/>
  <c r="D322" i="24" s="1"/>
  <c r="D319" i="24"/>
  <c r="D432" i="24"/>
  <c r="D433" i="24" s="1"/>
  <c r="B137" i="29" s="1"/>
  <c r="D430" i="24"/>
  <c r="D38" i="24"/>
  <c r="D347" i="24"/>
  <c r="D347" i="22"/>
  <c r="D501" i="22"/>
  <c r="B181" i="29" s="1"/>
  <c r="D164" i="22"/>
  <c r="D449" i="22"/>
  <c r="D501" i="20"/>
  <c r="B180" i="29" s="1"/>
  <c r="D164" i="20"/>
  <c r="D400" i="20"/>
  <c r="D402" i="20"/>
  <c r="D403" i="20" s="1"/>
  <c r="D96" i="20"/>
  <c r="D97" i="20" s="1"/>
  <c r="D82" i="20"/>
  <c r="D451" i="20"/>
  <c r="D452" i="20" s="1"/>
  <c r="B144" i="29" s="1"/>
  <c r="D347" i="20"/>
  <c r="D40" i="20"/>
  <c r="D41" i="20" s="1"/>
  <c r="D449" i="20"/>
  <c r="D321" i="18"/>
  <c r="D322" i="18" s="1"/>
  <c r="D501" i="18"/>
  <c r="B179" i="29" s="1"/>
  <c r="D82" i="18"/>
  <c r="D243" i="18"/>
  <c r="D147" i="18"/>
  <c r="D164" i="18"/>
  <c r="D400" i="18"/>
  <c r="D402" i="18"/>
  <c r="D403" i="18" s="1"/>
  <c r="D38" i="18"/>
  <c r="D347" i="18"/>
  <c r="D449" i="18"/>
  <c r="D432" i="22" l="1"/>
  <c r="D433" i="22" s="1"/>
  <c r="B136" i="29" s="1"/>
  <c r="D349" i="22"/>
  <c r="D350" i="22" s="1"/>
  <c r="B118" i="29" s="1"/>
  <c r="D319" i="22"/>
  <c r="D288" i="22"/>
  <c r="D289" i="22" s="1"/>
  <c r="B100" i="29" s="1"/>
  <c r="D189" i="22"/>
  <c r="D190" i="22" s="1"/>
  <c r="B82" i="29" s="1"/>
  <c r="D96" i="22"/>
  <c r="D97" i="22" s="1"/>
  <c r="B64" i="29" s="1"/>
  <c r="D38" i="22"/>
  <c r="D288" i="18"/>
  <c r="D289" i="18" s="1"/>
  <c r="D349" i="20"/>
  <c r="D350" i="20" s="1"/>
  <c r="D96" i="18"/>
  <c r="D97" i="18" s="1"/>
  <c r="D189" i="26"/>
  <c r="D190" i="26" s="1"/>
  <c r="B84" i="29" s="1"/>
  <c r="D245" i="26"/>
  <c r="D246" i="26" s="1"/>
  <c r="D149" i="22"/>
  <c r="D150" i="22" s="1"/>
  <c r="B73" i="29" s="1"/>
  <c r="D197" i="25"/>
  <c r="D198" i="25" s="1"/>
  <c r="B11" i="25" s="1"/>
  <c r="D349" i="18"/>
  <c r="D350" i="18" s="1"/>
  <c r="B116" i="29" s="1"/>
  <c r="D197" i="21"/>
  <c r="D198" i="21" s="1"/>
  <c r="B11" i="21" s="1"/>
  <c r="D319" i="20"/>
  <c r="D288" i="20"/>
  <c r="D289" i="20" s="1"/>
  <c r="B99" i="29" s="1"/>
  <c r="D245" i="20"/>
  <c r="D246" i="20" s="1"/>
  <c r="B90" i="29" s="1"/>
  <c r="D189" i="20"/>
  <c r="D190" i="20" s="1"/>
  <c r="B81" i="29" s="1"/>
  <c r="D149" i="20"/>
  <c r="D150" i="20" s="1"/>
  <c r="B72" i="29" s="1"/>
  <c r="D245" i="18"/>
  <c r="D246" i="18" s="1"/>
  <c r="D430" i="18"/>
  <c r="D430" i="20"/>
  <c r="D245" i="22"/>
  <c r="D246" i="22" s="1"/>
  <c r="B91" i="29" s="1"/>
  <c r="D82" i="24"/>
  <c r="D197" i="19"/>
  <c r="D198" i="19" s="1"/>
  <c r="B11" i="19" s="1"/>
  <c r="D197" i="23"/>
  <c r="D198" i="23" s="1"/>
  <c r="B11" i="23" s="1"/>
  <c r="D149" i="18"/>
  <c r="D150" i="18" s="1"/>
  <c r="B71" i="29" s="1"/>
  <c r="D402" i="22"/>
  <c r="D403" i="22" s="1"/>
  <c r="B127" i="29" s="1"/>
  <c r="D402" i="24"/>
  <c r="D403" i="24" s="1"/>
  <c r="B128" i="29" s="1"/>
  <c r="D189" i="18"/>
  <c r="D190" i="18" s="1"/>
  <c r="B125" i="29"/>
  <c r="B53" i="29"/>
  <c r="B93" i="29"/>
  <c r="B75" i="29"/>
  <c r="B101" i="29"/>
  <c r="B55" i="29"/>
  <c r="B126" i="29"/>
  <c r="B80" i="29"/>
  <c r="B89" i="29"/>
  <c r="B107" i="29"/>
  <c r="B98" i="29"/>
  <c r="A8" i="16"/>
  <c r="B192" i="29"/>
  <c r="B191" i="29"/>
  <c r="B129" i="29"/>
  <c r="B120" i="29"/>
  <c r="B119" i="29"/>
  <c r="B117" i="29"/>
  <c r="B111" i="29"/>
  <c r="B110" i="29"/>
  <c r="B109" i="29"/>
  <c r="B108" i="29"/>
  <c r="B102" i="29"/>
  <c r="B92" i="29"/>
  <c r="B83" i="29"/>
  <c r="B74" i="29"/>
  <c r="B66" i="29"/>
  <c r="B65" i="29"/>
  <c r="B63" i="29"/>
  <c r="B57" i="29"/>
  <c r="B56" i="29"/>
  <c r="B54" i="29"/>
  <c r="B188" i="29" l="1"/>
  <c r="D504" i="18"/>
  <c r="D505" i="18" s="1"/>
  <c r="B25" i="29" s="1"/>
  <c r="D504" i="26"/>
  <c r="D505" i="26" s="1"/>
  <c r="B12" i="26" s="1"/>
  <c r="D504" i="20"/>
  <c r="D505" i="20" s="1"/>
  <c r="B26" i="29" s="1"/>
  <c r="B29" i="29"/>
  <c r="B39" i="29"/>
  <c r="B12" i="18"/>
  <c r="B35" i="29"/>
  <c r="D504" i="22"/>
  <c r="D505" i="22" s="1"/>
  <c r="D504" i="24"/>
  <c r="D505"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12" i="24"/>
  <c r="B38" i="29"/>
  <c r="B28" i="29"/>
  <c r="B12" i="22"/>
  <c r="B37" i="29"/>
  <c r="B27"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<sst xmlns="http://schemas.openxmlformats.org/spreadsheetml/2006/main" count="4466" uniqueCount="649">
  <si>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</si>
  <si>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</si>
  <si>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</si>
  <si>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</si>
  <si>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</si>
  <si>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</si>
  <si>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</si>
  <si>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</si>
  <si>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</si>
  <si>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</si>
  <si>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</si>
  <si>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</si>
  <si>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</si>
  <si>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</si>
  <si>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</si>
  <si>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</si>
  <si>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</si>
  <si>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</si>
  <si>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</si>
  <si>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</si>
  <si>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</si>
  <si>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</si>
  <si>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</si>
  <si>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</si>
  <si>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</si>
  <si>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</si>
  <si>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</si>
  <si>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</si>
  <si>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</si>
  <si>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</si>
  <si>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</si>
  <si>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</si>
  <si>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</si>
  <si>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</si>
  <si>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</si>
  <si>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</si>
  <si>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</si>
  <si>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</si>
  <si>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</si>
  <si>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</si>
  <si>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</si>
  <si>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</si>
  <si>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</si>
  <si>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</si>
  <si>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</si>
  <si>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</si>
  <si>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</si>
  <si>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</si>
  <si>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</si>
  <si>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</si>
  <si>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</si>
  <si>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</si>
  <si>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</si>
  <si>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</si>
  <si>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</si>
  <si>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</si>
  <si>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</si>
  <si>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</si>
  <si>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</si>
  <si>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</si>
  <si>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</si>
  <si>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</si>
  <si>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</si>
  <si>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</si>
  <si>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</si>
  <si>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</si>
  <si>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</si>
  <si>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</si>
  <si>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</si>
  <si>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</si>
  <si>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</si>
  <si>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</si>
  <si>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</si>
  <si>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</si>
  <si>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</si>
  <si>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</si>
  <si>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</si>
  <si>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</si>
  <si>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</si>
  <si>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</si>
  <si>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</si>
  <si>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</si>
  <si>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</si>
  <si>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</si>
  <si>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</si>
  <si>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</si>
  <si>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</si>
  <si>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</si>
  <si>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</si>
  <si>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</si>
  <si>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</si>
  <si>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</si>
  <si>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</si>
  <si>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</si>
  <si>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</si>
  <si>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</si>
  <si>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</si>
  <si>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</si>
  <si>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</si>
  <si>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</si>
  <si>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</si>
  <si>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</si>
  <si>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</si>
  <si>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</si>
  <si>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</si>
  <si>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</si>
  <si>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</si>
  <si>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</si>
  <si>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</si>
  <si>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</si>
  <si>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</si>
  <si>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</si>
  <si>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</si>
  <si>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</si>
  <si>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</si>
  <si>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</si>
  <si>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</si>
  <si>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</si>
  <si>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</si>
  <si>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</si>
  <si>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</si>
  <si>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</si>
  <si>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</si>
  <si>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</si>
  <si>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</si>
  <si>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</si>
  <si>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</si>
  <si>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</si>
  <si>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</si>
  <si>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</si>
  <si>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</si>
  <si>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</si>
  <si>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</si>
  <si>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</si>
  <si>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</si>
  <si>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</si>
  <si>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</si>
  <si>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</si>
  <si>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</si>
  <si>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</si>
  <si>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</si>
  <si>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</si>
  <si>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</si>
  <si>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</si>
  <si>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</si>
  <si>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</si>
  <si>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</si>
  <si>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</si>
  <si>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</si>
  <si>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</si>
  <si>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</si>
  <si>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</si>
  <si>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</si>
  <si>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</si>
  <si>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</si>
  <si>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</si>
  <si>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</si>
  <si>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</si>
  <si>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</si>
  <si>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</si>
  <si>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</si>
  <si>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</si>
  <si>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</si>
  <si>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</si>
  <si>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</si>
  <si>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</si>
  <si>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</si>
  <si>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</si>
  <si>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</si>
  <si>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</si>
  <si>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</si>
  <si>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</si>
  <si>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</si>
  <si>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</si>
  <si>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</si>
  <si>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</si>
  <si>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</si>
  <si>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</si>
  <si>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</si>
  <si>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</si>
  <si>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</si>
  <si>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</si>
  <si>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</si>
  <si>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</si>
  <si>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</si>
  <si>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</si>
  <si>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</si>
  <si>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</si>
  <si>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</si>
  <si>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</si>
  <si>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</si>
  <si>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</si>
  <si>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</si>
  <si>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</si>
  <si>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</si>
  <si>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</si>
  <si>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</si>
  <si>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</si>
  <si>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</si>
  <si>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</si>
  <si>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</si>
  <si>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</si>
  <si>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</si>
  <si>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</si>
  <si>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</si>
  <si>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</si>
  <si>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</si>
  <si>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</si>
  <si>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</si>
  <si>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</si>
  <si>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</si>
  <si>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</si>
  <si>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</si>
  <si>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</si>
  <si>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</si>
  <si>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</si>
  <si>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</si>
  <si>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</si>
  <si>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</si>
  <si>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</si>
  <si>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</si>
  <si>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</si>
  <si>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</si>
  <si>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</si>
  <si>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</si>
  <si>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</si>
  <si>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</si>
  <si>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</si>
  <si>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</si>
  <si>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</si>
  <si>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</si>
  <si>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</si>
  <si>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</si>
  <si>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</si>
  <si>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</si>
  <si>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</si>
  <si>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</si>
  <si>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</si>
  <si>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</si>
  <si>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</si>
  <si>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</si>
  <si>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</si>
  <si>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</si>
  <si>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</si>
  <si>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</si>
  <si>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</si>
  <si>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</si>
  <si>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</si>
  <si>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</si>
  <si>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</si>
  <si>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</si>
  <si>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</si>
  <si>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</si>
  <si>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</si>
  <si>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</si>
  <si>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</si>
  <si>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</si>
  <si>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</si>
  <si>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</si>
  <si>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</si>
  <si>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</si>
  <si>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</si>
  <si>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</si>
  <si>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</si>
  <si>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</si>
  <si>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</si>
  <si>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</si>
  <si>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</si>
  <si>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</si>
  <si>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</si>
  <si>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</si>
  <si>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</si>
  <si>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</si>
  <si>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</si>
  <si>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</si>
  <si>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</si>
  <si>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</si>
  <si>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</si>
  <si>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</si>
  <si>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</si>
  <si>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</si>
  <si>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</si>
  <si>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</si>
  <si>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</si>
  <si>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</si>
  <si>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</si>
  <si>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</si>
  <si>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</si>
  <si>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</si>
  <si>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</si>
  <si>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</si>
  <si>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</si>
  <si>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</si>
  <si>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</si>
  <si>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</si>
  <si>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</si>
  <si>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</si>
  <si>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</si>
  <si>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</si>
  <si>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</si>
  <si>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</si>
  <si>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</si>
  <si>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</si>
  <si>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</si>
  <si>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</si>
  <si>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</si>
  <si>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</si>
  <si>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</si>
  <si>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</si>
  <si>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</si>
  <si>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</si>
  <si>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</si>
  <si>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</si>
  <si>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</si>
  <si>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</si>
  <si>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</si>
  <si>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</si>
  <si>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</si>
  <si>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</si>
  <si>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</si>
  <si>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</si>
  <si>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</si>
  <si>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</si>
  <si>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</si>
  <si>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</si>
  <si>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</si>
  <si>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</si>
  <si>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</si>
  <si>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</si>
  <si>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</si>
  <si>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</si>
  <si>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</si>
  <si>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</si>
  <si>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</si>
  <si>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</si>
  <si>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</si>
  <si>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</si>
  <si>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</si>
  <si>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</si>
  <si>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</si>
  <si>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</si>
  <si>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</si>
  <si>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</si>
  <si>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</si>
  <si>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</si>
  <si>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</si>
  <si>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</si>
  <si>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</si>
  <si>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</si>
  <si>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</si>
  <si>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</si>
  <si>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</si>
  <si>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</si>
  <si>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</si>
  <si>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</si>
  <si>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</si>
  <si>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</si>
  <si>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</si>
  <si>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</si>
  <si>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</si>
  <si>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</si>
  <si>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</si>
  <si>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</si>
  <si>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</si>
  <si>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</si>
  <si>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</si>
  <si>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</si>
  <si>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</si>
  <si>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</si>
  <si>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</si>
  <si>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</si>
  <si>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</si>
  <si>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</si>
  <si>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</si>
  <si>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</si>
  <si>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</si>
  <si>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</si>
  <si>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</si>
  <si>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</si>
  <si>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</si>
  <si>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</si>
  <si>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</si>
  <si>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</si>
  <si>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</si>
  <si>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</si>
  <si>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</si>
  <si>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</si>
  <si>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</si>
  <si>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</si>
  <si>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</si>
  <si>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</si>
  <si>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</si>
  <si>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</si>
  <si>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</si>
  <si>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</si>
  <si>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</si>
  <si>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</si>
  <si>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</si>
  <si>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</si>
  <si>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</si>
  <si>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</si>
  <si>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</si>
  <si>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</si>
  <si>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</si>
  <si>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</si>
  <si>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</si>
  <si>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</si>
  <si>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</si>
  <si>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</si>
  <si>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</si>
  <si>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</si>
  <si>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Midoun 2</t>
  </si>
  <si>
    <t>M. Fadhel (DM) et les chefs rayon</t>
  </si>
  <si>
    <t xml:space="preserve">La zone est propre mais encombrée </t>
  </si>
  <si>
    <t>M. Wassim, nouvellement recruté, manque de formation. Une séance ciblée lui a été dispensée le jour de l'audit.</t>
  </si>
  <si>
    <t>Les horaires d'évacuation des déchets ne sont pas affichés. Les croisements ne sont pas gérés dans le temps (remarque récurrente).</t>
  </si>
  <si>
    <t>Une séance de formation a été menée sur ce volet car le chargé de la réception n'était pas formé.</t>
  </si>
  <si>
    <t>Absence de certificats de salubrité pour les  abats et les produits de la mer.</t>
  </si>
  <si>
    <t>Les certificats doivent être conservés chez le responsable de la réception (6 mois) et le chef rayon concerné (2 ans pour la boucherie et la poissonnerie et 6 mois pour les autres)</t>
  </si>
  <si>
    <t>Correct</t>
  </si>
  <si>
    <t>Propre</t>
  </si>
  <si>
    <t>La porte du laboratoire n'était pas maintenue fermée.</t>
  </si>
  <si>
    <t>Correct: Port de gant lors de la manipulation de la viande hachée.</t>
  </si>
  <si>
    <t>Les DLC et les quantités des produits ne sont pas enregistrées.</t>
  </si>
  <si>
    <t xml:space="preserve">Développement de rouille au sol de la chambre froide </t>
  </si>
  <si>
    <t>Développement de rouille sur certains appareils (voir photos)</t>
  </si>
  <si>
    <t>Les températures du meubles sont de 7 à 8°C / Affichée: 03°C</t>
  </si>
  <si>
    <t>Les merguez sont à 6°C les viandes à 8°C.</t>
  </si>
  <si>
    <t>Renforcer le froid à ce niveau.</t>
  </si>
  <si>
    <t>Certains produits n'étaient pas identifiés: saupe, poulpe et bonite.</t>
  </si>
  <si>
    <t>Le glaçage est à renforcer.</t>
  </si>
  <si>
    <t>Les deux écailleurs n'étaient pas propres.</t>
  </si>
  <si>
    <t>Respecter le remplissage des cases pour les tableaux de traçabilité.</t>
  </si>
  <si>
    <t>Noter P ou S/P au lieu des croix.</t>
  </si>
  <si>
    <t>Absence des certificats de salubrité pour les sardines et les mulets.
Absence de certificats de salubrité dans le rayon boucherie.
Les enregistrement des températures de stockage pour le mois de janvier et avant ne sont pas disponibles
Les enregistrements de la traçabilité avant 06/11/2016 ne sont pas disponibles.</t>
  </si>
  <si>
    <t>Les certificats de salubrité et les enregistrements doivent être conservés 6 mois dans la réception et 2 ans dans la boucherie et la poissonnerie. Ces documents doivent être conservés sous un format papier.</t>
  </si>
  <si>
    <t>Le tableau de comparaison des températures (petit tableau en bas de la page d'enregistrement des températures de stockage) n'est pas rempli.</t>
  </si>
  <si>
    <t>L'essoreuse des oranges n'est pas incluse dans le plan de nettoyage. Une demande de mise à jour du plan est à transmettre à la qualité.</t>
  </si>
  <si>
    <t>Absence d'étiquettes sur les sacs de noix.</t>
  </si>
  <si>
    <t>Renforcer le contrôle des produits. Les produits non étiquetés ne doivent pas être acceptés.</t>
  </si>
  <si>
    <t>Les mulets exposés présentaient une catégorie de fraîcheur de classe B (signe du godet positif, yeux enfoncés, branchies ternes, ). Renforcer le triage des produits.
Sur un paquet de crevettes surgelées on pouvait voir une DLUO sur l'étiquette Carrefour mais camouflée (Voir photo)</t>
  </si>
  <si>
    <t>Absence de distributeurs de papier dans les sanitaires des hommes et des femmes</t>
  </si>
  <si>
    <t>La porte de la réception était maintenue ouverte (Remarque récurrente)</t>
  </si>
  <si>
    <t>L'aire de circulation des engins est encombrée; présence de motos, déchets, palettes… Un rangement est nécessaire.</t>
  </si>
  <si>
    <t>Les huiles usagées ne sont pas identifiées.</t>
  </si>
  <si>
    <t>Les résultats des analyses ne sont pas disponibles dans la poissonnerie et dans le rayon fleg.</t>
  </si>
  <si>
    <t>En cours de mise en œuvre</t>
  </si>
  <si>
    <t>La marchandiser des olives et épices n'est pas formée sur les BPH.</t>
  </si>
  <si>
    <t>Il s'agit de la même zone pour les produits casse et retour. Une identification claire est à prévoir.</t>
  </si>
  <si>
    <t>Absence de local pour le magasin</t>
  </si>
  <si>
    <t>Stagnation d'eau dans la boucherie</t>
  </si>
  <si>
    <t>Seule la date de réception était étiquetée. L'étiquette doit inclure la date d'abattage et la date de réception.</t>
  </si>
  <si>
    <t>Correct: Addition et enregistrement de 43g/kg de viande</t>
  </si>
  <si>
    <t>Respecter la charte vestimentaire Carrefour</t>
  </si>
  <si>
    <t>Les DLUO des produits surgelés emballés sur site risquent d'être dépassées car la traçabilité manque de maîtrise (voir ci-après)</t>
  </si>
  <si>
    <t>Port de chaussures civiles. Le rasage doit être quotidien.</t>
  </si>
  <si>
    <t>Les déchets sont entreposés dans l'aire de circulation des engins</t>
  </si>
  <si>
    <t>Entreposage du foie dans un bacs destiné aux couverts au lieu d’un égouttoir.</t>
  </si>
  <si>
    <t>Mme Meriam CHOUCHENE - Dr Mejed Heni - M. Bilel Hamdi</t>
  </si>
  <si>
    <t>La procédure de nettoyage est méconnue et non affichée.</t>
  </si>
  <si>
    <t>La température du meuble est de 4,3°C.</t>
  </si>
  <si>
    <t>Présence de cadavres d'insectes à l'intérieur du meuble froid.</t>
  </si>
  <si>
    <t xml:space="preserve">Une sensibilisation sur l'horaire et le mode de stockage et d'identification a eu lieu le jour de l'audit. 
Nous rappelons que la décontamination des fruits et des œufs doit avoir lieu en fin de journée pour le 
lendemain. 
Ces produits seront protégés et maintenus au froid le 
soir. </t>
  </si>
  <si>
    <t>Aviser le fournisseur sur cet écart et vérifier la conformité des étiquettes Carrefour par rapport à celles des fournisseurs (listes des ingrédients).</t>
  </si>
  <si>
    <t>Nous rappelons que l'étiquetage des gâteaux doit être réalisé le jour de mise en décongélation pour éviter le poste datage.</t>
  </si>
  <si>
    <t>Les échantillons vérifiés sont conformes.
Les enregistrements sont réalisés.</t>
  </si>
  <si>
    <t>Le suivi mensuel de la température d'ambiance de la chambre froide n'est pas réalisé.</t>
  </si>
  <si>
    <t>La température du laboratoire est 11°C.</t>
  </si>
  <si>
    <t>Bien que la hotte était fonctionnelle, sa capacité d'extraction était très faible.</t>
  </si>
  <si>
    <t>La température du meuble froid est 2,9°C.</t>
  </si>
  <si>
    <t xml:space="preserve">Il est recommandé de maintenir cet équipement disponible aux contrôles nécessaires. </t>
  </si>
  <si>
    <t>La vérification de la fin de cuisson des poulets rôtis n'était que visuelle vu la non disponibilité du thermomètre au laboratoire.</t>
  </si>
  <si>
    <t xml:space="preserve">Le thermomètre est commun pour les rayons traiteurs et fromage/charcuterie.
La vérification du thermomètre, réalisée le jour de l'audit,  ne présente pas l'écart inscrit sur l'enregistrement de contrôle. 
</t>
  </si>
  <si>
    <t xml:space="preserve">Prévoir des thermomètres séparés.
Un rappel sur le protocole de vérification des thermomètre a eu lieu.
</t>
  </si>
  <si>
    <t>Interdire le port d'épingle pour les femmes voilées.</t>
  </si>
  <si>
    <t>Une sensibilisation a eu lieu sur la conformité de l'huile de friture; température exigée, filtration, changement de l'huile, nettoyage de la friteuse, etc.</t>
  </si>
  <si>
    <t xml:space="preserve">Pour information: La décontamination des fruits et des œufs doit avoir lieu en fin de journée pour le 
lendemain. 
Ces produits seront protégés et maintenus au froid 
le soir. </t>
  </si>
  <si>
    <t>Mettre à jour le plan de nettoyage.</t>
  </si>
  <si>
    <t xml:space="preserve">Le remplissage des enregistrements doit être plus rigoureux. L'utilisation du thermomètre est recommandée pour les contrôles.
Pour information:  Les produits cuits fournis en sous‐vide ne doivent pas être mis au  four avant exposition  </t>
  </si>
  <si>
    <t>Nous rappelons que la durée d'exposition  à température ambiante des préparations cuites est de 4h à partir de la fin de cuisson.</t>
  </si>
  <si>
    <t>La température du meuble fromage est de 4,1°C.</t>
  </si>
  <si>
    <t>Vérifier la conformité des étiquettes Carrefour.</t>
  </si>
  <si>
    <t>Remplir la totalité des fiches de traçabilité.</t>
  </si>
  <si>
    <t>Entreposage des sacs à sucre sur des palettes en bois.</t>
  </si>
  <si>
    <t>Prévoir des palettes en plastique facilement nettoyables pour cet effet.</t>
  </si>
  <si>
    <t>Correcte</t>
  </si>
  <si>
    <t>Propres</t>
  </si>
  <si>
    <t>Présence de savons liquides et de papier essuie-mains</t>
  </si>
  <si>
    <t>Disponibles</t>
  </si>
  <si>
    <t>Les rayons disposent de la version 2015. Demander la dernière version de la part de la qualité.</t>
  </si>
  <si>
    <t>Affichés en noir et blanc.</t>
  </si>
  <si>
    <t>Il s'agit d'un terminal de cuisson.</t>
  </si>
  <si>
    <t>Des numéros de lots et de noms de fournisseurs étaient absents dans les fiches de traçabilité; exple fromage brie tarte (date de découpe de 21/02/2017).</t>
  </si>
  <si>
    <t>Les étiquettes Carrefour ne mentionnent pas si les produits sont des fromages ou des préparations fromagères. (exple; Mozza Max de monsieur fromage)</t>
  </si>
  <si>
    <t>Les produits casse sont stockés dans la chambre froide en attendant de fournir l'armoire réfrigérée. Ces produits étaient séparés et clairement identifiés.</t>
  </si>
  <si>
    <t>Port de tenue civile.
Absence de coiffe</t>
  </si>
  <si>
    <t xml:space="preserve">Respect des durées de vie des produits trad. exposés dans le stand </t>
  </si>
  <si>
    <t xml:space="preserve">Glaçage étiquetage des produits </t>
  </si>
  <si>
    <t>Renforcer le contrôle des produits avant exposition. Eliminer totalement la date d'emballage et la DLUO des étiquettes Carrefour avant de les coller.</t>
  </si>
  <si>
    <t>La traçabilité n'est pas maîtrisée:
Dans plusieurs situations, les dates d'ouvertures correspondent aux dates de fin d'utilisation des cartons mais les quantités mises en vente sont inférieures aux quantités commercialisées dans les cartons. Exemple:  filet de mérou emballé le 13/02 (10 kg au lieu de 20kg) et la seiche nettoyée emballée le 20/02 (6kg au lieu de 20kg)
La quantités exposées et la date d'ouverture du carton ne sont pas enregistrées  pour le calamar en tube emballé le 12/02 alors que le 11/02 un carton avait été vidé.</t>
  </si>
  <si>
    <t xml:space="preserve">Absence d'odeur nauséabonde </t>
  </si>
  <si>
    <t>Absence de plan d'action suite au rapport précèdent dans la réception</t>
  </si>
  <si>
    <t>Les palettes ne sont pas correctement rangées. Celles qui sont endommagées ne sont pas séparées de celles qui sont conformes.</t>
  </si>
  <si>
    <t>Le stockage des palettes des œufs est réalisé en face de la porte du laboratoire. Le risque de contamination aéroportée est accru.</t>
  </si>
  <si>
    <t>Les pain panini est réceptionné en vrac sans identification. L'insertion d'une étiquette indiquant le jour de réception permettra de respecter la FEFO et de maitriser la traçabilité du produit.</t>
  </si>
  <si>
    <t>Une sensibilisation sur le protocole de lavage des mains a eu lieu.</t>
  </si>
  <si>
    <t>L'étiquette fournisseur 'SOPRAL' du mini croissant pure beurre ne correspond pas à l'étiquette Carrefour.
Après la réalisation d'un test de traçabilité en amont, on s'aperçoit que le fournisseur indique la présence du raisin et chocolat dans la liste des ingrédients mais ces composants sont absents dans le produit.</t>
  </si>
  <si>
    <t>Durée d'exposition des produits</t>
  </si>
  <si>
    <t>Le taux d'hygrométrie est de 57,8%</t>
  </si>
  <si>
    <t>Développement de rouille sur certains équipements dans la boucherie</t>
  </si>
  <si>
    <t>Un DEIV est placé directement au dessus de la table d'exposition des poissons frais</t>
  </si>
  <si>
    <t>Taux de réalisation du plan d'action précédent</t>
  </si>
  <si>
    <t>Dr Mejed Heni</t>
  </si>
  <si>
    <t>Chefs rayons</t>
  </si>
  <si>
    <t>Na</t>
  </si>
  <si>
    <t>Terminal de cuisson</t>
  </si>
  <si>
    <t>Les verrines surgelées stockées dans le carton n'étaient pas étiquetées.</t>
  </si>
  <si>
    <t>Renforcer le contrôle des matières premières.</t>
  </si>
  <si>
    <t>Identifier le thermomètre</t>
  </si>
  <si>
    <t>Le port de la coiffe est obligatoire</t>
  </si>
  <si>
    <t>La rasage doit être quotidien</t>
  </si>
  <si>
    <t>Nécessité de nettoyer la hotte</t>
  </si>
  <si>
    <t>Barbe mal rasée</t>
  </si>
  <si>
    <t>Chemise sans cravate et absence de badge.</t>
  </si>
  <si>
    <t>Les enregistrements doivent être quotidiens</t>
  </si>
  <si>
    <t>Présence de cadavre de mouche sur les produits exposés</t>
  </si>
  <si>
    <t>Absence de coiffe/ toque</t>
  </si>
  <si>
    <t>Maintenir les étiquettes sur les produits</t>
  </si>
  <si>
    <t>Pas de coiffe</t>
  </si>
  <si>
    <t>La quantité de matières premières n'est pas enregistrée, la total des quantités n'est pas enregistré.
L'origine du parage n'est pas indiquée dans la traçabilité</t>
  </si>
  <si>
    <t>Respecter le remplissage des cases pour les tableaux de traçabilité</t>
  </si>
  <si>
    <t>Utilisation d'une ancienne version de la fiche d'enregistrement
Les additifs ne sont pas enregistrés le 06/05, le 07/05 et le 10/05.</t>
  </si>
  <si>
    <t>Les qantités d'épices doivent être enregistrées sur la fiche. Télécharger la dernière version du document depuis le portail</t>
  </si>
  <si>
    <t>Le port de jeans déhirés est interdit. Le port de la coiffe est obligatoire. Respecter la charte</t>
  </si>
  <si>
    <t>Absence de cravate</t>
  </si>
  <si>
    <t>Les enregitrements doivent être quotidiens</t>
  </si>
  <si>
    <t>Pas de cravate</t>
  </si>
  <si>
    <t>Renforcer le contrôle avant exposition</t>
  </si>
  <si>
    <t>Le nettoyage de l'intérieur des grilles des meubles est à renforcer.</t>
  </si>
  <si>
    <t xml:space="preserve">Renforcer le nettoyage du meuble </t>
  </si>
  <si>
    <t>Les températures à cœur ne sont pas enregistrées</t>
  </si>
  <si>
    <t>Le port de la cravate est obligatoire</t>
  </si>
  <si>
    <t>Absence de papier car absence de distributeur</t>
  </si>
  <si>
    <t>Stockage des produits de nettoyage de la pâtisserie au dessus des cartons des produits de pâtisseries industrielles du PLS</t>
  </si>
  <si>
    <t>Maintenir les portes de la réception fermées si le besoine de se pose pas.</t>
  </si>
  <si>
    <t>Présence de cadavres de mouches sur les meubles des fromages</t>
  </si>
  <si>
    <t>Absence de local pour le magasin et pour le rayon boucherie</t>
  </si>
  <si>
    <t>Identifier les huiles usagées</t>
  </si>
  <si>
    <t>Aucun résultat pour le l'année 2017 n'est disponible. Exiger les bulletins de la part du laboratoire.</t>
  </si>
  <si>
    <t>Les graines de sésames ne sont pas mentionnées dans l'étiquetage des kaak aux dattes de la maison Essada</t>
  </si>
  <si>
    <t>Les DLC de certains morceaux ont été dépassées. Les produits dont l'étiquetage a été effacé sont réemballés et réétiquetés
Exemple: le 10/05 avec une date d'ouverture le 05/05
le 08/05 avec une date d'ouverture le 08/05</t>
  </si>
  <si>
    <t>Le réemballage est strictement interdit. Résolver le problème du froid pour éviter que les DLC ne s'affacent sur les étiquettes.</t>
  </si>
  <si>
    <t>Certains emballages n'étaient pas dans leurs sacs.</t>
  </si>
  <si>
    <t>L'essoreuse ne figure pas sur le plan de nettoyage. Les oranges sont essuyées avec un torchon humide.</t>
  </si>
  <si>
    <t>Le jour de la DLC n'était pas lisible sur au moins 3 paquets de main de mie.</t>
  </si>
  <si>
    <t>Renforcer le nettoyage avant ouverture</t>
  </si>
  <si>
    <t>Les piques-prix ne doivent pas être placés sur les aérateurs.</t>
  </si>
  <si>
    <t>Affichée 3° 
Mesurée 6°C</t>
  </si>
  <si>
    <t>Renforer le nettoyage des grilles</t>
  </si>
  <si>
    <t>Les sandiwiches étaient à 14°C</t>
  </si>
  <si>
    <t>Renforcer le froid</t>
  </si>
  <si>
    <t>Affichée 3°
Mesurée 12°</t>
  </si>
  <si>
    <t>Développement de rouille au sol</t>
  </si>
  <si>
    <t>Développement de rouille au sol et crevasses au niveau du siphon</t>
  </si>
  <si>
    <t>Affichée -15°C
Mesurée -10°C</t>
  </si>
  <si>
    <t>Abence de distributeurs</t>
  </si>
  <si>
    <t>Prévoir des distributeurs</t>
  </si>
  <si>
    <t>Les cols de signes deviennents corrodés</t>
  </si>
  <si>
    <t>Développement de rouille dans la boucherie</t>
  </si>
  <si>
    <t>Eloigner les DEIV des rayons</t>
  </si>
  <si>
    <t>Absence de locaux déchets</t>
  </si>
  <si>
    <t>Prévoir des locaux</t>
  </si>
  <si>
    <t>Mme Meriam CHOUCHENE</t>
  </si>
  <si>
    <t>Directeur &amp; chefs rayons</t>
  </si>
  <si>
    <t>Il s'agit d'un terminal de cuisson</t>
  </si>
  <si>
    <t>Les échantillons vérifiés étaient conformes</t>
  </si>
  <si>
    <t>Absence de la mention de la température de stockage pour le pain libanais 'Raghif'; avertir le fournisseur sur cet écart.</t>
  </si>
  <si>
    <t xml:space="preserve">Dépassement de la DLC secondaire des produits entamés (mayonnaise entamée 12/09/2017) et (thon entamé 03/09/2017). </t>
  </si>
  <si>
    <t>Stockage des nuggets dans un sac identifié pour poulet.</t>
  </si>
  <si>
    <t>Présence de piqûres de moisissures sur les instructions affichées à la boucherie. À remplacer.</t>
  </si>
  <si>
    <t>Non disponible</t>
  </si>
  <si>
    <t>La zone de retrait a été consignée au niveau du local déchet. Il est préférable de maintenir les produits retirés dans une zone propre.</t>
  </si>
  <si>
    <t>Renforcer le nettoyage à ce niveau.</t>
  </si>
  <si>
    <t xml:space="preserve">Présence de piqûres de moisissures sur les murs et à coté de la zone de stockage des emballages.
Une forte odeur de remugle a été constatée le jour de l'audit.
</t>
  </si>
  <si>
    <t>Taux d'hygrométrie 50%</t>
  </si>
  <si>
    <t>T° des meubles varie de 4 à 6°C</t>
  </si>
  <si>
    <t>T° affichée 3,8°C, T° mesurée 6°C</t>
  </si>
  <si>
    <t>T° salade méchouia 6,5°C.</t>
  </si>
  <si>
    <t>Présence de piqûres de moisissures sur les grilles de l'évaporateur du laboratoire.</t>
  </si>
  <si>
    <t>T° affichée -18°C, T° mesurée -16°C</t>
  </si>
  <si>
    <t>T° du meuble d'animation des produits de la mer est 4,3°C &gt; 2°C.</t>
  </si>
  <si>
    <t>T° laboratoire 12°C</t>
  </si>
  <si>
    <t>Le revêtement du sol de la chambre froide négative est crevassé.</t>
  </si>
  <si>
    <t>Présence de mouches au rayon boulangerie; vérifier le bon fonctionnement et l'emplacement des DEIV à ce niveau.</t>
  </si>
  <si>
    <t>Manque d'étanchéité de la porte de réception.</t>
  </si>
  <si>
    <t xml:space="preserve">Entreposage d’une bouteille d’eau à usage personnel sur la table de travail.
</t>
  </si>
  <si>
    <t>Présence d'un mini cake dont la DLC été dépassée (13/09/2017).</t>
  </si>
  <si>
    <t>Renforcer le contrôle  des DLC des produits exposés.</t>
  </si>
  <si>
    <t>Respecter la durée de vie secondaire des produits entamés.</t>
  </si>
  <si>
    <t>La température de fin de cuisson des poulets rôtis était systématiquement enregistrée en 80°C. L'opérateur chargé de la tâche ne maitrisait pas la méthode de vérification. Egalement, le suivi était réalisé après débrochage des poulets et dans une position de thermomètre erronée.</t>
  </si>
  <si>
    <t>Respecter le protocole de suivi à la fin de cuisson des préparations sensibles.
Plus de rigueur dans la réalisation des enregistrements de contrôle..</t>
  </si>
  <si>
    <t>Le dosage de chlore n'était pas respecté pour la décontamination des fruites et œufs.</t>
  </si>
  <si>
    <t>Utilisation des supports de vaisselle perforés, dont l'aptitude au contact avec les aliments n'était pas assurée, dans le but d'égoutter les abats rouges.</t>
  </si>
  <si>
    <t>Prévoir des bacs munis d'égouttoirs pour cet effet.</t>
  </si>
  <si>
    <t>Présence de piqûres de moisissures sur le meubles des légumes 4 ème gamme.</t>
  </si>
  <si>
    <t>Etat de fraicheur insatisfaisant des tomates réceptionnées le jour de l'audit.</t>
  </si>
  <si>
    <t>Chefs rayon et gestionnaire de stock (CR PGC et PLS absents)</t>
  </si>
  <si>
    <t>Absence du certificats de salubrité des rougets de roche réceptionnés le 28/10.</t>
  </si>
  <si>
    <t>Renforcer les contrôles sur les produits à lé réception.</t>
  </si>
  <si>
    <t xml:space="preserve">Utilisation d'une ancienne fiche de traçabilité. </t>
  </si>
  <si>
    <t>Un pot de rahat loukoum de la maison Kehili n'était pas correctement étiqueté (ingrédients..)</t>
  </si>
  <si>
    <t>Interdire les cartons dans la chambre froide positive (Voir boucherie)</t>
  </si>
  <si>
    <t>Les morceaux d'escalope grillés n'étaient pas identifiés par la date de leur ouverture. Il s'agit d'un plat cuisiné. Sa durée de vie est de 24 -48h.</t>
  </si>
  <si>
    <t>Au lieu d'enregistrer les heures de fin d'exposition, le personnel enregistre les heures à ne pas dépasser pour la fin d'exposition (4h).</t>
  </si>
  <si>
    <t>Enregistrer les fins d'exposition de chaque lot mis sur le meuble.</t>
  </si>
  <si>
    <t>Utilisation d'un ancien modèle de la fiche pour le mois d'octobre. Certaines températures à cœur ne sont pas enregistrées.</t>
  </si>
  <si>
    <t>Utilisation d'une planche de découpe rouge.</t>
  </si>
  <si>
    <t>Cette planche est destinée à la découpe des viandes rouges. Prévoir une planche verte pour les crudités.</t>
  </si>
  <si>
    <t>Stockage des fromages dans leurs cartons d'origine.</t>
  </si>
  <si>
    <t>Fromage boy: réemballage des produits le 08/11 et le 06/11</t>
  </si>
  <si>
    <t>Ces pratiques sont formellement interdites. Assurer un contrôle rigoureux des enregistrements</t>
  </si>
  <si>
    <t>L'enregistrement doit être quotidien</t>
  </si>
  <si>
    <t>Certains produits entamés n'était pas identifiés par la date d'entame.</t>
  </si>
  <si>
    <t>Stockage des produits panés dans leurs emballages cartonnés.
Les produits cartonnés étaient au dessus des viandes crues non protégées. Le risque de contamination est accru.</t>
  </si>
  <si>
    <t>Respecter les bonnes pratiques de stockage des produits.</t>
  </si>
  <si>
    <t>Interdire strictement l'entreposage d'un plateau sur des barquettes non encore protégées. Sensibiliser le personnel</t>
  </si>
  <si>
    <t>Utilisation d'une ancienne fiche de traçabilité.</t>
  </si>
  <si>
    <t>L'opérateur de l'après-midi n'était pas muni de toque, il portait une montre</t>
  </si>
  <si>
    <t>Renforcer le nettoyage sous les palettes</t>
  </si>
  <si>
    <t>Un sac de grain de pin (zgougou), n'était pas étiqueté</t>
  </si>
  <si>
    <t>Les boules de harissa doivent être étiquetées. Cet étiquetage doit inclure entre autres la liste des ingrédients.</t>
  </si>
  <si>
    <t>Les plans d'action doivent décrire les actions correctives menées.</t>
  </si>
  <si>
    <t>Afficher les instructions hygiène dans les locaux de travail.</t>
  </si>
  <si>
    <t>Le sol de la chambre froide négative est écaillé</t>
  </si>
  <si>
    <t>La plonge n'est pas totalement séparée du labo. Problème de conception</t>
  </si>
  <si>
    <t>Un nettoyage approfondi est nécessaire</t>
  </si>
  <si>
    <t>L'ouvre boîte est rouillé.</t>
  </si>
  <si>
    <t>Les sacs de salade de fruits de mer risquent de perdre leur traçabilité en cas de déchirure. Ces sacs doivent être vidés dans des barquettes comme si c'étaient des cartons.</t>
  </si>
  <si>
    <t>Remplacer les piques prix rouillés</t>
  </si>
  <si>
    <t>Développement de rouille au sol et sur certains coins</t>
  </si>
  <si>
    <t>Les chariots ne roulent pas. Le personnel utilise des caddys.</t>
  </si>
  <si>
    <t>Certaines plonges deviennent usées</t>
  </si>
  <si>
    <t>Développement de rouille sur la machine</t>
  </si>
  <si>
    <t>Respecter les consignes du référentiel et étiqueter les produits par leur date d'ouverture. Possibilité d'opter pour le même produit avec une contenance réduite (300 g par exemple).</t>
  </si>
  <si>
    <t xml:space="preserve">Glacage étiquetage des produits </t>
  </si>
  <si>
    <t>Le piment séché préemballé de la maison "Sole moi" ne présentait pas le poids sur son étiquetage
L'étiquetage des petits pois emballés à Carrefour ne présentait pas la DLC du produit.</t>
  </si>
  <si>
    <t>Les poissons de soupe n'étaient pas balisés</t>
  </si>
  <si>
    <t>Remarque récurrente: le pot de mayonnaise utilisé est de grande capacité. Il est utilisé sur 3 jours et plus, alors que la durée doit être à J+1. Dépassement de la durée de vie secondaire préconisée du produit.</t>
  </si>
  <si>
    <t>Enregistrer la durée de décontamination proprement dite c’est-à-dire la durée pendant laquelle le produit est immergé dans l'eau chlorée et non pas toute l'étape.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</si>
</sst>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9" fillId="14" borderId="1" xfId="0" applyFont="1" applyFill="1" applyBorder="1"/>
    <xf numFmtId="9" fontId="24" fillId="0" borderId="1" xfId="0" applyNumberFormat="1"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1" xfId="0" applyFill="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1</c:v>
                </c:pt>
                <c:pt idx="2">
                  <c:v>1</c:v>
                </c:pt>
                <c:pt idx="3">
                  <c:v>0.92307692307692313</c:v>
                </c:pt>
                <c:pt idx="4">
                  <c:v>0</c:v>
                </c:pt>
                <c:pt idx="5">
                  <c:v>0</c:v>
                </c:pt>
              </c:numCache>
            </c:numRef>
          </c:val>
          <c:extLst>
            <c:ext xmlns:c16="http://schemas.microsoft.com/office/drawing/2014/chart" uri="{C3380CC4-5D6E-409C-BE32-E72D297353CC}">
              <c16:uniqueId val="{00000000-DE99-4918-9033-CC2676E710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DE99-4918-9033-CC2676E71051}"/>
            </c:ext>
          </c:extLst>
        </c:ser>
        <c:dLbls>
          <c:showLegendKey val="0"/>
          <c:showVal val="1"/>
          <c:showCatName val="0"/>
          <c:showSerName val="0"/>
          <c:showPercent val="0"/>
          <c:showBubbleSize val="0"/>
        </c:dLbls>
        <c:gapWidth val="75"/>
        <c:overlap val="40"/>
        <c:axId val="580000928"/>
        <c:axId val="579997792"/>
      </c:barChart>
      <c:catAx>
        <c:axId val="58000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7792"/>
        <c:crosses val="autoZero"/>
        <c:auto val="1"/>
        <c:lblAlgn val="ctr"/>
        <c:lblOffset val="100"/>
        <c:noMultiLvlLbl val="0"/>
      </c:catAx>
      <c:valAx>
        <c:axId val="57999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0.8928571428571429</c:v>
                </c:pt>
                <c:pt idx="2">
                  <c:v>1</c:v>
                </c:pt>
                <c:pt idx="3">
                  <c:v>0.9375</c:v>
                </c:pt>
                <c:pt idx="4">
                  <c:v>0</c:v>
                </c:pt>
                <c:pt idx="5">
                  <c:v>0</c:v>
                </c:pt>
              </c:numCache>
            </c:numRef>
          </c:val>
          <c:extLst>
            <c:ext xmlns:c16="http://schemas.microsoft.com/office/drawing/2014/chart" uri="{C3380CC4-5D6E-409C-BE32-E72D297353CC}">
              <c16:uniqueId val="{00000000-5AA0-426F-AFDD-29CCC4B3A5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5AA0-426F-AFDD-29CCC4B3A51E}"/>
            </c:ext>
          </c:extLst>
        </c:ser>
        <c:dLbls>
          <c:showLegendKey val="0"/>
          <c:showVal val="1"/>
          <c:showCatName val="0"/>
          <c:showSerName val="0"/>
          <c:showPercent val="0"/>
          <c:showBubbleSize val="0"/>
        </c:dLbls>
        <c:gapWidth val="75"/>
        <c:overlap val="40"/>
        <c:axId val="314611912"/>
        <c:axId val="314612304"/>
      </c:barChart>
      <c:catAx>
        <c:axId val="314611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2304"/>
        <c:crosses val="autoZero"/>
        <c:auto val="1"/>
        <c:lblAlgn val="ctr"/>
        <c:lblOffset val="100"/>
        <c:noMultiLvlLbl val="0"/>
      </c:catAx>
      <c:valAx>
        <c:axId val="31461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1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1</c:v>
                </c:pt>
                <c:pt idx="3">
                  <c:v>1</c:v>
                </c:pt>
                <c:pt idx="4">
                  <c:v>0</c:v>
                </c:pt>
                <c:pt idx="5">
                  <c:v>0</c:v>
                </c:pt>
              </c:numCache>
            </c:numRef>
          </c:val>
          <c:extLst>
            <c:ext xmlns:c16="http://schemas.microsoft.com/office/drawing/2014/chart" uri="{C3380CC4-5D6E-409C-BE32-E72D297353CC}">
              <c16:uniqueId val="{00000000-D39E-4A34-9386-BF1F6709A3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D39E-4A34-9386-BF1F6709A3B8}"/>
            </c:ext>
          </c:extLst>
        </c:ser>
        <c:dLbls>
          <c:showLegendKey val="0"/>
          <c:showVal val="1"/>
          <c:showCatName val="0"/>
          <c:showSerName val="0"/>
          <c:showPercent val="0"/>
          <c:showBubbleSize val="0"/>
        </c:dLbls>
        <c:gapWidth val="75"/>
        <c:overlap val="40"/>
        <c:axId val="314612696"/>
        <c:axId val="314613088"/>
      </c:barChart>
      <c:catAx>
        <c:axId val="314612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3088"/>
        <c:crosses val="autoZero"/>
        <c:auto val="1"/>
        <c:lblAlgn val="ctr"/>
        <c:lblOffset val="100"/>
        <c:noMultiLvlLbl val="0"/>
      </c:catAx>
      <c:valAx>
        <c:axId val="31461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2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1</c:v>
                </c:pt>
                <c:pt idx="3">
                  <c:v>1</c:v>
                </c:pt>
                <c:pt idx="4">
                  <c:v>0</c:v>
                </c:pt>
                <c:pt idx="5">
                  <c:v>0</c:v>
                </c:pt>
              </c:numCache>
            </c:numRef>
          </c:val>
          <c:extLst>
            <c:ext xmlns:c16="http://schemas.microsoft.com/office/drawing/2014/chart" uri="{C3380CC4-5D6E-409C-BE32-E72D297353CC}">
              <c16:uniqueId val="{00000000-3A70-4E40-91EC-561E054F13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A70-4E40-91EC-561E054F138F}"/>
            </c:ext>
          </c:extLst>
        </c:ser>
        <c:dLbls>
          <c:showLegendKey val="0"/>
          <c:showVal val="1"/>
          <c:showCatName val="0"/>
          <c:showSerName val="0"/>
          <c:showPercent val="0"/>
          <c:showBubbleSize val="0"/>
        </c:dLbls>
        <c:gapWidth val="75"/>
        <c:overlap val="40"/>
        <c:axId val="314606816"/>
        <c:axId val="314607600"/>
      </c:barChart>
      <c:catAx>
        <c:axId val="31460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7600"/>
        <c:crosses val="autoZero"/>
        <c:auto val="1"/>
        <c:lblAlgn val="ctr"/>
        <c:lblOffset val="100"/>
        <c:noMultiLvlLbl val="0"/>
      </c:catAx>
      <c:valAx>
        <c:axId val="31460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0.83333333333333337</c:v>
                </c:pt>
                <c:pt idx="2">
                  <c:v>1</c:v>
                </c:pt>
                <c:pt idx="3">
                  <c:v>1</c:v>
                </c:pt>
                <c:pt idx="4">
                  <c:v>0</c:v>
                </c:pt>
                <c:pt idx="5">
                  <c:v>0</c:v>
                </c:pt>
              </c:numCache>
            </c:numRef>
          </c:val>
          <c:extLst>
            <c:ext xmlns:c16="http://schemas.microsoft.com/office/drawing/2014/chart" uri="{C3380CC4-5D6E-409C-BE32-E72D297353CC}">
              <c16:uniqueId val="{00000000-D2BF-43EC-9452-9487319A73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D2BF-43EC-9452-9487319A7342}"/>
            </c:ext>
          </c:extLst>
        </c:ser>
        <c:dLbls>
          <c:showLegendKey val="0"/>
          <c:showVal val="1"/>
          <c:showCatName val="0"/>
          <c:showSerName val="0"/>
          <c:showPercent val="0"/>
          <c:showBubbleSize val="0"/>
        </c:dLbls>
        <c:gapWidth val="75"/>
        <c:overlap val="40"/>
        <c:axId val="579971248"/>
        <c:axId val="579966152"/>
      </c:barChart>
      <c:catAx>
        <c:axId val="57997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6152"/>
        <c:crosses val="autoZero"/>
        <c:auto val="1"/>
        <c:lblAlgn val="ctr"/>
        <c:lblOffset val="100"/>
        <c:noMultiLvlLbl val="0"/>
      </c:catAx>
      <c:valAx>
        <c:axId val="57996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7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0.9375</c:v>
                </c:pt>
                <c:pt idx="2">
                  <c:v>0.95833333333333337</c:v>
                </c:pt>
                <c:pt idx="3">
                  <c:v>0.8571428571428571</c:v>
                </c:pt>
                <c:pt idx="4">
                  <c:v>0</c:v>
                </c:pt>
                <c:pt idx="5">
                  <c:v>0</c:v>
                </c:pt>
              </c:numCache>
            </c:numRef>
          </c:val>
          <c:extLst>
            <c:ext xmlns:c16="http://schemas.microsoft.com/office/drawing/2014/chart" uri="{C3380CC4-5D6E-409C-BE32-E72D297353CC}">
              <c16:uniqueId val="{00000000-4D2E-4BA2-B47F-CB3CB82E91E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4D2E-4BA2-B47F-CB3CB82E91ED}"/>
            </c:ext>
          </c:extLst>
        </c:ser>
        <c:dLbls>
          <c:showLegendKey val="0"/>
          <c:showVal val="1"/>
          <c:showCatName val="0"/>
          <c:showSerName val="0"/>
          <c:showPercent val="0"/>
          <c:showBubbleSize val="0"/>
        </c:dLbls>
        <c:gapWidth val="75"/>
        <c:overlap val="40"/>
        <c:axId val="579965368"/>
        <c:axId val="579969288"/>
      </c:barChart>
      <c:catAx>
        <c:axId val="579965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9288"/>
        <c:crosses val="autoZero"/>
        <c:auto val="1"/>
        <c:lblAlgn val="ctr"/>
        <c:lblOffset val="100"/>
        <c:noMultiLvlLbl val="0"/>
      </c:catAx>
      <c:valAx>
        <c:axId val="579969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5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1</c:v>
                </c:pt>
                <c:pt idx="4">
                  <c:v>0</c:v>
                </c:pt>
                <c:pt idx="5">
                  <c:v>0</c:v>
                </c:pt>
              </c:numCache>
            </c:numRef>
          </c:val>
          <c:extLst>
            <c:ext xmlns:c16="http://schemas.microsoft.com/office/drawing/2014/chart" uri="{C3380CC4-5D6E-409C-BE32-E72D297353CC}">
              <c16:uniqueId val="{00000000-D131-4422-A1E8-C681B7874D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D131-4422-A1E8-C681B7874D5A}"/>
            </c:ext>
          </c:extLst>
        </c:ser>
        <c:dLbls>
          <c:showLegendKey val="0"/>
          <c:showVal val="1"/>
          <c:showCatName val="0"/>
          <c:showSerName val="0"/>
          <c:showPercent val="0"/>
          <c:showBubbleSize val="0"/>
        </c:dLbls>
        <c:gapWidth val="75"/>
        <c:overlap val="40"/>
        <c:axId val="579970072"/>
        <c:axId val="579964976"/>
      </c:barChart>
      <c:catAx>
        <c:axId val="579970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4976"/>
        <c:crosses val="autoZero"/>
        <c:auto val="1"/>
        <c:lblAlgn val="ctr"/>
        <c:lblOffset val="100"/>
        <c:noMultiLvlLbl val="0"/>
      </c:catAx>
      <c:valAx>
        <c:axId val="57996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70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0.88181818181818183</c:v>
                </c:pt>
                <c:pt idx="1">
                  <c:v>0.81196581196581197</c:v>
                </c:pt>
                <c:pt idx="2">
                  <c:v>0.96875</c:v>
                </c:pt>
                <c:pt idx="3">
                  <c:v>0.94907407407407407</c:v>
                </c:pt>
                <c:pt idx="4">
                  <c:v>0</c:v>
                </c:pt>
                <c:pt idx="5">
                  <c:v>0</c:v>
                </c:pt>
              </c:numCache>
            </c:numRef>
          </c:val>
          <c:extLst>
            <c:ext xmlns:c16="http://schemas.microsoft.com/office/drawing/2014/chart" uri="{C3380CC4-5D6E-409C-BE32-E72D297353CC}">
              <c16:uniqueId val="{00000000-BD56-4F05-B5AF-2DBB091694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BD56-4F05-B5AF-2DBB09169493}"/>
            </c:ext>
          </c:extLst>
        </c:ser>
        <c:dLbls>
          <c:showLegendKey val="0"/>
          <c:showVal val="1"/>
          <c:showCatName val="0"/>
          <c:showSerName val="0"/>
          <c:showPercent val="0"/>
          <c:showBubbleSize val="0"/>
        </c:dLbls>
        <c:gapWidth val="75"/>
        <c:overlap val="40"/>
        <c:axId val="579966936"/>
        <c:axId val="579967720"/>
      </c:barChart>
      <c:catAx>
        <c:axId val="579966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7720"/>
        <c:crosses val="autoZero"/>
        <c:auto val="1"/>
        <c:lblAlgn val="ctr"/>
        <c:lblOffset val="100"/>
        <c:noMultiLvlLbl val="0"/>
      </c:catAx>
      <c:valAx>
        <c:axId val="579967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6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0.85424354243542433</c:v>
                </c:pt>
                <c:pt idx="1">
                  <c:v>0.89492753623188404</c:v>
                </c:pt>
                <c:pt idx="2">
                  <c:v>0.91758241758241754</c:v>
                </c:pt>
                <c:pt idx="3">
                  <c:v>0.91304347826086951</c:v>
                </c:pt>
                <c:pt idx="4">
                  <c:v>0</c:v>
                </c:pt>
                <c:pt idx="5">
                  <c:v>0</c:v>
                </c:pt>
              </c:numCache>
            </c:numRef>
          </c:val>
          <c:extLst>
            <c:ext xmlns:c16="http://schemas.microsoft.com/office/drawing/2014/chart" uri="{C3380CC4-5D6E-409C-BE32-E72D297353CC}">
              <c16:uniqueId val="{00000000-6429-4434-9104-9012FBCB0F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6429-4434-9104-9012FBCB0FDC}"/>
            </c:ext>
          </c:extLst>
        </c:ser>
        <c:dLbls>
          <c:showLegendKey val="0"/>
          <c:showVal val="1"/>
          <c:showCatName val="0"/>
          <c:showSerName val="0"/>
          <c:showPercent val="0"/>
          <c:showBubbleSize val="0"/>
        </c:dLbls>
        <c:gapWidth val="75"/>
        <c:overlap val="40"/>
        <c:axId val="579968112"/>
        <c:axId val="579968504"/>
      </c:barChart>
      <c:catAx>
        <c:axId val="57996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8504"/>
        <c:crosses val="autoZero"/>
        <c:auto val="1"/>
        <c:lblAlgn val="ctr"/>
        <c:lblOffset val="100"/>
        <c:noMultiLvlLbl val="0"/>
      </c:catAx>
      <c:valAx>
        <c:axId val="579968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0.86803086212680314</c:v>
                </c:pt>
                <c:pt idx="1">
                  <c:v>0.853446674098848</c:v>
                </c:pt>
                <c:pt idx="2">
                  <c:v>0.94316620879120872</c:v>
                </c:pt>
                <c:pt idx="3">
                  <c:v>0.93105877616747179</c:v>
                </c:pt>
                <c:pt idx="4">
                  <c:v>0</c:v>
                </c:pt>
                <c:pt idx="5">
                  <c:v>0</c:v>
                </c:pt>
              </c:numCache>
            </c:numRef>
          </c:val>
          <c:extLst>
            <c:ext xmlns:c16="http://schemas.microsoft.com/office/drawing/2014/chart" uri="{C3380CC4-5D6E-409C-BE32-E72D297353CC}">
              <c16:uniqueId val="{00000000-4B3C-45E7-908D-3824C1A917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4B3C-45E7-908D-3824C1A917DC}"/>
            </c:ext>
          </c:extLst>
        </c:ser>
        <c:dLbls>
          <c:showLegendKey val="0"/>
          <c:showVal val="0"/>
          <c:showCatName val="0"/>
          <c:showSerName val="0"/>
          <c:showPercent val="0"/>
          <c:showBubbleSize val="0"/>
        </c:dLbls>
        <c:gapWidth val="75"/>
        <c:overlap val="-25"/>
        <c:axId val="579968896"/>
        <c:axId val="579970856"/>
        <c:extLst/>
      </c:barChart>
      <c:catAx>
        <c:axId val="5799688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70856"/>
        <c:crosses val="autoZero"/>
        <c:auto val="1"/>
        <c:lblAlgn val="ctr"/>
        <c:lblOffset val="100"/>
        <c:noMultiLvlLbl val="0"/>
      </c:catAx>
      <c:valAx>
        <c:axId val="5799708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996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181-4D31-A0BC-4F130F8B4D9F}"/>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181-4D31-A0BC-4F130F8B4D9F}"/>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B181-4D31-A0BC-4F130F8B4D9F}"/>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B181-4D31-A0BC-4F130F8B4D9F}"/>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B181-4D31-A0BC-4F130F8B4D9F}"/>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181-4D31-A0BC-4F130F8B4D9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0.73333333333333339</c:v>
                </c:pt>
                <c:pt idx="1">
                  <c:v>0.63</c:v>
                </c:pt>
                <c:pt idx="2">
                  <c:v>0.9</c:v>
                </c:pt>
                <c:pt idx="3">
                  <c:v>0.89166666666666661</c:v>
                </c:pt>
                <c:pt idx="4">
                  <c:v>0</c:v>
                </c:pt>
                <c:pt idx="5">
                  <c:v>0</c:v>
                </c:pt>
              </c:numCache>
            </c:numRef>
          </c:val>
          <c:extLst>
            <c:ext xmlns:c16="http://schemas.microsoft.com/office/drawing/2014/chart" uri="{C3380CC4-5D6E-409C-BE32-E72D297353CC}">
              <c16:uniqueId val="{00000006-B181-4D31-A0BC-4F130F8B4D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181-4D31-A0BC-4F130F8B4D9F}"/>
            </c:ext>
          </c:extLst>
        </c:ser>
        <c:dLbls>
          <c:showLegendKey val="0"/>
          <c:showVal val="1"/>
          <c:showCatName val="0"/>
          <c:showSerName val="0"/>
          <c:showPercent val="0"/>
          <c:showBubbleSize val="0"/>
        </c:dLbls>
        <c:gapWidth val="65"/>
        <c:axId val="579972032"/>
        <c:axId val="579972424"/>
        <c:extLst/>
      </c:barChart>
      <c:catAx>
        <c:axId val="57997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72424"/>
        <c:crosses val="autoZero"/>
        <c:auto val="1"/>
        <c:lblAlgn val="ctr"/>
        <c:lblOffset val="100"/>
        <c:noMultiLvlLbl val="0"/>
      </c:catAx>
      <c:valAx>
        <c:axId val="579972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997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0.890625</c:v>
                </c:pt>
                <c:pt idx="1">
                  <c:v>0.9242424242424242</c:v>
                </c:pt>
                <c:pt idx="2">
                  <c:v>0.84848484848484851</c:v>
                </c:pt>
                <c:pt idx="3">
                  <c:v>0.953125</c:v>
                </c:pt>
                <c:pt idx="4">
                  <c:v>0</c:v>
                </c:pt>
                <c:pt idx="5">
                  <c:v>0</c:v>
                </c:pt>
              </c:numCache>
            </c:numRef>
          </c:val>
          <c:extLst>
            <c:ext xmlns:c16="http://schemas.microsoft.com/office/drawing/2014/chart" uri="{C3380CC4-5D6E-409C-BE32-E72D297353CC}">
              <c16:uniqueId val="{00000000-9402-4A25-88E6-31380B961F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9402-4A25-88E6-31380B961F5C}"/>
            </c:ext>
          </c:extLst>
        </c:ser>
        <c:dLbls>
          <c:showLegendKey val="0"/>
          <c:showVal val="1"/>
          <c:showCatName val="0"/>
          <c:showSerName val="0"/>
          <c:showPercent val="0"/>
          <c:showBubbleSize val="0"/>
        </c:dLbls>
        <c:gapWidth val="75"/>
        <c:overlap val="40"/>
        <c:axId val="579998184"/>
        <c:axId val="580001320"/>
      </c:barChart>
      <c:catAx>
        <c:axId val="579998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0001320"/>
        <c:crosses val="autoZero"/>
        <c:auto val="1"/>
        <c:lblAlgn val="ctr"/>
        <c:lblOffset val="100"/>
        <c:noMultiLvlLbl val="0"/>
      </c:catAx>
      <c:valAx>
        <c:axId val="580001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98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0.81428571428571428</c:v>
                </c:pt>
                <c:pt idx="1">
                  <c:v>0.95588235294117652</c:v>
                </c:pt>
                <c:pt idx="2">
                  <c:v>0.72222222222222221</c:v>
                </c:pt>
                <c:pt idx="3">
                  <c:v>0.77777777777777779</c:v>
                </c:pt>
                <c:pt idx="4">
                  <c:v>0</c:v>
                </c:pt>
                <c:pt idx="5">
                  <c:v>0</c:v>
                </c:pt>
              </c:numCache>
            </c:numRef>
          </c:val>
          <c:extLst>
            <c:ext xmlns:c16="http://schemas.microsoft.com/office/drawing/2014/chart" uri="{C3380CC4-5D6E-409C-BE32-E72D297353CC}">
              <c16:uniqueId val="{00000000-3082-4713-9C18-B9E584E8CB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3082-4713-9C18-B9E584E8CBBD}"/>
            </c:ext>
          </c:extLst>
        </c:ser>
        <c:dLbls>
          <c:showLegendKey val="0"/>
          <c:showVal val="1"/>
          <c:showCatName val="0"/>
          <c:showSerName val="0"/>
          <c:showPercent val="0"/>
          <c:showBubbleSize val="0"/>
        </c:dLbls>
        <c:gapWidth val="75"/>
        <c:overlap val="40"/>
        <c:axId val="580002104"/>
        <c:axId val="579998576"/>
      </c:barChart>
      <c:catAx>
        <c:axId val="580002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8576"/>
        <c:crosses val="autoZero"/>
        <c:auto val="1"/>
        <c:lblAlgn val="ctr"/>
        <c:lblOffset val="100"/>
        <c:noMultiLvlLbl val="0"/>
      </c:catAx>
      <c:valAx>
        <c:axId val="57999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2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0.72222222222222221</c:v>
                </c:pt>
                <c:pt idx="2">
                  <c:v>1</c:v>
                </c:pt>
                <c:pt idx="3">
                  <c:v>0.79629629629629628</c:v>
                </c:pt>
                <c:pt idx="4">
                  <c:v>0</c:v>
                </c:pt>
                <c:pt idx="5">
                  <c:v>0</c:v>
                </c:pt>
              </c:numCache>
            </c:numRef>
          </c:val>
          <c:extLst>
            <c:ext xmlns:c16="http://schemas.microsoft.com/office/drawing/2014/chart" uri="{C3380CC4-5D6E-409C-BE32-E72D297353CC}">
              <c16:uniqueId val="{00000000-4267-4165-9BA7-01546728F1A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4267-4165-9BA7-01546728F1AC}"/>
            </c:ext>
          </c:extLst>
        </c:ser>
        <c:dLbls>
          <c:showLegendKey val="0"/>
          <c:showVal val="1"/>
          <c:showCatName val="0"/>
          <c:showSerName val="0"/>
          <c:showPercent val="0"/>
          <c:showBubbleSize val="0"/>
        </c:dLbls>
        <c:gapWidth val="75"/>
        <c:overlap val="40"/>
        <c:axId val="580002888"/>
        <c:axId val="580003280"/>
      </c:barChart>
      <c:catAx>
        <c:axId val="580002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0003280"/>
        <c:crosses val="autoZero"/>
        <c:auto val="1"/>
        <c:lblAlgn val="ctr"/>
        <c:lblOffset val="100"/>
        <c:noMultiLvlLbl val="0"/>
      </c:catAx>
      <c:valAx>
        <c:axId val="58000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2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0.82894736842105265</c:v>
                </c:pt>
                <c:pt idx="1">
                  <c:v>0.84615384615384615</c:v>
                </c:pt>
                <c:pt idx="2">
                  <c:v>0.84615384615384615</c:v>
                </c:pt>
                <c:pt idx="3">
                  <c:v>0.94594594594594594</c:v>
                </c:pt>
                <c:pt idx="4">
                  <c:v>0</c:v>
                </c:pt>
                <c:pt idx="5">
                  <c:v>0</c:v>
                </c:pt>
              </c:numCache>
            </c:numRef>
          </c:val>
          <c:extLst>
            <c:ext xmlns:c16="http://schemas.microsoft.com/office/drawing/2014/chart" uri="{C3380CC4-5D6E-409C-BE32-E72D297353CC}">
              <c16:uniqueId val="{00000000-32B8-4533-A081-28909A866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32B8-4533-A081-28909A86668F}"/>
            </c:ext>
          </c:extLst>
        </c:ser>
        <c:dLbls>
          <c:showLegendKey val="0"/>
          <c:showVal val="1"/>
          <c:showCatName val="0"/>
          <c:showSerName val="0"/>
          <c:showPercent val="0"/>
          <c:showBubbleSize val="0"/>
        </c:dLbls>
        <c:gapWidth val="75"/>
        <c:overlap val="40"/>
        <c:axId val="580004848"/>
        <c:axId val="579999360"/>
      </c:barChart>
      <c:catAx>
        <c:axId val="58000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9360"/>
        <c:crosses val="autoZero"/>
        <c:auto val="1"/>
        <c:lblAlgn val="ctr"/>
        <c:lblOffset val="100"/>
        <c:noMultiLvlLbl val="0"/>
      </c:catAx>
      <c:valAx>
        <c:axId val="57999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0.72413793103448276</c:v>
                </c:pt>
                <c:pt idx="1">
                  <c:v>0.98275862068965514</c:v>
                </c:pt>
                <c:pt idx="2">
                  <c:v>1</c:v>
                </c:pt>
                <c:pt idx="3">
                  <c:v>0.94827586206896552</c:v>
                </c:pt>
                <c:pt idx="4">
                  <c:v>0</c:v>
                </c:pt>
                <c:pt idx="5">
                  <c:v>0</c:v>
                </c:pt>
              </c:numCache>
            </c:numRef>
          </c:val>
          <c:extLst>
            <c:ext xmlns:c16="http://schemas.microsoft.com/office/drawing/2014/chart" uri="{C3380CC4-5D6E-409C-BE32-E72D297353CC}">
              <c16:uniqueId val="{00000000-DD16-4573-8373-B2A8E75EA6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DD16-4573-8373-B2A8E75EA68C}"/>
            </c:ext>
          </c:extLst>
        </c:ser>
        <c:dLbls>
          <c:showLegendKey val="0"/>
          <c:showVal val="1"/>
          <c:showCatName val="0"/>
          <c:showSerName val="0"/>
          <c:showPercent val="0"/>
          <c:showBubbleSize val="0"/>
        </c:dLbls>
        <c:gapWidth val="75"/>
        <c:overlap val="40"/>
        <c:axId val="314609560"/>
        <c:axId val="314609952"/>
      </c:barChart>
      <c:catAx>
        <c:axId val="314609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9952"/>
        <c:crosses val="autoZero"/>
        <c:auto val="1"/>
        <c:lblAlgn val="ctr"/>
        <c:lblOffset val="100"/>
        <c:noMultiLvlLbl val="0"/>
      </c:catAx>
      <c:valAx>
        <c:axId val="31460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9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0.92105263157894735</c:v>
                </c:pt>
                <c:pt idx="2">
                  <c:v>0.97222222222222221</c:v>
                </c:pt>
                <c:pt idx="3">
                  <c:v>0.94736842105263153</c:v>
                </c:pt>
                <c:pt idx="4">
                  <c:v>0</c:v>
                </c:pt>
                <c:pt idx="5">
                  <c:v>0</c:v>
                </c:pt>
              </c:numCache>
            </c:numRef>
          </c:val>
          <c:extLst>
            <c:ext xmlns:c16="http://schemas.microsoft.com/office/drawing/2014/chart" uri="{C3380CC4-5D6E-409C-BE32-E72D297353CC}">
              <c16:uniqueId val="{00000000-F3B3-40A1-A7D6-797FA716B3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F3B3-40A1-A7D6-797FA716B3D8}"/>
            </c:ext>
          </c:extLst>
        </c:ser>
        <c:dLbls>
          <c:showLegendKey val="0"/>
          <c:showVal val="1"/>
          <c:showCatName val="0"/>
          <c:showSerName val="0"/>
          <c:showPercent val="0"/>
          <c:showBubbleSize val="0"/>
        </c:dLbls>
        <c:gapWidth val="75"/>
        <c:overlap val="40"/>
        <c:axId val="314605640"/>
        <c:axId val="314607992"/>
      </c:barChart>
      <c:catAx>
        <c:axId val="314605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7992"/>
        <c:crosses val="autoZero"/>
        <c:auto val="1"/>
        <c:lblAlgn val="ctr"/>
        <c:lblOffset val="100"/>
        <c:noMultiLvlLbl val="0"/>
      </c:catAx>
      <c:valAx>
        <c:axId val="314607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5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1</c:v>
                </c:pt>
                <c:pt idx="3">
                  <c:v>0.9285714285714286</c:v>
                </c:pt>
                <c:pt idx="4">
                  <c:v>0</c:v>
                </c:pt>
                <c:pt idx="5">
                  <c:v>0</c:v>
                </c:pt>
              </c:numCache>
            </c:numRef>
          </c:val>
          <c:extLst>
            <c:ext xmlns:c16="http://schemas.microsoft.com/office/drawing/2014/chart" uri="{C3380CC4-5D6E-409C-BE32-E72D297353CC}">
              <c16:uniqueId val="{00000000-95FB-4F9E-86B8-19050CE400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95FB-4F9E-86B8-19050CE4002D}"/>
            </c:ext>
          </c:extLst>
        </c:ser>
        <c:dLbls>
          <c:showLegendKey val="0"/>
          <c:showVal val="1"/>
          <c:showCatName val="0"/>
          <c:showSerName val="0"/>
          <c:showPercent val="0"/>
          <c:showBubbleSize val="0"/>
        </c:dLbls>
        <c:gapWidth val="75"/>
        <c:overlap val="40"/>
        <c:axId val="314608384"/>
        <c:axId val="314610736"/>
      </c:barChart>
      <c:catAx>
        <c:axId val="31460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0736"/>
        <c:crosses val="autoZero"/>
        <c:auto val="1"/>
        <c:lblAlgn val="ctr"/>
        <c:lblOffset val="100"/>
        <c:noMultiLvlLbl val="0"/>
      </c:catAx>
      <c:valAx>
        <c:axId val="31461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0.796875</c:v>
                </c:pt>
                <c:pt idx="2">
                  <c:v>1</c:v>
                </c:pt>
                <c:pt idx="3">
                  <c:v>0.98333333333333328</c:v>
                </c:pt>
                <c:pt idx="4">
                  <c:v>0</c:v>
                </c:pt>
                <c:pt idx="5">
                  <c:v>0</c:v>
                </c:pt>
              </c:numCache>
            </c:numRef>
          </c:val>
          <c:extLst>
            <c:ext xmlns:c16="http://schemas.microsoft.com/office/drawing/2014/chart" uri="{C3380CC4-5D6E-409C-BE32-E72D297353CC}">
              <c16:uniqueId val="{00000000-D024-4D22-8A10-7BAEDBCF6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D024-4D22-8A10-7BAEDBCF6641}"/>
            </c:ext>
          </c:extLst>
        </c:ser>
        <c:dLbls>
          <c:showLegendKey val="0"/>
          <c:showVal val="1"/>
          <c:showCatName val="0"/>
          <c:showSerName val="0"/>
          <c:showPercent val="0"/>
          <c:showBubbleSize val="0"/>
        </c:dLbls>
        <c:gapWidth val="75"/>
        <c:overlap val="40"/>
        <c:axId val="314611520"/>
        <c:axId val="314609168"/>
      </c:barChart>
      <c:catAx>
        <c:axId val="31461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9168"/>
        <c:crosses val="autoZero"/>
        <c:auto val="1"/>
        <c:lblAlgn val="ctr"/>
        <c:lblOffset val="100"/>
        <c:noMultiLvlLbl val="0"/>
      </c:catAx>
      <c:valAx>
        <c:axId val="31460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8" t="s">
        <v>379</v>
      </c>
      <c r="B18" s="268"/>
      <c r="C18" s="268"/>
      <c r="D18" s="269" t="s">
        <v>411</v>
      </c>
      <c r="E18" s="269"/>
      <c r="F18" s="269"/>
      <c r="G18" s="269"/>
      <c r="H18" s="269"/>
      <c r="I18" s="269"/>
      <c r="J18" s="269"/>
      <c r="K18" s="269"/>
    </row>
    <row r="20" spans="1:11" ht="16.5" x14ac:dyDescent="0.3">
      <c r="A20" s="204"/>
      <c r="B20" s="199"/>
      <c r="C20" s="199"/>
      <c r="D20" s="199"/>
      <c r="E20" s="199"/>
      <c r="F20" s="199"/>
      <c r="G20" s="199"/>
      <c r="H20" s="199"/>
      <c r="I20" s="199"/>
    </row>
    <row r="21" spans="1:11" x14ac:dyDescent="0.25">
      <c r="A21" s="270" t="s">
        <v>380</v>
      </c>
      <c r="B21" s="270"/>
      <c r="C21" s="270"/>
      <c r="D21" s="270"/>
      <c r="E21" s="270"/>
      <c r="F21" s="270"/>
      <c r="G21" s="270"/>
      <c r="H21" s="270"/>
      <c r="I21" s="270"/>
      <c r="J21" s="270"/>
      <c r="K21" s="270"/>
    </row>
    <row r="22" spans="1:11" x14ac:dyDescent="0.25">
      <c r="A22" s="205"/>
      <c r="B22" s="200"/>
      <c r="C22" s="200"/>
      <c r="D22" s="199"/>
      <c r="E22" s="199"/>
      <c r="F22" s="199"/>
      <c r="G22" s="199"/>
      <c r="H22" s="199"/>
      <c r="I22" s="199"/>
    </row>
    <row r="23" spans="1:11" ht="42" customHeight="1" x14ac:dyDescent="0.25">
      <c r="A23" s="206" t="s">
        <v>381</v>
      </c>
      <c r="B23" s="264" t="s">
        <v>382</v>
      </c>
      <c r="C23" s="264"/>
      <c r="D23" s="199"/>
      <c r="E23" s="199"/>
      <c r="F23" s="199"/>
      <c r="G23" s="199"/>
      <c r="H23" s="199"/>
      <c r="I23" s="199"/>
      <c r="J23" s="198" t="str">
        <f>D18</f>
        <v>Midoun 2</v>
      </c>
    </row>
    <row r="24" spans="1:11" ht="33" customHeight="1" x14ac:dyDescent="0.25">
      <c r="A24" s="207" t="s">
        <v>383</v>
      </c>
      <c r="B24" s="263">
        <f>AVERAGE('A1 Exploitation'!D505,'A1 Technique'!D198)</f>
        <v>0.86803086212680314</v>
      </c>
      <c r="C24" s="263"/>
      <c r="D24" s="199"/>
      <c r="E24" s="199"/>
      <c r="F24" s="199"/>
      <c r="G24" s="199"/>
      <c r="H24" s="199"/>
      <c r="I24" s="199"/>
    </row>
    <row r="25" spans="1:11" ht="33" customHeight="1" x14ac:dyDescent="0.25">
      <c r="A25" s="206" t="s">
        <v>384</v>
      </c>
      <c r="B25" s="263">
        <f>AVERAGE('A2 Exploitation'!D505,'A2 Technique'!D198)</f>
        <v>0.853446674098848</v>
      </c>
      <c r="C25" s="263"/>
      <c r="D25" s="199"/>
      <c r="E25" s="199"/>
      <c r="F25" s="199"/>
      <c r="G25" s="199"/>
      <c r="H25" s="199"/>
      <c r="I25" s="199"/>
    </row>
    <row r="26" spans="1:11" ht="33" customHeight="1" x14ac:dyDescent="0.25">
      <c r="A26" s="207" t="s">
        <v>385</v>
      </c>
      <c r="B26" s="263">
        <f>AVERAGE('A3 Exploitation'!D505,'A3 Technique'!D198)</f>
        <v>0.94316620879120872</v>
      </c>
      <c r="C26" s="263"/>
      <c r="D26" s="199"/>
      <c r="E26" s="199"/>
      <c r="F26" s="199"/>
      <c r="G26" s="199"/>
      <c r="H26" s="199"/>
      <c r="I26" s="199"/>
    </row>
    <row r="27" spans="1:11" ht="33" customHeight="1" x14ac:dyDescent="0.25">
      <c r="A27" s="207" t="s">
        <v>386</v>
      </c>
      <c r="B27" s="263">
        <f>AVERAGE('A4 Exploitation'!D505,'A4 Technique'!D198)</f>
        <v>0.93105877616747179</v>
      </c>
      <c r="C27" s="263"/>
      <c r="D27" s="199"/>
      <c r="E27" s="199"/>
      <c r="F27" s="199"/>
      <c r="G27" s="199"/>
      <c r="H27" s="199"/>
      <c r="I27" s="199"/>
    </row>
    <row r="28" spans="1:11" ht="33" customHeight="1" x14ac:dyDescent="0.25">
      <c r="A28" s="206" t="s">
        <v>387</v>
      </c>
      <c r="B28" s="263">
        <f>AVERAGE('A5 Exploitation'!D505,'A5 Technique'!D198)</f>
        <v>0</v>
      </c>
      <c r="C28" s="263"/>
      <c r="D28" s="199"/>
      <c r="E28" s="199"/>
      <c r="F28" s="199"/>
      <c r="G28" s="199"/>
      <c r="H28" s="199"/>
      <c r="I28" s="199"/>
    </row>
    <row r="29" spans="1:11" ht="33" customHeight="1" x14ac:dyDescent="0.25">
      <c r="A29" s="206" t="s">
        <v>388</v>
      </c>
      <c r="B29" s="263">
        <f>AVERAGE('A6 Exploitation'!D505,'A6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4" t="s">
        <v>389</v>
      </c>
      <c r="C33" s="264"/>
      <c r="D33" s="199"/>
      <c r="E33" s="199"/>
      <c r="F33" s="199"/>
      <c r="G33" s="199"/>
      <c r="H33" s="199"/>
      <c r="I33" s="199"/>
      <c r="J33" s="198" t="str">
        <f>D18</f>
        <v>Midoun 2</v>
      </c>
    </row>
    <row r="34" spans="1:10" ht="33" customHeight="1" x14ac:dyDescent="0.25">
      <c r="A34" s="207" t="s">
        <v>383</v>
      </c>
      <c r="B34" s="263">
        <f>'A1 Exploitation'!D505</f>
        <v>0.85424354243542433</v>
      </c>
      <c r="C34" s="263"/>
      <c r="D34" s="199"/>
      <c r="E34" s="199"/>
      <c r="F34" s="199"/>
      <c r="G34" s="199"/>
      <c r="H34" s="199"/>
      <c r="I34" s="199"/>
    </row>
    <row r="35" spans="1:10" ht="33" customHeight="1" x14ac:dyDescent="0.25">
      <c r="A35" s="206" t="s">
        <v>384</v>
      </c>
      <c r="B35" s="263">
        <f>'A2 Exploitation'!D505</f>
        <v>0.89492753623188404</v>
      </c>
      <c r="C35" s="263"/>
      <c r="D35" s="199"/>
      <c r="E35" s="199"/>
      <c r="F35" s="199"/>
      <c r="G35" s="199"/>
      <c r="H35" s="199"/>
      <c r="I35" s="199"/>
    </row>
    <row r="36" spans="1:10" ht="33" customHeight="1" x14ac:dyDescent="0.25">
      <c r="A36" s="207" t="s">
        <v>385</v>
      </c>
      <c r="B36" s="263">
        <f>'A3 Exploitation'!D505</f>
        <v>0.91758241758241754</v>
      </c>
      <c r="C36" s="263"/>
      <c r="D36" s="199"/>
      <c r="E36" s="199"/>
      <c r="F36" s="199"/>
      <c r="G36" s="199"/>
      <c r="H36" s="199"/>
      <c r="I36" s="199"/>
    </row>
    <row r="37" spans="1:10" ht="33" customHeight="1" x14ac:dyDescent="0.25">
      <c r="A37" s="207" t="s">
        <v>386</v>
      </c>
      <c r="B37" s="263">
        <f>'A4 Exploitation'!D505</f>
        <v>0.91304347826086951</v>
      </c>
      <c r="C37" s="263"/>
      <c r="D37" s="199"/>
      <c r="E37" s="199"/>
      <c r="F37" s="199"/>
      <c r="G37" s="199"/>
      <c r="H37" s="199"/>
      <c r="I37" s="199"/>
    </row>
    <row r="38" spans="1:10" ht="33" customHeight="1" x14ac:dyDescent="0.25">
      <c r="A38" s="206" t="s">
        <v>387</v>
      </c>
      <c r="B38" s="263">
        <f>'A5 Exploitation'!D505</f>
        <v>0</v>
      </c>
      <c r="C38" s="263"/>
      <c r="D38" s="199"/>
      <c r="E38" s="199"/>
      <c r="F38" s="199"/>
      <c r="G38" s="199"/>
      <c r="H38" s="199"/>
      <c r="I38" s="199"/>
    </row>
    <row r="39" spans="1:10" ht="33" customHeight="1" x14ac:dyDescent="0.25">
      <c r="A39" s="206" t="s">
        <v>388</v>
      </c>
      <c r="B39" s="263">
        <f>'A6 Exploitation'!D505</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7" t="s">
        <v>390</v>
      </c>
      <c r="C42" s="267"/>
      <c r="D42" s="199"/>
      <c r="E42" s="199"/>
      <c r="F42" s="199"/>
      <c r="G42" s="199"/>
      <c r="H42" s="199"/>
      <c r="I42" s="199"/>
      <c r="J42" s="198" t="str">
        <f>D18</f>
        <v>Midoun 2</v>
      </c>
    </row>
    <row r="43" spans="1:10" ht="33" customHeight="1" x14ac:dyDescent="0.25">
      <c r="A43" s="207" t="s">
        <v>383</v>
      </c>
      <c r="B43" s="263">
        <f>AVERAGE('A1 Exploitation'!D503, 'A1 Technique'!D196)</f>
        <v>0.73333333333333339</v>
      </c>
      <c r="C43" s="263"/>
      <c r="D43" s="199"/>
      <c r="E43" s="199"/>
      <c r="F43" s="199"/>
      <c r="G43" s="199"/>
      <c r="H43" s="199"/>
      <c r="I43" s="199"/>
    </row>
    <row r="44" spans="1:10" ht="33" customHeight="1" x14ac:dyDescent="0.25">
      <c r="A44" s="206" t="s">
        <v>384</v>
      </c>
      <c r="B44" s="263">
        <f>AVERAGE('A2 Exploitation'!D503, 'A2 Technique'!D196)</f>
        <v>0.63</v>
      </c>
      <c r="C44" s="263"/>
      <c r="D44" s="199"/>
      <c r="E44" s="199"/>
      <c r="F44" s="199"/>
      <c r="G44" s="199"/>
      <c r="H44" s="199"/>
      <c r="I44" s="199"/>
    </row>
    <row r="45" spans="1:10" ht="33" customHeight="1" x14ac:dyDescent="0.25">
      <c r="A45" s="207" t="s">
        <v>385</v>
      </c>
      <c r="B45" s="263">
        <f>AVERAGE('A3 Exploitation'!D503, 'A3 Technique'!D196)</f>
        <v>0.9</v>
      </c>
      <c r="C45" s="263"/>
      <c r="D45" s="199"/>
      <c r="E45" s="199"/>
      <c r="F45" s="199"/>
      <c r="G45" s="199"/>
      <c r="H45" s="199"/>
      <c r="I45" s="199"/>
    </row>
    <row r="46" spans="1:10" ht="33" customHeight="1" x14ac:dyDescent="0.25">
      <c r="A46" s="207" t="s">
        <v>386</v>
      </c>
      <c r="B46" s="263">
        <f>AVERAGE('A4 Exploitation'!D503, 'A4 Technique'!D196)</f>
        <v>0.89166666666666661</v>
      </c>
      <c r="C46" s="263"/>
      <c r="D46" s="199"/>
      <c r="E46" s="199"/>
      <c r="F46" s="199"/>
      <c r="G46" s="199"/>
      <c r="H46" s="199"/>
      <c r="I46" s="199"/>
    </row>
    <row r="47" spans="1:10" ht="33" customHeight="1" x14ac:dyDescent="0.25">
      <c r="A47" s="206" t="s">
        <v>387</v>
      </c>
      <c r="B47" s="263">
        <f>AVERAGE('A5 Exploitation'!D503, 'A5 Technique'!D196)</f>
        <v>0</v>
      </c>
      <c r="C47" s="263"/>
      <c r="D47" s="199"/>
      <c r="E47" s="199"/>
      <c r="F47" s="199"/>
      <c r="G47" s="199"/>
      <c r="H47" s="199"/>
      <c r="I47" s="199"/>
    </row>
    <row r="48" spans="1:10" ht="33" customHeight="1" x14ac:dyDescent="0.25">
      <c r="A48" s="206" t="s">
        <v>388</v>
      </c>
      <c r="B48" s="263">
        <f>AVERAGE('A6 Exploitation'!D503,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4" t="s">
        <v>391</v>
      </c>
      <c r="C51" s="264"/>
      <c r="D51" s="199"/>
      <c r="E51" s="199"/>
      <c r="F51" s="199"/>
      <c r="G51" s="199"/>
      <c r="H51" s="199"/>
      <c r="I51" s="199"/>
      <c r="J51" s="198" t="str">
        <f>D18</f>
        <v>Midoun 2</v>
      </c>
    </row>
    <row r="52" spans="1:10" ht="33" customHeight="1" x14ac:dyDescent="0.25">
      <c r="A52" s="207" t="s">
        <v>383</v>
      </c>
      <c r="B52" s="266">
        <f>'A1 Exploitation'!D41</f>
        <v>0.75</v>
      </c>
      <c r="C52" s="266"/>
      <c r="D52" s="199"/>
      <c r="E52" s="199"/>
      <c r="F52" s="199"/>
      <c r="G52" s="199"/>
      <c r="H52" s="199"/>
      <c r="I52" s="199"/>
    </row>
    <row r="53" spans="1:10" ht="33" customHeight="1" x14ac:dyDescent="0.25">
      <c r="A53" s="206" t="s">
        <v>384</v>
      </c>
      <c r="B53" s="266">
        <f>'A2 Exploitation'!D41</f>
        <v>1</v>
      </c>
      <c r="C53" s="266"/>
      <c r="D53" s="199"/>
      <c r="E53" s="199"/>
      <c r="F53" s="199"/>
      <c r="G53" s="199"/>
      <c r="H53" s="199"/>
      <c r="I53" s="199"/>
    </row>
    <row r="54" spans="1:10" ht="33" customHeight="1" x14ac:dyDescent="0.25">
      <c r="A54" s="207" t="s">
        <v>385</v>
      </c>
      <c r="B54" s="266">
        <f>'A3 Exploitation'!D41</f>
        <v>1</v>
      </c>
      <c r="C54" s="266"/>
      <c r="D54" s="199"/>
      <c r="E54" s="199"/>
      <c r="F54" s="199"/>
      <c r="G54" s="199"/>
      <c r="H54" s="199"/>
      <c r="I54" s="199"/>
    </row>
    <row r="55" spans="1:10" ht="33" customHeight="1" x14ac:dyDescent="0.25">
      <c r="A55" s="207" t="s">
        <v>386</v>
      </c>
      <c r="B55" s="266">
        <f>'A4 Exploitation'!D41</f>
        <v>0.92307692307692313</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4" t="s">
        <v>392</v>
      </c>
      <c r="C60" s="264"/>
      <c r="D60" s="199"/>
      <c r="E60" s="199"/>
      <c r="F60" s="199"/>
      <c r="G60" s="199"/>
      <c r="H60" s="199"/>
      <c r="I60" s="199"/>
      <c r="J60" s="198" t="str">
        <f>D18</f>
        <v>Midoun 2</v>
      </c>
    </row>
    <row r="61" spans="1:10" ht="33" customHeight="1" x14ac:dyDescent="0.25">
      <c r="A61" s="207" t="s">
        <v>383</v>
      </c>
      <c r="B61" s="263">
        <f>'A1 Exploitation'!D97</f>
        <v>0.890625</v>
      </c>
      <c r="C61" s="263"/>
      <c r="D61" s="199"/>
      <c r="E61" s="199"/>
      <c r="F61" s="199"/>
      <c r="G61" s="199"/>
      <c r="H61" s="199"/>
      <c r="I61" s="199"/>
    </row>
    <row r="62" spans="1:10" ht="33" customHeight="1" x14ac:dyDescent="0.25">
      <c r="A62" s="206" t="s">
        <v>384</v>
      </c>
      <c r="B62" s="263">
        <f>'A2 Exploitation'!D97</f>
        <v>0.9242424242424242</v>
      </c>
      <c r="C62" s="263"/>
      <c r="D62" s="199"/>
      <c r="E62" s="199"/>
      <c r="F62" s="199"/>
      <c r="G62" s="199"/>
      <c r="H62" s="199"/>
      <c r="I62" s="199"/>
    </row>
    <row r="63" spans="1:10" ht="33" customHeight="1" x14ac:dyDescent="0.25">
      <c r="A63" s="207" t="s">
        <v>385</v>
      </c>
      <c r="B63" s="263">
        <f>'A3 Exploitation'!D97</f>
        <v>0.84848484848484851</v>
      </c>
      <c r="C63" s="263"/>
      <c r="D63" s="199"/>
      <c r="E63" s="199"/>
      <c r="F63" s="199"/>
      <c r="G63" s="199"/>
      <c r="H63" s="199"/>
      <c r="I63" s="199"/>
    </row>
    <row r="64" spans="1:10" ht="33" customHeight="1" x14ac:dyDescent="0.25">
      <c r="A64" s="207" t="s">
        <v>386</v>
      </c>
      <c r="B64" s="263">
        <f>'A4 Exploitation'!D97</f>
        <v>0.953125</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4" t="s">
        <v>393</v>
      </c>
      <c r="C69" s="264"/>
      <c r="D69" s="199"/>
      <c r="E69" s="199"/>
      <c r="F69" s="199"/>
      <c r="G69" s="199"/>
      <c r="H69" s="199"/>
      <c r="I69" s="199"/>
      <c r="J69" s="198" t="str">
        <f>D18</f>
        <v>Midoun 2</v>
      </c>
    </row>
    <row r="70" spans="1:10" ht="33" customHeight="1" x14ac:dyDescent="0.25">
      <c r="A70" s="207" t="s">
        <v>383</v>
      </c>
      <c r="B70" s="263">
        <f>'A1 Exploitation'!D150</f>
        <v>0.81428571428571428</v>
      </c>
      <c r="C70" s="263"/>
      <c r="D70" s="199"/>
      <c r="E70" s="199"/>
      <c r="F70" s="199"/>
      <c r="G70" s="199"/>
      <c r="H70" s="199"/>
      <c r="I70" s="199"/>
    </row>
    <row r="71" spans="1:10" ht="33" customHeight="1" x14ac:dyDescent="0.25">
      <c r="A71" s="206" t="s">
        <v>384</v>
      </c>
      <c r="B71" s="263">
        <f>'A2 Exploitation'!D150</f>
        <v>0.95588235294117652</v>
      </c>
      <c r="C71" s="263"/>
      <c r="D71" s="199"/>
      <c r="E71" s="199"/>
      <c r="F71" s="199"/>
      <c r="G71" s="199"/>
      <c r="H71" s="199"/>
      <c r="I71" s="199"/>
    </row>
    <row r="72" spans="1:10" ht="33" customHeight="1" x14ac:dyDescent="0.25">
      <c r="A72" s="207" t="s">
        <v>385</v>
      </c>
      <c r="B72" s="263">
        <f>'A3 Exploitation'!D150</f>
        <v>0.72222222222222221</v>
      </c>
      <c r="C72" s="263"/>
      <c r="D72" s="199"/>
      <c r="E72" s="199"/>
      <c r="F72" s="199"/>
      <c r="G72" s="199"/>
      <c r="H72" s="199"/>
      <c r="I72" s="199"/>
    </row>
    <row r="73" spans="1:10" ht="33" customHeight="1" x14ac:dyDescent="0.25">
      <c r="A73" s="207" t="s">
        <v>386</v>
      </c>
      <c r="B73" s="263">
        <f>'A4 Exploitation'!D150</f>
        <v>0.77777777777777779</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4" t="s">
        <v>394</v>
      </c>
      <c r="C78" s="264"/>
      <c r="D78" s="199"/>
      <c r="E78" s="199"/>
      <c r="F78" s="199"/>
      <c r="G78" s="199"/>
      <c r="H78" s="199"/>
      <c r="I78" s="199"/>
      <c r="J78" s="198" t="str">
        <f>D18</f>
        <v>Midoun 2</v>
      </c>
    </row>
    <row r="79" spans="1:10" ht="33" customHeight="1" x14ac:dyDescent="0.25">
      <c r="A79" s="207" t="s">
        <v>383</v>
      </c>
      <c r="B79" s="263">
        <f>'A1 Exploitation'!D190</f>
        <v>0.79629629629629628</v>
      </c>
      <c r="C79" s="263"/>
      <c r="D79" s="199"/>
      <c r="E79" s="199"/>
      <c r="F79" s="199"/>
      <c r="G79" s="199"/>
      <c r="H79" s="199"/>
      <c r="I79" s="199"/>
    </row>
    <row r="80" spans="1:10" ht="33" customHeight="1" x14ac:dyDescent="0.25">
      <c r="A80" s="206" t="s">
        <v>384</v>
      </c>
      <c r="B80" s="263">
        <f>'A2 Exploitation'!D190</f>
        <v>0.72222222222222221</v>
      </c>
      <c r="C80" s="263"/>
      <c r="D80" s="199"/>
      <c r="E80" s="199"/>
      <c r="F80" s="199"/>
      <c r="G80" s="199"/>
      <c r="H80" s="199"/>
      <c r="I80" s="199"/>
    </row>
    <row r="81" spans="1:10" ht="33" customHeight="1" x14ac:dyDescent="0.25">
      <c r="A81" s="207" t="s">
        <v>385</v>
      </c>
      <c r="B81" s="263">
        <f>'A3 Exploitation'!D190</f>
        <v>1</v>
      </c>
      <c r="C81" s="263"/>
      <c r="D81" s="199"/>
      <c r="E81" s="199"/>
      <c r="F81" s="199"/>
      <c r="G81" s="199"/>
      <c r="H81" s="199"/>
      <c r="I81" s="199"/>
    </row>
    <row r="82" spans="1:10" ht="33" customHeight="1" x14ac:dyDescent="0.25">
      <c r="A82" s="207" t="s">
        <v>386</v>
      </c>
      <c r="B82" s="263">
        <f>'A4 Exploitation'!D190</f>
        <v>0.79629629629629628</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4" t="s">
        <v>395</v>
      </c>
      <c r="C87" s="264"/>
      <c r="D87" s="199"/>
      <c r="E87" s="199"/>
      <c r="F87" s="199"/>
      <c r="G87" s="199"/>
      <c r="H87" s="199"/>
      <c r="I87" s="199"/>
      <c r="J87" s="198" t="str">
        <f>D18</f>
        <v>Midoun 2</v>
      </c>
    </row>
    <row r="88" spans="1:10" ht="33" customHeight="1" x14ac:dyDescent="0.25">
      <c r="A88" s="207" t="s">
        <v>383</v>
      </c>
      <c r="B88" s="263">
        <f>'A1 Exploitation'!D246</f>
        <v>0.82894736842105265</v>
      </c>
      <c r="C88" s="263"/>
      <c r="D88" s="199"/>
      <c r="E88" s="199"/>
      <c r="F88" s="199"/>
      <c r="G88" s="199"/>
      <c r="H88" s="199"/>
      <c r="I88" s="199"/>
    </row>
    <row r="89" spans="1:10" ht="33" customHeight="1" x14ac:dyDescent="0.25">
      <c r="A89" s="206" t="s">
        <v>384</v>
      </c>
      <c r="B89" s="263">
        <f>'A2 Exploitation'!D246</f>
        <v>0.84615384615384615</v>
      </c>
      <c r="C89" s="263"/>
      <c r="D89" s="199"/>
      <c r="E89" s="199"/>
      <c r="F89" s="199"/>
      <c r="G89" s="199"/>
      <c r="H89" s="199"/>
      <c r="I89" s="199"/>
    </row>
    <row r="90" spans="1:10" ht="33" customHeight="1" x14ac:dyDescent="0.25">
      <c r="A90" s="207" t="s">
        <v>385</v>
      </c>
      <c r="B90" s="263">
        <f>'A3 Exploitation'!D246</f>
        <v>0.84615384615384615</v>
      </c>
      <c r="C90" s="263"/>
      <c r="D90" s="199"/>
      <c r="E90" s="199"/>
      <c r="F90" s="199"/>
      <c r="G90" s="199"/>
      <c r="H90" s="199"/>
      <c r="I90" s="199"/>
    </row>
    <row r="91" spans="1:10" ht="33" customHeight="1" x14ac:dyDescent="0.25">
      <c r="A91" s="207" t="s">
        <v>386</v>
      </c>
      <c r="B91" s="263">
        <f>'A4 Exploitation'!D246</f>
        <v>0.94594594594594594</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4" t="s">
        <v>396</v>
      </c>
      <c r="C96" s="264"/>
      <c r="D96" s="199"/>
      <c r="E96" s="199"/>
      <c r="F96" s="199"/>
      <c r="G96" s="199"/>
      <c r="H96" s="199"/>
      <c r="I96" s="199"/>
      <c r="J96" s="198" t="str">
        <f>D18</f>
        <v>Midoun 2</v>
      </c>
    </row>
    <row r="97" spans="1:10" ht="33" customHeight="1" x14ac:dyDescent="0.25">
      <c r="A97" s="207" t="s">
        <v>383</v>
      </c>
      <c r="B97" s="263">
        <f>'A1 Exploitation'!D289</f>
        <v>0.72413793103448276</v>
      </c>
      <c r="C97" s="263"/>
      <c r="D97" s="199"/>
      <c r="E97" s="199"/>
      <c r="F97" s="199"/>
      <c r="G97" s="199"/>
      <c r="H97" s="199"/>
      <c r="I97" s="199"/>
    </row>
    <row r="98" spans="1:10" ht="33" customHeight="1" x14ac:dyDescent="0.25">
      <c r="A98" s="206" t="s">
        <v>384</v>
      </c>
      <c r="B98" s="263">
        <f>'A2 Exploitation'!D289</f>
        <v>0.98275862068965514</v>
      </c>
      <c r="C98" s="263"/>
      <c r="D98" s="199"/>
      <c r="E98" s="199"/>
      <c r="F98" s="199"/>
      <c r="G98" s="199"/>
      <c r="H98" s="199"/>
      <c r="I98" s="199"/>
    </row>
    <row r="99" spans="1:10" ht="33" customHeight="1" x14ac:dyDescent="0.25">
      <c r="A99" s="207" t="s">
        <v>385</v>
      </c>
      <c r="B99" s="263">
        <f>'A3 Exploitation'!D289</f>
        <v>1</v>
      </c>
      <c r="C99" s="263"/>
      <c r="D99" s="199"/>
      <c r="E99" s="199"/>
      <c r="F99" s="199"/>
      <c r="G99" s="199"/>
      <c r="H99" s="199"/>
      <c r="I99" s="199"/>
    </row>
    <row r="100" spans="1:10" ht="33" customHeight="1" x14ac:dyDescent="0.25">
      <c r="A100" s="207" t="s">
        <v>386</v>
      </c>
      <c r="B100" s="263">
        <f>'A4 Exploitation'!D289</f>
        <v>0.94827586206896552</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4" t="s">
        <v>397</v>
      </c>
      <c r="C105" s="264"/>
      <c r="D105" s="199"/>
      <c r="E105" s="199"/>
      <c r="F105" s="199"/>
      <c r="G105" s="199"/>
      <c r="H105" s="199"/>
      <c r="I105" s="199"/>
      <c r="J105" s="198" t="str">
        <f>D18</f>
        <v>Midoun 2</v>
      </c>
    </row>
    <row r="106" spans="1:10" ht="33" customHeight="1" x14ac:dyDescent="0.25">
      <c r="A106" s="207" t="s">
        <v>383</v>
      </c>
      <c r="B106" s="263">
        <f>'A1 Exploitation'!D322</f>
        <v>0.94444444444444442</v>
      </c>
      <c r="C106" s="263"/>
      <c r="D106" s="199"/>
      <c r="E106" s="199"/>
      <c r="F106" s="199"/>
      <c r="G106" s="199"/>
      <c r="H106" s="199"/>
      <c r="I106" s="199"/>
    </row>
    <row r="107" spans="1:10" ht="33" customHeight="1" x14ac:dyDescent="0.25">
      <c r="A107" s="206" t="s">
        <v>384</v>
      </c>
      <c r="B107" s="263">
        <f>'A2 Exploitation'!D322</f>
        <v>0.92105263157894735</v>
      </c>
      <c r="C107" s="263"/>
      <c r="D107" s="199"/>
      <c r="E107" s="199"/>
      <c r="F107" s="199"/>
      <c r="G107" s="199"/>
      <c r="H107" s="199"/>
      <c r="I107" s="199"/>
    </row>
    <row r="108" spans="1:10" ht="33" customHeight="1" x14ac:dyDescent="0.25">
      <c r="A108" s="207" t="s">
        <v>385</v>
      </c>
      <c r="B108" s="263">
        <f>'A3 Exploitation'!D322</f>
        <v>0.97222222222222221</v>
      </c>
      <c r="C108" s="263"/>
      <c r="D108" s="199"/>
      <c r="E108" s="199"/>
      <c r="F108" s="199"/>
      <c r="G108" s="199"/>
      <c r="H108" s="199"/>
      <c r="I108" s="199"/>
    </row>
    <row r="109" spans="1:10" ht="33" customHeight="1" x14ac:dyDescent="0.25">
      <c r="A109" s="207" t="s">
        <v>386</v>
      </c>
      <c r="B109" s="263">
        <f>'A4 Exploitation'!D322</f>
        <v>0.94736842105263153</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4" t="s">
        <v>398</v>
      </c>
      <c r="C114" s="264"/>
      <c r="D114" s="199"/>
      <c r="E114" s="199"/>
      <c r="F114" s="199"/>
      <c r="G114" s="199"/>
      <c r="H114" s="199"/>
      <c r="I114" s="199"/>
      <c r="J114" s="198" t="str">
        <f>D18</f>
        <v>Midoun 2</v>
      </c>
    </row>
    <row r="115" spans="1:10" ht="33" customHeight="1" x14ac:dyDescent="0.25">
      <c r="A115" s="207" t="s">
        <v>383</v>
      </c>
      <c r="B115" s="263">
        <f>'A1 Exploitation'!D350</f>
        <v>0.9285714285714286</v>
      </c>
      <c r="C115" s="263"/>
      <c r="D115" s="199"/>
      <c r="E115" s="199"/>
      <c r="F115" s="199"/>
      <c r="G115" s="199"/>
      <c r="H115" s="199"/>
      <c r="I115" s="199"/>
    </row>
    <row r="116" spans="1:10" ht="33" customHeight="1" x14ac:dyDescent="0.25">
      <c r="A116" s="206" t="s">
        <v>384</v>
      </c>
      <c r="B116" s="263">
        <f>'A2 Exploitation'!D350</f>
        <v>1</v>
      </c>
      <c r="C116" s="263"/>
      <c r="D116" s="199"/>
      <c r="E116" s="199"/>
      <c r="F116" s="199"/>
      <c r="G116" s="199"/>
      <c r="H116" s="199"/>
      <c r="I116" s="199"/>
    </row>
    <row r="117" spans="1:10" ht="33" customHeight="1" x14ac:dyDescent="0.25">
      <c r="A117" s="207" t="s">
        <v>385</v>
      </c>
      <c r="B117" s="263">
        <f>'A3 Exploitation'!D350</f>
        <v>1</v>
      </c>
      <c r="C117" s="263"/>
      <c r="D117" s="199"/>
      <c r="E117" s="199"/>
      <c r="F117" s="199"/>
      <c r="G117" s="199"/>
      <c r="H117" s="199"/>
      <c r="I117" s="199"/>
    </row>
    <row r="118" spans="1:10" ht="33" customHeight="1" x14ac:dyDescent="0.25">
      <c r="A118" s="207" t="s">
        <v>386</v>
      </c>
      <c r="B118" s="263">
        <f>'A4 Exploitation'!D350</f>
        <v>0.9285714285714286</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4" t="s">
        <v>399</v>
      </c>
      <c r="C123" s="264"/>
      <c r="D123" s="199"/>
      <c r="E123" s="199"/>
      <c r="F123" s="199"/>
      <c r="G123" s="199"/>
      <c r="H123" s="199"/>
      <c r="I123" s="199"/>
      <c r="J123" s="198" t="str">
        <f>D18</f>
        <v>Midoun 2</v>
      </c>
    </row>
    <row r="124" spans="1:10" ht="33" customHeight="1" x14ac:dyDescent="0.25">
      <c r="A124" s="207" t="s">
        <v>383</v>
      </c>
      <c r="B124" s="263">
        <f>'A1 Exploitation'!D403</f>
        <v>1</v>
      </c>
      <c r="C124" s="263"/>
      <c r="D124" s="199"/>
      <c r="E124" s="199"/>
      <c r="F124" s="199"/>
      <c r="G124" s="199"/>
      <c r="H124" s="199"/>
      <c r="I124" s="199"/>
    </row>
    <row r="125" spans="1:10" ht="33" customHeight="1" x14ac:dyDescent="0.25">
      <c r="A125" s="206" t="s">
        <v>384</v>
      </c>
      <c r="B125" s="263">
        <f>'A2 Exploitation'!D403</f>
        <v>0.796875</v>
      </c>
      <c r="C125" s="263"/>
      <c r="D125" s="199"/>
      <c r="E125" s="199"/>
      <c r="F125" s="199"/>
      <c r="G125" s="199"/>
      <c r="H125" s="199"/>
      <c r="I125" s="199"/>
    </row>
    <row r="126" spans="1:10" ht="33" customHeight="1" x14ac:dyDescent="0.25">
      <c r="A126" s="207" t="s">
        <v>385</v>
      </c>
      <c r="B126" s="263">
        <f>'A3 Exploitation'!D403</f>
        <v>1</v>
      </c>
      <c r="C126" s="263"/>
      <c r="D126" s="199"/>
      <c r="E126" s="199"/>
      <c r="F126" s="199"/>
      <c r="G126" s="199"/>
      <c r="H126" s="199"/>
      <c r="I126" s="199"/>
    </row>
    <row r="127" spans="1:10" ht="33" customHeight="1" x14ac:dyDescent="0.25">
      <c r="A127" s="207" t="s">
        <v>386</v>
      </c>
      <c r="B127" s="263">
        <f>'A4 Exploitation'!D403</f>
        <v>0.98333333333333328</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4" t="s">
        <v>400</v>
      </c>
      <c r="C132" s="264"/>
      <c r="D132" s="199"/>
      <c r="E132" s="199"/>
      <c r="F132" s="199"/>
      <c r="G132" s="199"/>
      <c r="H132" s="199"/>
      <c r="I132" s="199"/>
      <c r="J132" s="198" t="str">
        <f>D18</f>
        <v>Midoun 2</v>
      </c>
    </row>
    <row r="133" spans="1:10" ht="33" customHeight="1" x14ac:dyDescent="0.25">
      <c r="A133" s="207" t="s">
        <v>383</v>
      </c>
      <c r="B133" s="263">
        <f>'A1 Exploitation'!D433</f>
        <v>0.9375</v>
      </c>
      <c r="C133" s="263"/>
      <c r="D133" s="199"/>
      <c r="E133" s="199"/>
      <c r="F133" s="199"/>
      <c r="G133" s="199"/>
      <c r="H133" s="199"/>
      <c r="I133" s="199"/>
    </row>
    <row r="134" spans="1:10" ht="33" customHeight="1" x14ac:dyDescent="0.25">
      <c r="A134" s="206" t="s">
        <v>384</v>
      </c>
      <c r="B134" s="263">
        <f>'A2 Exploitation'!D433</f>
        <v>0.8928571428571429</v>
      </c>
      <c r="C134" s="263"/>
      <c r="D134" s="199"/>
      <c r="E134" s="199"/>
      <c r="F134" s="199"/>
      <c r="G134" s="199"/>
      <c r="H134" s="199"/>
      <c r="I134" s="199"/>
    </row>
    <row r="135" spans="1:10" ht="33" customHeight="1" x14ac:dyDescent="0.25">
      <c r="A135" s="207" t="s">
        <v>385</v>
      </c>
      <c r="B135" s="263">
        <f>'A3 Exploitation'!D433</f>
        <v>1</v>
      </c>
      <c r="C135" s="263"/>
      <c r="D135" s="199"/>
      <c r="E135" s="199"/>
      <c r="F135" s="199"/>
      <c r="G135" s="199"/>
      <c r="H135" s="199"/>
      <c r="I135" s="199"/>
    </row>
    <row r="136" spans="1:10" ht="33" customHeight="1" x14ac:dyDescent="0.25">
      <c r="A136" s="207" t="s">
        <v>386</v>
      </c>
      <c r="B136" s="263">
        <f>'A4 Exploitation'!D433</f>
        <v>0.9375</v>
      </c>
      <c r="C136" s="263"/>
      <c r="D136" s="199"/>
      <c r="E136" s="199"/>
      <c r="F136" s="199"/>
      <c r="G136" s="199"/>
      <c r="H136" s="199"/>
      <c r="I136" s="199"/>
    </row>
    <row r="137" spans="1:10" ht="33" customHeight="1" x14ac:dyDescent="0.25">
      <c r="A137" s="206" t="s">
        <v>387</v>
      </c>
      <c r="B137" s="263">
        <f>'A5 Exploitation'!D433</f>
        <v>0</v>
      </c>
      <c r="C137" s="263"/>
      <c r="D137" s="199"/>
      <c r="E137" s="199"/>
      <c r="F137" s="199"/>
      <c r="G137" s="199"/>
      <c r="H137" s="199"/>
      <c r="I137" s="199"/>
    </row>
    <row r="138" spans="1:10" ht="33" customHeight="1" x14ac:dyDescent="0.25">
      <c r="A138" s="206" t="s">
        <v>388</v>
      </c>
      <c r="B138" s="263">
        <f>'A6 Exploitation'!D433</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4" t="s">
        <v>401</v>
      </c>
      <c r="C141" s="264"/>
      <c r="D141" s="199"/>
      <c r="E141" s="199"/>
      <c r="F141" s="199"/>
      <c r="G141" s="199"/>
      <c r="H141" s="199"/>
      <c r="I141" s="199"/>
      <c r="J141" s="198" t="str">
        <f>D18</f>
        <v>Midoun 2</v>
      </c>
    </row>
    <row r="142" spans="1:10" ht="33" customHeight="1" x14ac:dyDescent="0.25">
      <c r="A142" s="207" t="s">
        <v>383</v>
      </c>
      <c r="B142" s="263">
        <f>'A1 Exploitation'!D452</f>
        <v>1</v>
      </c>
      <c r="C142" s="263"/>
      <c r="D142" s="199"/>
      <c r="E142" s="199"/>
      <c r="F142" s="199"/>
      <c r="G142" s="199"/>
      <c r="H142" s="199"/>
      <c r="I142" s="199"/>
    </row>
    <row r="143" spans="1:10" ht="33" customHeight="1" x14ac:dyDescent="0.25">
      <c r="A143" s="206" t="s">
        <v>384</v>
      </c>
      <c r="B143" s="263">
        <f>'A2 Exploitation'!D452</f>
        <v>0.91666666666666663</v>
      </c>
      <c r="C143" s="263"/>
      <c r="D143" s="199"/>
      <c r="E143" s="199"/>
      <c r="F143" s="199"/>
      <c r="G143" s="199"/>
      <c r="H143" s="199"/>
      <c r="I143" s="199"/>
    </row>
    <row r="144" spans="1:10" ht="33" customHeight="1" x14ac:dyDescent="0.25">
      <c r="A144" s="207" t="s">
        <v>385</v>
      </c>
      <c r="B144" s="263">
        <f>'A3 Exploitation'!D452</f>
        <v>1</v>
      </c>
      <c r="C144" s="263"/>
      <c r="D144" s="199"/>
      <c r="E144" s="199"/>
      <c r="F144" s="199"/>
      <c r="G144" s="199"/>
      <c r="H144" s="199"/>
      <c r="I144" s="199"/>
    </row>
    <row r="145" spans="1:10" ht="33" customHeight="1" x14ac:dyDescent="0.25">
      <c r="A145" s="207" t="s">
        <v>386</v>
      </c>
      <c r="B145" s="263">
        <f>'A4 Exploitation'!D452</f>
        <v>1</v>
      </c>
      <c r="C145" s="263"/>
      <c r="D145" s="199"/>
      <c r="E145" s="199"/>
      <c r="F145" s="199"/>
      <c r="G145" s="199"/>
      <c r="H145" s="199"/>
      <c r="I145" s="199"/>
    </row>
    <row r="146" spans="1:10" ht="33" customHeight="1" x14ac:dyDescent="0.25">
      <c r="A146" s="206" t="s">
        <v>387</v>
      </c>
      <c r="B146" s="263">
        <f>'A5 Exploitation'!D452</f>
        <v>0</v>
      </c>
      <c r="C146" s="263"/>
      <c r="D146" s="199"/>
      <c r="E146" s="199"/>
      <c r="F146" s="199"/>
      <c r="G146" s="199"/>
      <c r="H146" s="199"/>
      <c r="I146" s="199"/>
    </row>
    <row r="147" spans="1:10" ht="33" customHeight="1" x14ac:dyDescent="0.25">
      <c r="A147" s="206" t="s">
        <v>388</v>
      </c>
      <c r="B147" s="263">
        <f>'A6 Exploitation'!D452</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4" t="s">
        <v>402</v>
      </c>
      <c r="C150" s="264"/>
      <c r="D150" s="199"/>
      <c r="E150" s="199"/>
      <c r="F150" s="199"/>
      <c r="G150" s="199"/>
      <c r="H150" s="199"/>
      <c r="I150" s="199"/>
      <c r="J150" s="198" t="str">
        <f>D18</f>
        <v>Midoun 2</v>
      </c>
    </row>
    <row r="151" spans="1:10" ht="33" customHeight="1" x14ac:dyDescent="0.25">
      <c r="A151" s="207" t="s">
        <v>383</v>
      </c>
      <c r="B151" s="263">
        <f>'A1 Exploitation'!D462</f>
        <v>0.875</v>
      </c>
      <c r="C151" s="263"/>
      <c r="D151" s="199"/>
      <c r="E151" s="199"/>
      <c r="F151" s="199"/>
      <c r="G151" s="199"/>
      <c r="H151" s="199"/>
      <c r="I151" s="199"/>
    </row>
    <row r="152" spans="1:10" ht="33" customHeight="1" x14ac:dyDescent="0.25">
      <c r="A152" s="206" t="s">
        <v>384</v>
      </c>
      <c r="B152" s="263">
        <f>'A2 Exploitation'!D462</f>
        <v>0.75</v>
      </c>
      <c r="C152" s="263"/>
      <c r="D152" s="199"/>
      <c r="E152" s="199"/>
      <c r="F152" s="199"/>
      <c r="G152" s="199"/>
      <c r="H152" s="199"/>
      <c r="I152" s="199"/>
    </row>
    <row r="153" spans="1:10" ht="33" customHeight="1" x14ac:dyDescent="0.25">
      <c r="A153" s="207" t="s">
        <v>385</v>
      </c>
      <c r="B153" s="263">
        <f>'A3 Exploitation'!D462</f>
        <v>1</v>
      </c>
      <c r="C153" s="263"/>
      <c r="D153" s="199"/>
      <c r="E153" s="199"/>
      <c r="F153" s="199"/>
      <c r="G153" s="199"/>
      <c r="H153" s="199"/>
      <c r="I153" s="199"/>
    </row>
    <row r="154" spans="1:10" ht="33" customHeight="1" x14ac:dyDescent="0.25">
      <c r="A154" s="207" t="s">
        <v>386</v>
      </c>
      <c r="B154" s="263">
        <f>'A4 Exploitation'!D462</f>
        <v>1</v>
      </c>
      <c r="C154" s="263"/>
      <c r="D154" s="199"/>
      <c r="E154" s="199"/>
      <c r="F154" s="199"/>
      <c r="G154" s="199"/>
      <c r="H154" s="199"/>
      <c r="I154" s="199"/>
    </row>
    <row r="155" spans="1:10" ht="33" customHeight="1" x14ac:dyDescent="0.25">
      <c r="A155" s="206" t="s">
        <v>387</v>
      </c>
      <c r="B155" s="263">
        <f>'A5 Exploitation'!D462</f>
        <v>0</v>
      </c>
      <c r="C155" s="263"/>
      <c r="D155" s="199"/>
      <c r="E155" s="199"/>
      <c r="F155" s="199"/>
      <c r="G155" s="199"/>
      <c r="H155" s="199"/>
      <c r="I155" s="199"/>
    </row>
    <row r="156" spans="1:10" ht="33" customHeight="1" x14ac:dyDescent="0.25">
      <c r="A156" s="206" t="s">
        <v>388</v>
      </c>
      <c r="B156" s="263">
        <f>'A6 Exploitation'!D462</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4" t="s">
        <v>403</v>
      </c>
      <c r="C159" s="264"/>
      <c r="D159" s="199"/>
      <c r="E159" s="199"/>
      <c r="F159" s="199"/>
      <c r="G159" s="199"/>
      <c r="H159" s="199"/>
      <c r="I159" s="199"/>
      <c r="J159" s="198" t="str">
        <f>D18</f>
        <v>Midoun 2</v>
      </c>
    </row>
    <row r="160" spans="1:10" ht="33" customHeight="1" x14ac:dyDescent="0.25">
      <c r="A160" s="207" t="s">
        <v>383</v>
      </c>
      <c r="B160" s="263">
        <f>'A1 Exploitation'!D471</f>
        <v>0.5</v>
      </c>
      <c r="C160" s="263"/>
      <c r="D160" s="199"/>
      <c r="E160" s="199"/>
      <c r="F160" s="199"/>
      <c r="G160" s="199"/>
      <c r="H160" s="199"/>
      <c r="I160" s="199"/>
    </row>
    <row r="161" spans="1:10" ht="33" customHeight="1" x14ac:dyDescent="0.25">
      <c r="A161" s="206" t="s">
        <v>384</v>
      </c>
      <c r="B161" s="263">
        <f>'A2 Exploitation'!D471</f>
        <v>0.83333333333333337</v>
      </c>
      <c r="C161" s="263"/>
      <c r="D161" s="199"/>
      <c r="E161" s="199"/>
      <c r="F161" s="199"/>
      <c r="G161" s="199"/>
      <c r="H161" s="199"/>
      <c r="I161" s="199"/>
    </row>
    <row r="162" spans="1:10" ht="33" customHeight="1" x14ac:dyDescent="0.25">
      <c r="A162" s="207" t="s">
        <v>385</v>
      </c>
      <c r="B162" s="263">
        <f>'A3 Exploitation'!D471</f>
        <v>1</v>
      </c>
      <c r="C162" s="263"/>
      <c r="D162" s="199"/>
      <c r="E162" s="199"/>
      <c r="F162" s="199"/>
      <c r="G162" s="199"/>
      <c r="H162" s="199"/>
      <c r="I162" s="199"/>
    </row>
    <row r="163" spans="1:10" ht="33" customHeight="1" x14ac:dyDescent="0.25">
      <c r="A163" s="207" t="s">
        <v>386</v>
      </c>
      <c r="B163" s="263">
        <f>'A4 Exploitation'!D471</f>
        <v>1</v>
      </c>
      <c r="C163" s="263"/>
      <c r="D163" s="199"/>
      <c r="E163" s="199"/>
      <c r="F163" s="199"/>
      <c r="G163" s="199"/>
      <c r="H163" s="199"/>
      <c r="I163" s="199"/>
    </row>
    <row r="164" spans="1:10" ht="33" customHeight="1" x14ac:dyDescent="0.25">
      <c r="A164" s="206" t="s">
        <v>387</v>
      </c>
      <c r="B164" s="263">
        <f>'A5 Exploitation'!D471</f>
        <v>0</v>
      </c>
      <c r="C164" s="263"/>
      <c r="D164" s="199"/>
      <c r="E164" s="199"/>
      <c r="F164" s="199"/>
      <c r="G164" s="199"/>
      <c r="H164" s="199"/>
      <c r="I164" s="199"/>
    </row>
    <row r="165" spans="1:10" ht="33" customHeight="1" x14ac:dyDescent="0.25">
      <c r="A165" s="206" t="s">
        <v>388</v>
      </c>
      <c r="B165" s="263">
        <f>'A6 Exploitation'!D471</f>
        <v>0</v>
      </c>
      <c r="C165" s="263"/>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4" t="s">
        <v>404</v>
      </c>
      <c r="C168" s="264"/>
      <c r="D168" s="199"/>
      <c r="E168" s="199"/>
      <c r="F168" s="199"/>
      <c r="G168" s="199"/>
      <c r="H168" s="199"/>
      <c r="I168" s="199"/>
      <c r="J168" s="198" t="str">
        <f>D18</f>
        <v>Midoun 2</v>
      </c>
    </row>
    <row r="169" spans="1:10" ht="33" customHeight="1" x14ac:dyDescent="0.25">
      <c r="A169" s="207" t="s">
        <v>383</v>
      </c>
      <c r="B169" s="263">
        <f>'A1 Exploitation'!D492</f>
        <v>0.75</v>
      </c>
      <c r="C169" s="263"/>
      <c r="D169" s="199"/>
      <c r="E169" s="199"/>
      <c r="F169" s="199"/>
      <c r="G169" s="199"/>
      <c r="H169" s="199"/>
      <c r="I169" s="199"/>
    </row>
    <row r="170" spans="1:10" ht="33" customHeight="1" x14ac:dyDescent="0.25">
      <c r="A170" s="206" t="s">
        <v>384</v>
      </c>
      <c r="B170" s="263">
        <f>'A2 Exploitation'!D492</f>
        <v>0.9375</v>
      </c>
      <c r="C170" s="263"/>
      <c r="D170" s="199"/>
      <c r="E170" s="199"/>
      <c r="F170" s="199"/>
      <c r="G170" s="199"/>
      <c r="H170" s="199"/>
      <c r="I170" s="199"/>
    </row>
    <row r="171" spans="1:10" ht="33" customHeight="1" x14ac:dyDescent="0.25">
      <c r="A171" s="207" t="s">
        <v>385</v>
      </c>
      <c r="B171" s="263">
        <f>'A3 Exploitation'!D492</f>
        <v>0.95833333333333337</v>
      </c>
      <c r="C171" s="263"/>
      <c r="D171" s="199"/>
      <c r="E171" s="199"/>
      <c r="F171" s="199"/>
      <c r="G171" s="199"/>
      <c r="H171" s="199"/>
      <c r="I171" s="199"/>
    </row>
    <row r="172" spans="1:10" ht="33" customHeight="1" x14ac:dyDescent="0.25">
      <c r="A172" s="207" t="s">
        <v>386</v>
      </c>
      <c r="B172" s="263">
        <f>'A4 Exploitation'!D492</f>
        <v>0.8571428571428571</v>
      </c>
      <c r="C172" s="263"/>
    </row>
    <row r="173" spans="1:10" ht="33" customHeight="1" x14ac:dyDescent="0.25">
      <c r="A173" s="206" t="s">
        <v>387</v>
      </c>
      <c r="B173" s="263">
        <f>'A5 Exploitation'!D492</f>
        <v>0</v>
      </c>
      <c r="C173" s="263"/>
    </row>
    <row r="174" spans="1:10" ht="33" customHeight="1" x14ac:dyDescent="0.25">
      <c r="A174" s="206" t="s">
        <v>388</v>
      </c>
      <c r="B174" s="263">
        <f>'A6 Exploitation'!D492</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4" t="s">
        <v>405</v>
      </c>
      <c r="C177" s="264"/>
      <c r="J177" s="198" t="str">
        <f>D18</f>
        <v>Midoun 2</v>
      </c>
    </row>
    <row r="178" spans="1:10" ht="33" customHeight="1" x14ac:dyDescent="0.25">
      <c r="A178" s="207" t="s">
        <v>383</v>
      </c>
      <c r="B178" s="263">
        <f>'A1 Exploitation'!D501</f>
        <v>1</v>
      </c>
      <c r="C178" s="263"/>
    </row>
    <row r="179" spans="1:10" ht="33" customHeight="1" x14ac:dyDescent="0.25">
      <c r="A179" s="206" t="s">
        <v>384</v>
      </c>
      <c r="B179" s="263">
        <f>'A2 Exploitation'!D501</f>
        <v>1</v>
      </c>
      <c r="C179" s="263"/>
    </row>
    <row r="180" spans="1:10" ht="33" customHeight="1" x14ac:dyDescent="0.25">
      <c r="A180" s="207" t="s">
        <v>385</v>
      </c>
      <c r="B180" s="263">
        <f>'A3 Exploitation'!D501</f>
        <v>0.83333333333333337</v>
      </c>
      <c r="C180" s="263"/>
    </row>
    <row r="181" spans="1:10" ht="33" customHeight="1" x14ac:dyDescent="0.25">
      <c r="A181" s="207" t="s">
        <v>386</v>
      </c>
      <c r="B181" s="263">
        <f>'A4 Exploitation'!D501</f>
        <v>1</v>
      </c>
      <c r="C181" s="263"/>
    </row>
    <row r="182" spans="1:10" ht="33" customHeight="1" x14ac:dyDescent="0.25">
      <c r="A182" s="206" t="s">
        <v>387</v>
      </c>
      <c r="B182" s="263">
        <f>'A5 Exploitation'!D501</f>
        <v>0</v>
      </c>
      <c r="C182" s="263"/>
    </row>
    <row r="183" spans="1:10" ht="33" customHeight="1" x14ac:dyDescent="0.25">
      <c r="A183" s="206" t="s">
        <v>388</v>
      </c>
      <c r="B183" s="263">
        <f>'A6 Exploitation'!D501</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4" t="s">
        <v>406</v>
      </c>
      <c r="C186" s="264"/>
      <c r="J186" s="198" t="str">
        <f>D18</f>
        <v>Midoun 2</v>
      </c>
    </row>
    <row r="187" spans="1:10" ht="33" customHeight="1" x14ac:dyDescent="0.25">
      <c r="A187" s="207" t="s">
        <v>383</v>
      </c>
      <c r="B187" s="263">
        <f>'A1 Technique'!D198</f>
        <v>0.88181818181818183</v>
      </c>
      <c r="C187" s="263"/>
    </row>
    <row r="188" spans="1:10" ht="33" customHeight="1" x14ac:dyDescent="0.25">
      <c r="A188" s="206" t="s">
        <v>384</v>
      </c>
      <c r="B188" s="263">
        <f>'A2 Technique'!D198</f>
        <v>0.81196581196581197</v>
      </c>
      <c r="C188" s="263"/>
    </row>
    <row r="189" spans="1:10" ht="33" customHeight="1" x14ac:dyDescent="0.25">
      <c r="A189" s="207" t="s">
        <v>385</v>
      </c>
      <c r="B189" s="263">
        <f>'A3 Technique'!D198</f>
        <v>0.96875</v>
      </c>
      <c r="C189" s="263"/>
    </row>
    <row r="190" spans="1:10" ht="33" customHeight="1" x14ac:dyDescent="0.25">
      <c r="A190" s="207" t="s">
        <v>386</v>
      </c>
      <c r="B190" s="263">
        <f>'A4 Technique'!D198</f>
        <v>0.94907407407407407</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1ekgjaV62eoXxyTsQGrnTqNYVcs8c5PRHm0l552dCnLf+XcxjVHY3CM7XsF3sbwEMtBcjq8+CkBajAbUL8+vnQ==" saltValue="yq8AejFmZAvPPHk9v+kYY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GyQ49IwIHOrtaU3ACEyu6qhlvQF0I0FHeSrVbgx1hsjnVD/TxNaumYz2hYDDxcunrv7sLap9gCU53A8Zk0lqKQ==" saltValue="fWzZTmHaaKDkM9dM+Lt1E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39" zoomScale="50" zoomScaleNormal="5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EFPs0ElIuNpa9vFD4X/xp0jlrAflBi5xf31tuaZvO+j4Pbixoxyvt9lK4k5vjzrzSQBKLD2amx4Vsir4NOxQlg==" saltValue="swQBOdDHTXlkIjtjOrt8s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D505"/>
  <sheetViews>
    <sheetView view="pageBreakPreview" topLeftCell="A215" zoomScale="84" zoomScaleNormal="71" zoomScaleSheetLayoutView="84" workbookViewId="0">
      <selection activeCell="D234" sqref="D23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4"/>
      <c r="E1" s="284"/>
      <c r="F1" s="284"/>
      <c r="G1" s="284"/>
      <c r="H1" s="284"/>
      <c r="I1" s="28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5" t="s">
        <v>201</v>
      </c>
      <c r="B7" s="285"/>
      <c r="C7" s="285"/>
      <c r="D7" s="285"/>
      <c r="E7" s="285"/>
      <c r="F7" s="285"/>
      <c r="G7" s="124"/>
      <c r="H7" s="124"/>
      <c r="I7" s="124"/>
    </row>
    <row r="8" spans="1:9" ht="29.25" x14ac:dyDescent="0.45">
      <c r="A8" s="286" t="str">
        <f>'Page de garde'!D18</f>
        <v>Midoun 2</v>
      </c>
      <c r="B8" s="286"/>
      <c r="C8" s="286"/>
      <c r="D8" s="286"/>
      <c r="E8" s="286"/>
      <c r="F8" s="286"/>
      <c r="G8" s="126"/>
      <c r="H8" s="126"/>
      <c r="I8" s="124"/>
    </row>
    <row r="9" spans="1:9" ht="24" x14ac:dyDescent="0.45">
      <c r="A9" s="38" t="s">
        <v>44</v>
      </c>
      <c r="B9" s="287" t="s">
        <v>458</v>
      </c>
      <c r="C9" s="287"/>
      <c r="D9" s="287"/>
      <c r="E9" s="287"/>
      <c r="F9" s="287"/>
      <c r="G9" s="126"/>
      <c r="H9" s="126"/>
      <c r="I9" s="124"/>
    </row>
    <row r="10" spans="1:9" ht="24" x14ac:dyDescent="0.45">
      <c r="A10" s="39" t="s">
        <v>46</v>
      </c>
      <c r="B10" s="288" t="s">
        <v>412</v>
      </c>
      <c r="C10" s="288"/>
      <c r="D10" s="288"/>
      <c r="E10" s="288"/>
      <c r="F10" s="288"/>
      <c r="G10" s="126"/>
      <c r="H10" s="126"/>
      <c r="I10" s="124"/>
    </row>
    <row r="11" spans="1:9" ht="24" x14ac:dyDescent="0.45">
      <c r="A11" s="38" t="s">
        <v>45</v>
      </c>
      <c r="B11" s="283">
        <v>42789</v>
      </c>
      <c r="C11" s="283"/>
      <c r="D11" s="283"/>
      <c r="E11" s="283"/>
      <c r="F11" s="283"/>
      <c r="G11" s="126"/>
      <c r="H11" s="126"/>
      <c r="I11" s="124"/>
    </row>
    <row r="12" spans="1:9" ht="24" x14ac:dyDescent="0.45">
      <c r="A12" s="38" t="s">
        <v>276</v>
      </c>
      <c r="B12" s="276">
        <f>D505</f>
        <v>0.85424354243542433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42789</v>
      </c>
      <c r="B17" s="36"/>
      <c r="C17" s="36"/>
      <c r="D17" s="36"/>
      <c r="E17" s="36"/>
      <c r="F17" s="36"/>
      <c r="G17" s="36"/>
      <c r="H17" s="36"/>
    </row>
    <row r="18" spans="1:8" ht="18" x14ac:dyDescent="0.25">
      <c r="A18" s="281" t="s">
        <v>1</v>
      </c>
      <c r="B18" s="282"/>
      <c r="C18" s="282"/>
      <c r="D18" s="282"/>
      <c r="E18" s="282"/>
      <c r="F18" s="282"/>
    </row>
    <row r="19" spans="1:8" x14ac:dyDescent="0.25">
      <c r="A19" s="17" t="s">
        <v>10</v>
      </c>
      <c r="B19" s="136">
        <v>2</v>
      </c>
      <c r="C19" s="136"/>
      <c r="D19" s="135" t="s">
        <v>413</v>
      </c>
      <c r="E19" s="66"/>
      <c r="F19" s="66"/>
    </row>
    <row r="20" spans="1:8" x14ac:dyDescent="0.25">
      <c r="A20" s="17" t="s">
        <v>211</v>
      </c>
      <c r="B20" s="170" t="s">
        <v>34</v>
      </c>
      <c r="C20" s="136"/>
      <c r="D20" s="135"/>
      <c r="E20" s="66"/>
      <c r="F20" s="66"/>
    </row>
    <row r="21" spans="1:8" ht="45" x14ac:dyDescent="0.25">
      <c r="A21" s="17" t="s">
        <v>98</v>
      </c>
      <c r="B21" s="170">
        <v>1</v>
      </c>
      <c r="C21" s="136"/>
      <c r="D21" s="135" t="s">
        <v>443</v>
      </c>
      <c r="E21" s="66"/>
      <c r="F21" s="66"/>
    </row>
    <row r="22" spans="1:8" s="172" customFormat="1" ht="45" x14ac:dyDescent="0.25">
      <c r="A22" s="100" t="s">
        <v>307</v>
      </c>
      <c r="B22" s="170">
        <v>1</v>
      </c>
      <c r="C22" s="171"/>
      <c r="D22" s="59" t="s">
        <v>502</v>
      </c>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46.5" x14ac:dyDescent="0.35">
      <c r="A28" s="76" t="s">
        <v>186</v>
      </c>
      <c r="B28" s="170">
        <v>1</v>
      </c>
      <c r="C28" s="217" t="str">
        <f>IF(B28=0, -5, "0")</f>
        <v>0</v>
      </c>
      <c r="D28" s="128" t="s">
        <v>414</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1</v>
      </c>
      <c r="C31" s="130"/>
      <c r="D31" s="128" t="s">
        <v>416</v>
      </c>
      <c r="E31" s="66"/>
      <c r="F31" s="66"/>
    </row>
    <row r="32" spans="1:8" ht="120" x14ac:dyDescent="0.25">
      <c r="A32" s="17" t="s">
        <v>166</v>
      </c>
      <c r="B32" s="170">
        <v>0</v>
      </c>
      <c r="C32" s="130"/>
      <c r="D32" s="133" t="s">
        <v>417</v>
      </c>
      <c r="E32" s="168" t="s">
        <v>418</v>
      </c>
      <c r="F32" s="66"/>
      <c r="G32" s="172"/>
    </row>
    <row r="33" spans="1:7" ht="62.25" customHeight="1" x14ac:dyDescent="0.25">
      <c r="A33" s="99" t="s">
        <v>11</v>
      </c>
      <c r="B33" s="170">
        <v>2</v>
      </c>
      <c r="C33" s="217" t="str">
        <f>IF(B33=0, -5, "0")</f>
        <v>0</v>
      </c>
      <c r="D33" s="129" t="s">
        <v>419</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1">
        <v>1</v>
      </c>
      <c r="C36" s="131"/>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0.75</v>
      </c>
    </row>
    <row r="42" spans="1:7" x14ac:dyDescent="0.25">
      <c r="A42" s="9"/>
      <c r="B42" s="6"/>
      <c r="C42" s="7"/>
      <c r="D42" s="6"/>
    </row>
    <row r="43" spans="1:7" ht="18" x14ac:dyDescent="0.35">
      <c r="A43" s="271" t="s">
        <v>137</v>
      </c>
      <c r="B43" s="271"/>
      <c r="C43" s="271"/>
      <c r="D43" s="271"/>
      <c r="E43" s="271"/>
      <c r="F43" s="271"/>
    </row>
    <row r="44" spans="1:7" x14ac:dyDescent="0.25">
      <c r="A44" s="183">
        <f>B11</f>
        <v>42789</v>
      </c>
      <c r="B44" s="6"/>
      <c r="C44" s="7"/>
      <c r="D44" s="6"/>
    </row>
    <row r="45" spans="1:7" ht="16.5" x14ac:dyDescent="0.25">
      <c r="A45" s="274" t="s">
        <v>63</v>
      </c>
      <c r="B45" s="275"/>
      <c r="C45" s="275"/>
      <c r="D45" s="275"/>
      <c r="E45" s="275"/>
      <c r="F45" s="275"/>
    </row>
    <row r="46" spans="1:7" x14ac:dyDescent="0.25">
      <c r="A46" s="33" t="s">
        <v>109</v>
      </c>
      <c r="B46" s="137" t="s">
        <v>34</v>
      </c>
      <c r="C46" s="137"/>
      <c r="D46" s="139"/>
      <c r="E46" s="66"/>
      <c r="F46" s="66"/>
    </row>
    <row r="47" spans="1:7" ht="30" x14ac:dyDescent="0.25">
      <c r="A47" s="43" t="s">
        <v>259</v>
      </c>
      <c r="B47" s="170">
        <v>2</v>
      </c>
      <c r="C47" s="137"/>
      <c r="D47" s="139"/>
      <c r="E47" s="66"/>
      <c r="F47" s="66"/>
    </row>
    <row r="48" spans="1:7" x14ac:dyDescent="0.25">
      <c r="A48" s="33" t="s">
        <v>297</v>
      </c>
      <c r="B48" s="170">
        <v>2</v>
      </c>
      <c r="C48" s="145"/>
      <c r="D48" s="163"/>
      <c r="E48" s="148"/>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1</v>
      </c>
      <c r="C53" s="217" t="str">
        <f>IF(B53=0, -5, "0")</f>
        <v>0</v>
      </c>
      <c r="D53" s="141" t="s">
        <v>466</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2" t="s">
        <v>65</v>
      </c>
      <c r="B57" s="273"/>
      <c r="C57" s="273"/>
      <c r="D57" s="273"/>
      <c r="E57" s="273"/>
      <c r="F57" s="273"/>
    </row>
    <row r="58" spans="1:6" x14ac:dyDescent="0.25">
      <c r="A58" s="169" t="s">
        <v>314</v>
      </c>
      <c r="B58" s="144">
        <v>2</v>
      </c>
      <c r="C58" s="144"/>
      <c r="D58" s="142"/>
      <c r="E58" s="147"/>
      <c r="F58" s="66"/>
    </row>
    <row r="59" spans="1:6" ht="45" x14ac:dyDescent="0.25">
      <c r="A59" s="17" t="s">
        <v>204</v>
      </c>
      <c r="B59" s="170">
        <v>1</v>
      </c>
      <c r="C59" s="145"/>
      <c r="D59" s="162" t="s">
        <v>503</v>
      </c>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2</v>
      </c>
      <c r="C62" s="217" t="str">
        <f>IF(B62=0, -5, "0")</f>
        <v>0</v>
      </c>
      <c r="D62" s="142" t="s">
        <v>464</v>
      </c>
      <c r="E62" s="147"/>
      <c r="F62" s="66"/>
    </row>
    <row r="63" spans="1:6" ht="30" x14ac:dyDescent="0.25">
      <c r="A63" s="17" t="s">
        <v>277</v>
      </c>
      <c r="B63" s="170">
        <v>2</v>
      </c>
      <c r="C63" s="144"/>
      <c r="D63" s="142"/>
      <c r="E63" s="147"/>
      <c r="F63" s="66"/>
    </row>
    <row r="64" spans="1:6" ht="105" x14ac:dyDescent="0.25">
      <c r="A64" s="108" t="s">
        <v>272</v>
      </c>
      <c r="B64" s="170">
        <v>2</v>
      </c>
      <c r="C64" s="217" t="str">
        <f>IF(B64=0, -5, "0")</f>
        <v>0</v>
      </c>
      <c r="D64" s="142" t="s">
        <v>462</v>
      </c>
      <c r="E64" s="147"/>
      <c r="F64" s="66"/>
    </row>
    <row r="65" spans="1:7" ht="16.5" x14ac:dyDescent="0.3">
      <c r="A65" s="49" t="s">
        <v>271</v>
      </c>
      <c r="B65" s="170">
        <v>2</v>
      </c>
      <c r="C65" s="171"/>
      <c r="D65" s="146"/>
      <c r="E65" s="173"/>
      <c r="F65" s="66"/>
    </row>
    <row r="66" spans="1:7" x14ac:dyDescent="0.25">
      <c r="A66" s="17" t="s">
        <v>308</v>
      </c>
      <c r="B66" s="170" t="s">
        <v>34</v>
      </c>
      <c r="C66" s="144"/>
      <c r="D66" s="151" t="s">
        <v>491</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60" x14ac:dyDescent="0.25">
      <c r="A70" s="107" t="s">
        <v>171</v>
      </c>
      <c r="B70" s="170">
        <v>1</v>
      </c>
      <c r="C70" s="218" t="str">
        <f>IF(B70=0, -5, "0")</f>
        <v>0</v>
      </c>
      <c r="D70" s="152" t="s">
        <v>504</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465</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505</v>
      </c>
      <c r="E77" s="148"/>
      <c r="F77" s="67"/>
    </row>
    <row r="78" spans="1:7" s="31" customFormat="1" ht="30" x14ac:dyDescent="0.25">
      <c r="A78" s="24" t="s">
        <v>221</v>
      </c>
      <c r="B78" s="170">
        <v>2</v>
      </c>
      <c r="C78" s="144"/>
      <c r="D78" s="151"/>
      <c r="E78" s="148"/>
      <c r="F78" s="67"/>
    </row>
    <row r="79" spans="1:7" s="31" customFormat="1" ht="30" x14ac:dyDescent="0.25">
      <c r="A79" s="17" t="s">
        <v>292</v>
      </c>
      <c r="B79" s="170">
        <v>1</v>
      </c>
      <c r="C79" s="145"/>
      <c r="D79" s="152" t="s">
        <v>459</v>
      </c>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v>2</v>
      </c>
      <c r="C85" s="153"/>
      <c r="D85" s="157"/>
      <c r="E85" s="66"/>
      <c r="F85" s="66"/>
    </row>
    <row r="86" spans="1:6" ht="30" x14ac:dyDescent="0.25">
      <c r="A86" s="18" t="s">
        <v>105</v>
      </c>
      <c r="B86" s="170">
        <v>1</v>
      </c>
      <c r="C86" s="153"/>
      <c r="D86" s="155" t="s">
        <v>461</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18.5" customHeight="1" x14ac:dyDescent="0.25">
      <c r="A90" s="17" t="s">
        <v>293</v>
      </c>
      <c r="B90" s="170">
        <v>0</v>
      </c>
      <c r="C90" s="153"/>
      <c r="D90" s="156" t="s">
        <v>506</v>
      </c>
      <c r="E90" s="146" t="s">
        <v>463</v>
      </c>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0.890625</v>
      </c>
    </row>
    <row r="98" spans="1:6" x14ac:dyDescent="0.25">
      <c r="A98" s="5"/>
      <c r="B98" s="6"/>
      <c r="C98" s="7"/>
      <c r="D98" s="6"/>
    </row>
    <row r="99" spans="1:6" ht="18" x14ac:dyDescent="0.35">
      <c r="A99" s="271" t="s">
        <v>129</v>
      </c>
      <c r="B99" s="271"/>
      <c r="C99" s="271"/>
      <c r="D99" s="271"/>
      <c r="E99" s="271"/>
      <c r="F99" s="271"/>
    </row>
    <row r="100" spans="1:6" x14ac:dyDescent="0.25">
      <c r="A100" s="183">
        <f>B11</f>
        <v>42789</v>
      </c>
      <c r="B100" s="6"/>
      <c r="C100" s="7"/>
      <c r="D100" s="6"/>
    </row>
    <row r="101" spans="1:6" ht="16.5" x14ac:dyDescent="0.25">
      <c r="A101" s="274" t="s">
        <v>63</v>
      </c>
      <c r="B101" s="275"/>
      <c r="C101" s="275"/>
      <c r="D101" s="275"/>
      <c r="E101" s="275"/>
      <c r="F101" s="27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6"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471</v>
      </c>
      <c r="E121" s="168" t="s">
        <v>470</v>
      </c>
      <c r="F121" s="147"/>
    </row>
    <row r="122" spans="1:6" ht="88.5" customHeight="1" x14ac:dyDescent="0.25">
      <c r="A122" s="18" t="s">
        <v>188</v>
      </c>
      <c r="B122" s="170">
        <v>1</v>
      </c>
      <c r="C122" s="153"/>
      <c r="D122" s="143" t="s">
        <v>472</v>
      </c>
      <c r="E122" s="168" t="s">
        <v>473</v>
      </c>
      <c r="F122" s="147"/>
    </row>
    <row r="123" spans="1:6" ht="90.75" x14ac:dyDescent="0.3">
      <c r="A123" s="48" t="s">
        <v>189</v>
      </c>
      <c r="B123" s="177">
        <v>1</v>
      </c>
      <c r="C123" s="177"/>
      <c r="D123" s="184" t="s">
        <v>478</v>
      </c>
      <c r="E123" s="142"/>
      <c r="F123" s="147"/>
    </row>
    <row r="124" spans="1:6" ht="52.5" customHeight="1" x14ac:dyDescent="0.25">
      <c r="A124" s="17" t="s">
        <v>278</v>
      </c>
      <c r="B124" s="170">
        <v>2</v>
      </c>
      <c r="C124" s="153"/>
      <c r="D124" s="187" t="s">
        <v>475</v>
      </c>
      <c r="E124" s="148"/>
      <c r="F124" s="147"/>
    </row>
    <row r="125" spans="1:6" ht="75" x14ac:dyDescent="0.25">
      <c r="A125" s="108" t="s">
        <v>272</v>
      </c>
      <c r="B125" s="170">
        <v>2</v>
      </c>
      <c r="C125" s="217" t="str">
        <f>IF(B125=0, -5, "0")</f>
        <v>0</v>
      </c>
      <c r="D125" s="142" t="s">
        <v>476</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 x14ac:dyDescent="0.35">
      <c r="A128" s="48" t="s">
        <v>289</v>
      </c>
      <c r="B128" s="170">
        <v>2</v>
      </c>
      <c r="C128" s="153"/>
      <c r="D128" s="142"/>
      <c r="E128" s="160"/>
      <c r="F128" s="147"/>
    </row>
    <row r="129" spans="1:6" ht="16.5" x14ac:dyDescent="0.25">
      <c r="A129" s="185" t="s">
        <v>168</v>
      </c>
      <c r="B129" s="171">
        <v>1</v>
      </c>
      <c r="C129" s="218" t="str">
        <f>IF(B129=0, -5, "0")</f>
        <v>0</v>
      </c>
      <c r="D129" s="146" t="s">
        <v>474</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1</v>
      </c>
      <c r="C133" s="153"/>
      <c r="D133" s="142" t="s">
        <v>477</v>
      </c>
      <c r="E133" s="147"/>
      <c r="F133" s="147"/>
    </row>
    <row r="134" spans="1:6" x14ac:dyDescent="0.25">
      <c r="A134" s="19" t="s">
        <v>38</v>
      </c>
      <c r="B134" s="19"/>
      <c r="C134" s="19"/>
      <c r="D134" s="19">
        <f>SUM(B114:C133)</f>
        <v>27</v>
      </c>
    </row>
    <row r="135" spans="1:6" x14ac:dyDescent="0.25">
      <c r="A135" s="19" t="s">
        <v>37</v>
      </c>
      <c r="B135" s="20"/>
      <c r="C135" s="21"/>
      <c r="D135" s="63">
        <f>D134/(COUNT(B114:C133)*2)</f>
        <v>0.67500000000000004</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46.5" x14ac:dyDescent="0.35">
      <c r="A143" s="83" t="s">
        <v>507</v>
      </c>
      <c r="B143" s="170">
        <v>2</v>
      </c>
      <c r="C143" s="217" t="str">
        <f>IF(B143=0, -5, "0")</f>
        <v>0</v>
      </c>
      <c r="D143" s="142" t="s">
        <v>479</v>
      </c>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42789</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66" customHeight="1" x14ac:dyDescent="0.25">
      <c r="A175" s="17" t="s">
        <v>313</v>
      </c>
      <c r="B175" s="170">
        <v>0</v>
      </c>
      <c r="C175" s="153"/>
      <c r="D175" s="155" t="s">
        <v>493</v>
      </c>
      <c r="E175" s="143" t="s">
        <v>481</v>
      </c>
      <c r="F175" s="66"/>
    </row>
    <row r="176" spans="1:6" ht="46.5" x14ac:dyDescent="0.35">
      <c r="A176" s="86" t="s">
        <v>209</v>
      </c>
      <c r="B176" s="170">
        <v>0</v>
      </c>
      <c r="C176" s="217">
        <f>IF(B176=0, -5, "0")</f>
        <v>-5</v>
      </c>
      <c r="D176" s="142" t="s">
        <v>492</v>
      </c>
      <c r="E176" s="168" t="s">
        <v>482</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42789</v>
      </c>
      <c r="B193" s="6"/>
      <c r="C193" s="7"/>
      <c r="D193" s="6"/>
    </row>
    <row r="194" spans="1:7" ht="18" x14ac:dyDescent="0.25">
      <c r="A194" s="272" t="s">
        <v>158</v>
      </c>
      <c r="B194" s="273"/>
      <c r="C194" s="273"/>
      <c r="D194" s="273"/>
      <c r="E194" s="273"/>
      <c r="F194" s="273"/>
    </row>
    <row r="195" spans="1:7" ht="36" x14ac:dyDescent="0.35">
      <c r="A195" s="83" t="s">
        <v>27</v>
      </c>
      <c r="B195" s="153">
        <v>2</v>
      </c>
      <c r="C195" s="217" t="str">
        <f>IF(B195=0, -5, "0")</f>
        <v>0</v>
      </c>
      <c r="D195" s="142"/>
      <c r="E195" s="147"/>
      <c r="F195" s="66"/>
    </row>
    <row r="196" spans="1:7" x14ac:dyDescent="0.25">
      <c r="A196" s="23" t="s">
        <v>57</v>
      </c>
      <c r="B196" s="170">
        <v>2</v>
      </c>
      <c r="C196" s="153"/>
      <c r="D196" s="142" t="s">
        <v>420</v>
      </c>
      <c r="E196" s="147"/>
      <c r="F196" s="66"/>
    </row>
    <row r="197" spans="1:7" x14ac:dyDescent="0.25">
      <c r="A197" s="33" t="s">
        <v>297</v>
      </c>
      <c r="B197" s="170">
        <v>1</v>
      </c>
      <c r="C197" s="153"/>
      <c r="D197" s="142" t="s">
        <v>421</v>
      </c>
      <c r="E197" s="173"/>
      <c r="F197" s="66"/>
    </row>
    <row r="198" spans="1:7" ht="30" x14ac:dyDescent="0.25">
      <c r="A198" s="23" t="s">
        <v>100</v>
      </c>
      <c r="B198" s="170">
        <v>1</v>
      </c>
      <c r="C198" s="153"/>
      <c r="D198" s="142" t="s">
        <v>457</v>
      </c>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45" x14ac:dyDescent="0.25">
      <c r="A201" s="33" t="s">
        <v>28</v>
      </c>
      <c r="B201" s="170">
        <v>2</v>
      </c>
      <c r="C201" s="153"/>
      <c r="D201" s="142" t="s">
        <v>494</v>
      </c>
      <c r="E201" s="147"/>
      <c r="F201" s="66"/>
    </row>
    <row r="202" spans="1:7" ht="30" x14ac:dyDescent="0.25">
      <c r="A202" s="33" t="s">
        <v>155</v>
      </c>
      <c r="B202" s="170">
        <v>1</v>
      </c>
      <c r="C202" s="153"/>
      <c r="D202" s="156" t="s">
        <v>451</v>
      </c>
      <c r="E202" s="147"/>
      <c r="F202" s="66"/>
    </row>
    <row r="203" spans="1:7" ht="18" x14ac:dyDescent="0.35">
      <c r="A203" s="190" t="s">
        <v>298</v>
      </c>
      <c r="B203" s="170">
        <v>2</v>
      </c>
      <c r="C203" s="217" t="str">
        <f>IF(B203=0, -5, "0")</f>
        <v>0</v>
      </c>
      <c r="D203" s="142"/>
      <c r="E203" s="147"/>
      <c r="F203" s="66"/>
    </row>
    <row r="204" spans="1:7" ht="18" x14ac:dyDescent="0.35">
      <c r="A204" s="254"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ht="30" x14ac:dyDescent="0.25">
      <c r="A215" s="17" t="s">
        <v>64</v>
      </c>
      <c r="B215" s="170">
        <v>2</v>
      </c>
      <c r="C215" s="153"/>
      <c r="D215" s="156" t="s">
        <v>422</v>
      </c>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t="s">
        <v>452</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1</v>
      </c>
      <c r="C222" s="217" t="str">
        <f>IF(B222=0, -5, "0")</f>
        <v>0</v>
      </c>
      <c r="D222" s="142" t="s">
        <v>423</v>
      </c>
      <c r="E222" s="147"/>
      <c r="F222" s="66"/>
    </row>
    <row r="223" spans="1:7" ht="18" x14ac:dyDescent="0.35">
      <c r="A223" s="48" t="s">
        <v>289</v>
      </c>
      <c r="B223" s="170">
        <v>2</v>
      </c>
      <c r="C223" s="153"/>
      <c r="D223" s="142"/>
      <c r="E223" s="160"/>
      <c r="F223" s="66"/>
      <c r="G223" s="172"/>
    </row>
    <row r="224" spans="1:7" ht="30" x14ac:dyDescent="0.25">
      <c r="A224" s="107" t="s">
        <v>168</v>
      </c>
      <c r="B224" s="170">
        <v>0</v>
      </c>
      <c r="C224" s="218">
        <f>IF(B224=0, -5, "0")</f>
        <v>-5</v>
      </c>
      <c r="D224" s="146" t="s">
        <v>495</v>
      </c>
      <c r="E224" s="168" t="s">
        <v>453</v>
      </c>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496</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0.82894736842105265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42789</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1</v>
      </c>
      <c r="C257" s="27"/>
      <c r="D257" s="156" t="s">
        <v>429</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497</v>
      </c>
      <c r="B267" s="145">
        <v>1</v>
      </c>
      <c r="C267" s="145"/>
      <c r="D267" s="3" t="s">
        <v>430</v>
      </c>
      <c r="E267" s="148"/>
      <c r="F267" s="67"/>
    </row>
    <row r="268" spans="1:6" s="3" customFormat="1" x14ac:dyDescent="0.25">
      <c r="A268" s="18" t="s">
        <v>206</v>
      </c>
      <c r="B268" s="171">
        <v>1</v>
      </c>
      <c r="C268" s="27"/>
      <c r="D268" s="11" t="s">
        <v>431</v>
      </c>
      <c r="E268" s="67"/>
      <c r="F268" s="67"/>
    </row>
    <row r="269" spans="1:6" s="3" customFormat="1" x14ac:dyDescent="0.25">
      <c r="A269" s="17" t="s">
        <v>312</v>
      </c>
      <c r="B269" s="171">
        <v>2</v>
      </c>
      <c r="C269" s="27"/>
      <c r="D269" s="164"/>
      <c r="E269" s="67"/>
      <c r="F269" s="67"/>
    </row>
    <row r="270" spans="1:6" s="3" customFormat="1" ht="105" x14ac:dyDescent="0.25">
      <c r="A270" s="17" t="s">
        <v>149</v>
      </c>
      <c r="B270" s="171">
        <v>0</v>
      </c>
      <c r="C270" s="27"/>
      <c r="D270" s="11" t="s">
        <v>440</v>
      </c>
      <c r="E270" s="146" t="s">
        <v>498</v>
      </c>
      <c r="F270" s="67"/>
    </row>
    <row r="271" spans="1:6" s="3" customFormat="1" ht="45" x14ac:dyDescent="0.35">
      <c r="A271" s="76" t="s">
        <v>7</v>
      </c>
      <c r="B271" s="171">
        <v>1</v>
      </c>
      <c r="C271" s="217" t="str">
        <f>IF(B271=0, -5, "0")</f>
        <v>0</v>
      </c>
      <c r="D271" s="11" t="s">
        <v>454</v>
      </c>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t="s">
        <v>34</v>
      </c>
      <c r="C276" s="145"/>
      <c r="D276" s="164"/>
      <c r="E276" s="148"/>
      <c r="F276" s="148"/>
    </row>
    <row r="277" spans="1:6" s="3" customFormat="1" ht="180" x14ac:dyDescent="0.25">
      <c r="A277" s="108" t="s">
        <v>173</v>
      </c>
      <c r="B277" s="171">
        <v>0</v>
      </c>
      <c r="C277" s="218">
        <f>IF(B277=0, -5, "0")</f>
        <v>-5</v>
      </c>
      <c r="D277" s="164" t="s">
        <v>499</v>
      </c>
      <c r="E277" s="146" t="s">
        <v>432</v>
      </c>
      <c r="F277" s="148"/>
    </row>
    <row r="278" spans="1:6" s="3" customFormat="1" ht="18" x14ac:dyDescent="0.35">
      <c r="A278" s="48" t="s">
        <v>289</v>
      </c>
      <c r="B278" s="171">
        <v>2</v>
      </c>
      <c r="C278" s="145"/>
      <c r="D278" s="164"/>
      <c r="E278" s="160"/>
      <c r="F278" s="67"/>
    </row>
    <row r="279" spans="1:6" s="3" customFormat="1" ht="30" x14ac:dyDescent="0.25">
      <c r="A279" s="107" t="s">
        <v>168</v>
      </c>
      <c r="B279" s="171">
        <v>1</v>
      </c>
      <c r="C279" s="218" t="str">
        <f>IF(B279=0, -5, "0")</f>
        <v>0</v>
      </c>
      <c r="D279" s="164" t="s">
        <v>455</v>
      </c>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57">
        <v>0.5</v>
      </c>
    </row>
    <row r="285" spans="1:6" s="3" customFormat="1" x14ac:dyDescent="0.25">
      <c r="A285" s="19" t="s">
        <v>38</v>
      </c>
      <c r="B285" s="19"/>
      <c r="C285" s="19"/>
      <c r="D285" s="19">
        <f>SUM(B267:C283)</f>
        <v>19</v>
      </c>
    </row>
    <row r="286" spans="1:6" s="3" customFormat="1" x14ac:dyDescent="0.25">
      <c r="A286" s="19" t="s">
        <v>37</v>
      </c>
      <c r="B286" s="20"/>
      <c r="C286" s="21"/>
      <c r="D286" s="63">
        <f>D285/(COUNT(B267:C283)*2)</f>
        <v>0.55882352941176472</v>
      </c>
    </row>
    <row r="287" spans="1:6" s="3" customFormat="1" x14ac:dyDescent="0.25">
      <c r="A287" s="9"/>
      <c r="B287" s="6"/>
      <c r="C287" s="7"/>
      <c r="D287" s="6"/>
    </row>
    <row r="288" spans="1:6" s="3" customFormat="1" ht="18" x14ac:dyDescent="0.25">
      <c r="A288" s="78" t="s">
        <v>82</v>
      </c>
      <c r="B288" s="84"/>
      <c r="C288" s="85"/>
      <c r="D288" s="81">
        <f>SUM(D285,D263)</f>
        <v>42</v>
      </c>
    </row>
    <row r="289" spans="1:7" s="3" customFormat="1" ht="18" x14ac:dyDescent="0.25">
      <c r="A289" s="78" t="s">
        <v>228</v>
      </c>
      <c r="B289" s="84"/>
      <c r="C289" s="85"/>
      <c r="D289" s="82">
        <f>D288/(COUNT(B251:C262,B267:C283)*2)</f>
        <v>0.72413793103448276</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42789</v>
      </c>
      <c r="B292" s="6"/>
      <c r="C292" s="7"/>
      <c r="D292" s="59"/>
    </row>
    <row r="293" spans="1:7" ht="18" x14ac:dyDescent="0.25">
      <c r="A293" s="272" t="s">
        <v>19</v>
      </c>
      <c r="B293" s="273"/>
      <c r="C293" s="273"/>
      <c r="D293" s="273"/>
      <c r="E293" s="273"/>
      <c r="F293" s="273"/>
    </row>
    <row r="294" spans="1:7" ht="45" x14ac:dyDescent="0.25">
      <c r="A294" s="32" t="s">
        <v>62</v>
      </c>
      <c r="B294" s="153">
        <v>1</v>
      </c>
      <c r="C294" s="153"/>
      <c r="D294" s="142" t="s">
        <v>436</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1</v>
      </c>
      <c r="C313" s="153"/>
      <c r="D313" s="142" t="s">
        <v>437</v>
      </c>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42789</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483</v>
      </c>
      <c r="E334" s="146" t="s">
        <v>484</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0.7</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1" t="s">
        <v>8</v>
      </c>
      <c r="B352" s="271"/>
      <c r="C352" s="271"/>
      <c r="D352" s="271"/>
      <c r="E352" s="271"/>
      <c r="F352" s="271"/>
    </row>
    <row r="353" spans="1:6" x14ac:dyDescent="0.25">
      <c r="A353" s="183">
        <f>B11</f>
        <v>42789</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t="s">
        <v>419</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t="s">
        <v>485</v>
      </c>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t="s">
        <v>34</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8</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42789</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60" x14ac:dyDescent="0.25">
      <c r="A411" s="22" t="s">
        <v>126</v>
      </c>
      <c r="B411" s="170">
        <v>0</v>
      </c>
      <c r="C411" s="27"/>
      <c r="D411" s="4" t="s">
        <v>438</v>
      </c>
      <c r="E411" s="168" t="s">
        <v>439</v>
      </c>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1" t="s">
        <v>374</v>
      </c>
      <c r="B435" s="271"/>
      <c r="C435" s="271"/>
      <c r="D435" s="271"/>
      <c r="E435" s="271"/>
      <c r="F435" s="271"/>
    </row>
    <row r="436" spans="1:7" s="167" customFormat="1" x14ac:dyDescent="0.25">
      <c r="A436" s="195">
        <f>+B11</f>
        <v>42789</v>
      </c>
      <c r="B436" s="6"/>
      <c r="C436" s="7"/>
      <c r="D436" s="6"/>
    </row>
    <row r="437" spans="1:7" ht="18" x14ac:dyDescent="0.25">
      <c r="A437" s="272" t="s">
        <v>375</v>
      </c>
      <c r="B437" s="273"/>
      <c r="C437" s="273"/>
      <c r="D437" s="273"/>
      <c r="E437" s="273"/>
      <c r="F437" s="27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t="s">
        <v>486</v>
      </c>
      <c r="E439" s="147"/>
      <c r="F439" s="147"/>
    </row>
    <row r="440" spans="1:7" x14ac:dyDescent="0.25">
      <c r="A440" s="169" t="s">
        <v>500</v>
      </c>
      <c r="B440" s="170">
        <v>2</v>
      </c>
      <c r="C440" s="145"/>
      <c r="D440" s="147"/>
      <c r="E440" s="148"/>
      <c r="F440" s="147"/>
    </row>
    <row r="441" spans="1:7" ht="16.5" x14ac:dyDescent="0.3">
      <c r="A441" s="48" t="s">
        <v>487</v>
      </c>
      <c r="B441" s="170">
        <v>2</v>
      </c>
      <c r="C441" s="145"/>
      <c r="D441" s="146" t="s">
        <v>488</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t="s">
        <v>420</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0" x14ac:dyDescent="0.25">
      <c r="A458" s="32" t="s">
        <v>86</v>
      </c>
      <c r="B458" s="170">
        <v>1</v>
      </c>
      <c r="C458" s="145"/>
      <c r="D458" s="162" t="s">
        <v>442</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45" x14ac:dyDescent="0.25">
      <c r="A466" s="32" t="s">
        <v>288</v>
      </c>
      <c r="B466" s="145">
        <v>1</v>
      </c>
      <c r="C466" s="145"/>
      <c r="D466" s="146" t="s">
        <v>415</v>
      </c>
      <c r="E466" s="148"/>
      <c r="F466" s="66"/>
    </row>
    <row r="467" spans="1:7" ht="30.75" x14ac:dyDescent="0.3">
      <c r="A467" s="181" t="s">
        <v>306</v>
      </c>
      <c r="B467" s="171" t="s">
        <v>34</v>
      </c>
      <c r="C467" s="218" t="str">
        <f>IF(B467=0, -5, "0")</f>
        <v>0</v>
      </c>
      <c r="D467" s="146" t="s">
        <v>456</v>
      </c>
      <c r="E467" s="31"/>
      <c r="F467" s="66"/>
      <c r="G467" s="172"/>
    </row>
    <row r="468" spans="1:7" ht="30" x14ac:dyDescent="0.25">
      <c r="A468" s="32" t="s">
        <v>196</v>
      </c>
      <c r="B468" s="171">
        <v>1</v>
      </c>
      <c r="C468" s="145"/>
      <c r="D468" s="162" t="s">
        <v>444</v>
      </c>
      <c r="E468" s="148"/>
      <c r="F468" s="66"/>
    </row>
    <row r="469" spans="1:7" ht="45" x14ac:dyDescent="0.25">
      <c r="A469" s="32" t="s">
        <v>287</v>
      </c>
      <c r="B469" s="171">
        <v>1</v>
      </c>
      <c r="C469" s="154"/>
      <c r="D469" s="134">
        <v>0.5</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501</v>
      </c>
      <c r="E476" s="66"/>
      <c r="F476" s="66"/>
    </row>
    <row r="477" spans="1:7" ht="38.25" customHeight="1" x14ac:dyDescent="0.35">
      <c r="A477" s="83" t="s">
        <v>106</v>
      </c>
      <c r="B477" s="170">
        <v>1</v>
      </c>
      <c r="C477" s="217" t="str">
        <f>IF(B477=0, -5, "0")</f>
        <v>0</v>
      </c>
      <c r="D477" s="142" t="s">
        <v>489</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30" x14ac:dyDescent="0.25">
      <c r="A480" s="18" t="s">
        <v>49</v>
      </c>
      <c r="B480" s="170">
        <v>2</v>
      </c>
      <c r="C480" s="153"/>
      <c r="D480" s="142"/>
      <c r="E480" s="66"/>
      <c r="F480" s="66"/>
    </row>
    <row r="481" spans="1:14" ht="30" x14ac:dyDescent="0.25">
      <c r="A481" s="18" t="s">
        <v>258</v>
      </c>
      <c r="B481" s="170">
        <v>1</v>
      </c>
      <c r="C481" s="153"/>
      <c r="D481" s="142" t="s">
        <v>445</v>
      </c>
      <c r="E481" s="66"/>
      <c r="F481" s="66"/>
    </row>
    <row r="482" spans="1:14" x14ac:dyDescent="0.25">
      <c r="A482" s="24" t="s">
        <v>120</v>
      </c>
      <c r="B482" s="170">
        <v>2</v>
      </c>
      <c r="C482" s="153"/>
      <c r="D482" s="142"/>
      <c r="E482" s="66"/>
      <c r="F482" s="66"/>
    </row>
    <row r="483" spans="1:14" x14ac:dyDescent="0.25">
      <c r="A483" s="18" t="s">
        <v>88</v>
      </c>
      <c r="B483" s="170">
        <v>2</v>
      </c>
      <c r="C483" s="153"/>
      <c r="D483" s="142" t="s">
        <v>490</v>
      </c>
      <c r="E483" s="66"/>
      <c r="F483" s="66"/>
    </row>
    <row r="484" spans="1:14" ht="135" x14ac:dyDescent="0.25">
      <c r="A484" s="17" t="s">
        <v>257</v>
      </c>
      <c r="B484" s="170">
        <v>0</v>
      </c>
      <c r="C484" s="153"/>
      <c r="D484" s="142" t="s">
        <v>434</v>
      </c>
      <c r="E484" s="168" t="s">
        <v>435</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446</v>
      </c>
      <c r="E486" s="147"/>
      <c r="F486" s="147"/>
    </row>
    <row r="487" spans="1:14" x14ac:dyDescent="0.25">
      <c r="A487" s="100" t="s">
        <v>408</v>
      </c>
      <c r="B487" s="170" t="s">
        <v>34</v>
      </c>
      <c r="C487" s="147"/>
      <c r="D487" s="147" t="s">
        <v>446</v>
      </c>
      <c r="E487" s="147"/>
      <c r="F487" s="147"/>
      <c r="G487" s="172"/>
      <c r="H487" s="167"/>
      <c r="J487" s="167"/>
      <c r="K487" s="167"/>
      <c r="L487" s="167"/>
      <c r="M487" s="167"/>
      <c r="N487" s="167"/>
    </row>
    <row r="488" spans="1:14" ht="30"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v>1</v>
      </c>
      <c r="C489" s="154"/>
      <c r="D489" s="175" t="s">
        <v>447</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1" t="s">
        <v>152</v>
      </c>
      <c r="B494" s="271"/>
      <c r="C494" s="271"/>
      <c r="D494" s="271"/>
      <c r="E494" s="271"/>
      <c r="F494" s="27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ht="30" x14ac:dyDescent="0.25">
      <c r="A497" s="18" t="s">
        <v>58</v>
      </c>
      <c r="B497" s="170">
        <v>2</v>
      </c>
      <c r="C497" s="153"/>
      <c r="D497" s="142" t="s">
        <v>448</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7.75" customHeight="1" x14ac:dyDescent="0.3">
      <c r="A504" s="71" t="s">
        <v>47</v>
      </c>
      <c r="B504" s="72"/>
      <c r="C504" s="73"/>
      <c r="D504" s="74">
        <f>SUM(D500,D491,D461,D451,D402,D349,D321,D40,D470,D288,D245,D149,D432,D189,D96)</f>
        <v>463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0.85424354243542433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37" max="6" man="1"/>
    <brk id="452" max="6" man="1"/>
  </rowBreaks>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61" zoomScale="90" zoomScaleSheetLayoutView="90" workbookViewId="0">
      <selection activeCell="E161" sqref="E16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5" t="s">
        <v>52</v>
      </c>
      <c r="B6" s="285"/>
      <c r="C6" s="285"/>
      <c r="D6" s="285"/>
      <c r="E6" s="285"/>
      <c r="F6" s="285"/>
      <c r="G6" s="126"/>
      <c r="H6" s="126"/>
      <c r="I6" s="126"/>
    </row>
    <row r="7" spans="1:9" s="36" customFormat="1" ht="21.75" customHeight="1" x14ac:dyDescent="0.45">
      <c r="A7" s="286" t="str">
        <f>'A1 Exploitation'!A8:F8</f>
        <v>Midoun 2</v>
      </c>
      <c r="B7" s="286"/>
      <c r="C7" s="286"/>
      <c r="D7" s="286"/>
      <c r="E7" s="286"/>
      <c r="F7" s="286"/>
      <c r="G7" s="126"/>
      <c r="H7" s="126"/>
      <c r="I7" s="126"/>
    </row>
    <row r="8" spans="1:9" s="36" customFormat="1" ht="24" x14ac:dyDescent="0.45">
      <c r="A8" s="38" t="s">
        <v>44</v>
      </c>
      <c r="B8" s="302" t="str">
        <f>'A1 Exploitation'!B9:F9</f>
        <v>Mme Meriam CHOUCHENE - Dr Mejed Heni - M. Bilel Hamdi</v>
      </c>
      <c r="C8" s="302"/>
      <c r="D8" s="302"/>
      <c r="E8" s="302"/>
      <c r="F8" s="302"/>
      <c r="G8" s="126"/>
      <c r="H8" s="126"/>
      <c r="I8" s="126"/>
    </row>
    <row r="9" spans="1:9" s="36" customFormat="1" ht="24" x14ac:dyDescent="0.45">
      <c r="A9" s="39" t="s">
        <v>46</v>
      </c>
      <c r="B9" s="303" t="str">
        <f>'A1 Exploitation'!B10:F10</f>
        <v>M. Fadhel (DM) et les chefs rayon</v>
      </c>
      <c r="C9" s="303"/>
      <c r="D9" s="303"/>
      <c r="E9" s="303"/>
      <c r="F9" s="303"/>
      <c r="G9" s="126"/>
      <c r="H9" s="126"/>
      <c r="I9" s="126"/>
    </row>
    <row r="10" spans="1:9" s="36" customFormat="1" ht="24" x14ac:dyDescent="0.45">
      <c r="A10" s="38" t="s">
        <v>45</v>
      </c>
      <c r="B10" s="300">
        <f>'A1 Exploitation'!B11:F11</f>
        <v>42789</v>
      </c>
      <c r="C10" s="300"/>
      <c r="D10" s="300"/>
      <c r="E10" s="300"/>
      <c r="F10" s="300"/>
      <c r="G10" s="126"/>
      <c r="H10" s="126"/>
      <c r="I10" s="126"/>
    </row>
    <row r="11" spans="1:9" s="36" customFormat="1" ht="24" x14ac:dyDescent="0.45">
      <c r="A11" s="38" t="s">
        <v>341</v>
      </c>
      <c r="B11" s="304">
        <f>D198</f>
        <v>0.88181818181818183</v>
      </c>
      <c r="C11" s="304"/>
      <c r="D11" s="304"/>
      <c r="E11" s="304"/>
      <c r="F11" s="304"/>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127">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508</v>
      </c>
      <c r="E49" s="221"/>
      <c r="F49" s="221"/>
    </row>
    <row r="50" spans="1:6" ht="18" x14ac:dyDescent="0.35">
      <c r="A50" s="76" t="s">
        <v>343</v>
      </c>
      <c r="B50" s="221">
        <v>2</v>
      </c>
      <c r="C50" s="248" t="str">
        <f>IF(B50=0, -5, "0")</f>
        <v>0</v>
      </c>
      <c r="D50" s="225"/>
      <c r="E50" s="221"/>
      <c r="F50" s="221"/>
    </row>
    <row r="51" spans="1:6" x14ac:dyDescent="0.3">
      <c r="A51" s="291" t="s">
        <v>38</v>
      </c>
      <c r="B51" s="292"/>
      <c r="C51" s="293"/>
      <c r="D51" s="125">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5.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40" t="s">
        <v>460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22</v>
      </c>
    </row>
    <row r="84" spans="1:6" x14ac:dyDescent="0.3">
      <c r="A84" s="291" t="s">
        <v>342</v>
      </c>
      <c r="B84" s="292"/>
      <c r="C84" s="293"/>
      <c r="D84" s="65">
        <f>D83/(COUNT(B66:C82)*2)</f>
        <v>1</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8.75"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t="s">
        <v>467</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1</v>
      </c>
      <c r="C97" s="221"/>
      <c r="D97" s="222" t="s">
        <v>468</v>
      </c>
      <c r="E97" s="221"/>
      <c r="F97" s="221"/>
    </row>
    <row r="98" spans="1:6" ht="36" x14ac:dyDescent="0.35">
      <c r="A98" s="89" t="s">
        <v>216</v>
      </c>
      <c r="B98" s="237">
        <v>2</v>
      </c>
      <c r="C98" s="248" t="str">
        <f>IF(B98=0, -5, "0")</f>
        <v>0</v>
      </c>
      <c r="D98" s="222" t="s">
        <v>469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27</v>
      </c>
    </row>
    <row r="102" spans="1:6" x14ac:dyDescent="0.3">
      <c r="A102" s="291" t="s">
        <v>342</v>
      </c>
      <c r="B102" s="292"/>
      <c r="C102" s="29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480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20</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ht="33" x14ac:dyDescent="0.3">
      <c r="A121" s="87" t="s">
        <v>322</v>
      </c>
      <c r="B121" s="238">
        <v>1</v>
      </c>
      <c r="C121" s="221"/>
      <c r="D121" s="240" t="s">
        <v>424</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425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426</v>
      </c>
      <c r="E129" s="222"/>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427</v>
      </c>
      <c r="E131" s="222" t="s">
        <v>428</v>
      </c>
      <c r="F131" s="233"/>
    </row>
    <row r="132" spans="1:6" x14ac:dyDescent="0.3">
      <c r="A132" s="291" t="s">
        <v>38</v>
      </c>
      <c r="B132" s="292"/>
      <c r="C132" s="293"/>
      <c r="D132" s="125">
        <f>SUM(B121:C131)</f>
        <v>10</v>
      </c>
    </row>
    <row r="133" spans="1:6" x14ac:dyDescent="0.3">
      <c r="A133" s="291" t="s">
        <v>342</v>
      </c>
      <c r="B133" s="292"/>
      <c r="C133" s="293"/>
      <c r="D133" s="63">
        <f>D132/(COUNT(B121:C131)*2)</f>
        <v>0.45454545454545453</v>
      </c>
    </row>
    <row r="134" spans="1:6" s="50" customFormat="1" x14ac:dyDescent="0.3">
      <c r="A134" s="54"/>
      <c r="B134" s="55"/>
      <c r="C134" s="55"/>
      <c r="D134" s="61"/>
    </row>
    <row r="135" spans="1:6" ht="24.75" customHeight="1"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125">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7.5" customHeight="1" x14ac:dyDescent="0.35">
      <c r="A155" s="76" t="s">
        <v>354</v>
      </c>
      <c r="B155" s="221">
        <v>0</v>
      </c>
      <c r="C155" s="248">
        <f>IF(B155=0, -5, "0")</f>
        <v>-5</v>
      </c>
      <c r="D155" s="222" t="s">
        <v>441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188">
        <f>SUM(B152:C159)</f>
        <v>9</v>
      </c>
    </row>
    <row r="161" spans="1:6" x14ac:dyDescent="0.3">
      <c r="A161" s="291" t="s">
        <v>342</v>
      </c>
      <c r="B161" s="292"/>
      <c r="C161" s="293"/>
      <c r="D161" s="65">
        <f>D160/(COUNT(B152:C159)*2)</f>
        <v>0.5</v>
      </c>
    </row>
    <row r="162" spans="1:6" s="50" customFormat="1" ht="28.15" customHeigh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509</v>
      </c>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ht="49.5" x14ac:dyDescent="0.3">
      <c r="A172" s="48" t="s">
        <v>202</v>
      </c>
      <c r="B172" s="221">
        <v>1</v>
      </c>
      <c r="C172" s="221"/>
      <c r="D172" s="222" t="s">
        <v>510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125">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1</v>
      </c>
      <c r="C180" s="221"/>
      <c r="D180" s="222" t="s">
        <v>449</v>
      </c>
      <c r="E180" s="222"/>
      <c r="F180" s="221"/>
    </row>
    <row r="181" spans="1:6" x14ac:dyDescent="0.3">
      <c r="A181" s="95" t="s">
        <v>247</v>
      </c>
      <c r="B181" s="221">
        <v>2</v>
      </c>
      <c r="C181" s="221"/>
      <c r="D181" s="222"/>
      <c r="E181" s="168"/>
      <c r="F181" s="221"/>
    </row>
    <row r="182" spans="1:6" x14ac:dyDescent="0.3">
      <c r="A182" s="41" t="s">
        <v>97</v>
      </c>
      <c r="B182" s="221">
        <v>1</v>
      </c>
      <c r="C182" s="221"/>
      <c r="D182" s="222" t="s">
        <v>450</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125">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7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2</v>
      </c>
    </row>
    <row r="194" spans="1:4" x14ac:dyDescent="0.3">
      <c r="A194" s="291" t="s">
        <v>342</v>
      </c>
      <c r="B194" s="292"/>
      <c r="C194" s="293"/>
      <c r="D194" s="65">
        <f>D193/(COUNT(B189:C192)*2)</f>
        <v>1</v>
      </c>
    </row>
    <row r="196" spans="1:4" ht="18" x14ac:dyDescent="0.35">
      <c r="A196" s="121" t="s">
        <v>511</v>
      </c>
      <c r="B196" s="120"/>
      <c r="C196" s="120"/>
      <c r="D196" s="220">
        <v>0.7</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0.88181818181818183</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50" zoomScale="90" zoomScaleNormal="100" zoomScaleSheetLayoutView="90" workbookViewId="0">
      <selection activeCell="E5" sqref="E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512</v>
      </c>
      <c r="C9" s="287"/>
      <c r="D9" s="287"/>
      <c r="E9" s="287"/>
      <c r="F9" s="287"/>
      <c r="G9" s="216"/>
      <c r="H9" s="216"/>
      <c r="I9" s="213"/>
    </row>
    <row r="10" spans="1:9" ht="24" x14ac:dyDescent="0.45">
      <c r="A10" s="39" t="s">
        <v>46</v>
      </c>
      <c r="B10" s="288" t="s">
        <v>513</v>
      </c>
      <c r="C10" s="288"/>
      <c r="D10" s="288"/>
      <c r="E10" s="288"/>
      <c r="F10" s="288"/>
      <c r="G10" s="216"/>
      <c r="H10" s="216"/>
      <c r="I10" s="213"/>
    </row>
    <row r="11" spans="1:9" ht="24" x14ac:dyDescent="0.45">
      <c r="A11" s="38" t="s">
        <v>45</v>
      </c>
      <c r="B11" s="283">
        <v>42867</v>
      </c>
      <c r="C11" s="283"/>
      <c r="D11" s="283"/>
      <c r="E11" s="283"/>
      <c r="F11" s="283"/>
      <c r="G11" s="216"/>
      <c r="H11" s="216"/>
      <c r="I11" s="213"/>
    </row>
    <row r="12" spans="1:9" ht="24" x14ac:dyDescent="0.45">
      <c r="A12" s="38" t="s">
        <v>276</v>
      </c>
      <c r="B12" s="276">
        <f>D505</f>
        <v>0.89492753623188404</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42867</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42867</v>
      </c>
      <c r="B44" s="6"/>
      <c r="C44" s="7"/>
      <c r="D44" s="6"/>
    </row>
    <row r="45" spans="1:7" ht="16.5" x14ac:dyDescent="0.25">
      <c r="A45" s="274" t="s">
        <v>63</v>
      </c>
      <c r="B45" s="275"/>
      <c r="C45" s="275"/>
      <c r="D45" s="275"/>
      <c r="E45" s="275"/>
      <c r="F45" s="275"/>
    </row>
    <row r="46" spans="1:7" x14ac:dyDescent="0.25">
      <c r="A46" s="33" t="s">
        <v>109</v>
      </c>
      <c r="B46" s="170" t="s">
        <v>514</v>
      </c>
      <c r="C46" s="170"/>
      <c r="D46" s="156" t="s">
        <v>515</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0</v>
      </c>
      <c r="C50" s="170"/>
      <c r="D50" s="156" t="s">
        <v>516</v>
      </c>
      <c r="E50" s="168" t="s">
        <v>517</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t="s">
        <v>518</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519</v>
      </c>
      <c r="E76" s="173"/>
      <c r="F76" s="173"/>
    </row>
    <row r="77" spans="1:6" s="172" customFormat="1" x14ac:dyDescent="0.25">
      <c r="A77" s="24" t="s">
        <v>83</v>
      </c>
      <c r="B77" s="170">
        <v>1</v>
      </c>
      <c r="C77" s="171"/>
      <c r="D77" s="152" t="s">
        <v>520</v>
      </c>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0.94736842105263153</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1</v>
      </c>
      <c r="C90" s="170"/>
      <c r="D90" s="156" t="s">
        <v>549</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71" t="s">
        <v>129</v>
      </c>
      <c r="B99" s="271"/>
      <c r="C99" s="271"/>
      <c r="D99" s="271"/>
      <c r="E99" s="271"/>
      <c r="F99" s="271"/>
    </row>
    <row r="100" spans="1:6" x14ac:dyDescent="0.25">
      <c r="A100" s="183">
        <f>B11</f>
        <v>42867</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258"/>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1</v>
      </c>
      <c r="C115" s="170"/>
      <c r="D115" s="143" t="s">
        <v>521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523</v>
      </c>
      <c r="E129" s="173"/>
      <c r="F129" s="173"/>
    </row>
    <row r="130" spans="1:6" x14ac:dyDescent="0.25">
      <c r="A130" s="24" t="s">
        <v>83</v>
      </c>
      <c r="B130" s="171">
        <v>1</v>
      </c>
      <c r="C130" s="170"/>
      <c r="D130" s="168" t="s">
        <v>522</v>
      </c>
      <c r="E130" s="147"/>
      <c r="F130" s="147"/>
    </row>
    <row r="131" spans="1:6" ht="33" x14ac:dyDescent="0.3">
      <c r="A131" s="49" t="s">
        <v>222</v>
      </c>
      <c r="B131" s="171">
        <v>2</v>
      </c>
      <c r="C131" s="170"/>
      <c r="D131" s="168"/>
      <c r="E131" s="147"/>
      <c r="F131" s="147"/>
    </row>
    <row r="132" spans="1:6" x14ac:dyDescent="0.25">
      <c r="A132" s="24" t="s">
        <v>248</v>
      </c>
      <c r="B132" s="171">
        <v>2</v>
      </c>
      <c r="C132" s="170"/>
      <c r="D132" s="168" t="s">
        <v>524</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42867</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1.5" customHeight="1" x14ac:dyDescent="0.25">
      <c r="A169" s="18" t="s">
        <v>135</v>
      </c>
      <c r="B169" s="170">
        <v>0</v>
      </c>
      <c r="C169" s="170"/>
      <c r="D169" s="143" t="s">
        <v>525</v>
      </c>
      <c r="E169" s="168" t="s">
        <v>555</v>
      </c>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91.5" x14ac:dyDescent="0.35">
      <c r="A174" s="76" t="s">
        <v>251</v>
      </c>
      <c r="B174" s="170">
        <v>0</v>
      </c>
      <c r="C174" s="217">
        <f>IF(B174=0, -5, "0")</f>
        <v>-5</v>
      </c>
      <c r="D174" s="12" t="s">
        <v>550</v>
      </c>
      <c r="E174" s="168" t="s">
        <v>551</v>
      </c>
      <c r="F174" s="147"/>
    </row>
    <row r="175" spans="1:6" ht="30" x14ac:dyDescent="0.25">
      <c r="A175" s="169" t="s">
        <v>313</v>
      </c>
      <c r="B175" s="170">
        <v>1</v>
      </c>
      <c r="C175" s="170"/>
      <c r="D175" s="156" t="s">
        <v>556</v>
      </c>
      <c r="E175" s="147"/>
      <c r="F175" s="147"/>
    </row>
    <row r="176" spans="1:6" ht="36" x14ac:dyDescent="0.35">
      <c r="A176" s="86" t="s">
        <v>209</v>
      </c>
      <c r="B176" s="170">
        <v>2</v>
      </c>
      <c r="C176" s="217" t="str">
        <f>IF(B176=0, -5, "0")</f>
        <v>0</v>
      </c>
      <c r="D176" s="168"/>
      <c r="E176" s="147"/>
      <c r="F176" s="147"/>
    </row>
    <row r="177" spans="1:7" x14ac:dyDescent="0.25">
      <c r="A177" s="169" t="s">
        <v>291</v>
      </c>
      <c r="B177" s="170">
        <v>1</v>
      </c>
      <c r="C177" s="170"/>
      <c r="D177" s="168" t="s">
        <v>552</v>
      </c>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526</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524</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42867</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t="s">
        <v>527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75.75" x14ac:dyDescent="0.3">
      <c r="A219" s="49" t="s">
        <v>178</v>
      </c>
      <c r="B219" s="170">
        <v>0</v>
      </c>
      <c r="C219" s="170"/>
      <c r="D219" s="168" t="s">
        <v>531</v>
      </c>
      <c r="E219" s="168" t="s">
        <v>532</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75" x14ac:dyDescent="0.25">
      <c r="A222" s="108" t="s">
        <v>72</v>
      </c>
      <c r="B222" s="170">
        <v>0</v>
      </c>
      <c r="C222" s="217">
        <f>IF(B222=0, -5, "0")</f>
        <v>-5</v>
      </c>
      <c r="D222" s="146" t="s">
        <v>529</v>
      </c>
      <c r="E222" s="168" t="s">
        <v>530</v>
      </c>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528</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0.9</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42867</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30" x14ac:dyDescent="0.25">
      <c r="A279" s="107" t="s">
        <v>168</v>
      </c>
      <c r="B279" s="171">
        <v>1</v>
      </c>
      <c r="C279" s="218" t="str">
        <f>IF(B279=0, -5, "0")</f>
        <v>0</v>
      </c>
      <c r="D279" s="164" t="s">
        <v>533</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t="s">
        <v>524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9">
        <v>0.9</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42867</v>
      </c>
      <c r="B292" s="6"/>
      <c r="C292" s="7"/>
      <c r="D292" s="59"/>
    </row>
    <row r="293" spans="1:7" ht="18" x14ac:dyDescent="0.25">
      <c r="A293" s="272" t="s">
        <v>19</v>
      </c>
      <c r="B293" s="273"/>
      <c r="C293" s="273"/>
      <c r="D293" s="273"/>
      <c r="E293" s="273"/>
      <c r="F293" s="273"/>
    </row>
    <row r="294" spans="1:7" x14ac:dyDescent="0.25">
      <c r="A294" s="32" t="s">
        <v>62</v>
      </c>
      <c r="B294" s="170">
        <v>2</v>
      </c>
      <c r="C294" s="170"/>
      <c r="D294" s="146"/>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1</v>
      </c>
      <c r="C313" s="170"/>
      <c r="D313" s="168" t="s">
        <v>553</v>
      </c>
      <c r="E313" s="147"/>
      <c r="F313" s="147"/>
    </row>
    <row r="314" spans="1:6" x14ac:dyDescent="0.25">
      <c r="A314" s="18" t="s">
        <v>248</v>
      </c>
      <c r="B314" s="171">
        <v>2</v>
      </c>
      <c r="C314" s="170"/>
      <c r="D314" s="168" t="s">
        <v>524</v>
      </c>
      <c r="E314" s="147"/>
      <c r="F314" s="147"/>
    </row>
    <row r="315" spans="1:6" ht="16.5" x14ac:dyDescent="0.25">
      <c r="A315" s="107" t="s">
        <v>168</v>
      </c>
      <c r="B315" s="171">
        <v>1</v>
      </c>
      <c r="C315" s="218" t="str">
        <f>IF(B315=0, -5, "0")</f>
        <v>0</v>
      </c>
      <c r="D315" s="146" t="s">
        <v>534</v>
      </c>
      <c r="E315" s="147"/>
      <c r="F315" s="147"/>
    </row>
    <row r="316" spans="1:6" x14ac:dyDescent="0.25">
      <c r="A316" s="24" t="s">
        <v>83</v>
      </c>
      <c r="B316" s="171">
        <v>1</v>
      </c>
      <c r="C316" s="170"/>
      <c r="D316" s="168" t="s">
        <v>522</v>
      </c>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42867</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t="s">
        <v>535</v>
      </c>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0">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42867</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ht="45" x14ac:dyDescent="0.25">
      <c r="A358" s="23" t="s">
        <v>13</v>
      </c>
      <c r="B358" s="170">
        <v>1</v>
      </c>
      <c r="C358" s="170"/>
      <c r="D358" s="168" t="s">
        <v>543</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1</v>
      </c>
      <c r="C377" s="170"/>
      <c r="D377" s="168" t="s">
        <v>536</v>
      </c>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2" t="s">
        <v>124</v>
      </c>
      <c r="B382" s="273"/>
      <c r="C382" s="273"/>
      <c r="D382" s="273"/>
      <c r="E382" s="273"/>
      <c r="F382" s="273"/>
    </row>
    <row r="383" spans="1:6" ht="30" x14ac:dyDescent="0.25">
      <c r="A383" s="18" t="s">
        <v>105</v>
      </c>
      <c r="B383" s="170">
        <v>1</v>
      </c>
      <c r="C383" s="170"/>
      <c r="D383" s="168" t="s">
        <v>538</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30" customHeight="1" x14ac:dyDescent="0.35">
      <c r="A387" s="76" t="s">
        <v>115</v>
      </c>
      <c r="B387" s="170">
        <v>0</v>
      </c>
      <c r="C387" s="217">
        <f>IF(B387=0, -5, "0")</f>
        <v>-5</v>
      </c>
      <c r="D387" s="168" t="s">
        <v>554</v>
      </c>
      <c r="E387" s="168" t="s">
        <v>537</v>
      </c>
      <c r="F387" s="147"/>
    </row>
    <row r="388" spans="1:16384" s="3" customFormat="1" ht="13.5" customHeight="1" x14ac:dyDescent="0.25">
      <c r="A388" s="115" t="s">
        <v>38</v>
      </c>
      <c r="B388" s="115"/>
      <c r="C388" s="115"/>
      <c r="D388" s="115">
        <f>SUM(B383:C387)</f>
        <v>2</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0.16666666666666666</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539</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42867</v>
      </c>
      <c r="B406" s="6"/>
      <c r="C406" s="7"/>
      <c r="D406" s="6"/>
    </row>
    <row r="407" spans="1:6" ht="16.5" x14ac:dyDescent="0.25">
      <c r="A407" s="274" t="s">
        <v>19</v>
      </c>
      <c r="B407" s="275"/>
      <c r="C407" s="275"/>
      <c r="D407" s="275"/>
      <c r="E407" s="275"/>
      <c r="F407" s="275"/>
    </row>
    <row r="408" spans="1:6" x14ac:dyDescent="0.25">
      <c r="A408" s="32" t="s">
        <v>62</v>
      </c>
      <c r="B408" s="170">
        <v>1</v>
      </c>
      <c r="C408" s="170"/>
      <c r="D408" s="168" t="s">
        <v>540</v>
      </c>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9</v>
      </c>
    </row>
    <row r="416" spans="1:6" x14ac:dyDescent="0.25">
      <c r="A416" s="19" t="s">
        <v>37</v>
      </c>
      <c r="B416" s="20"/>
      <c r="C416" s="21"/>
      <c r="D416" s="63">
        <f>D415/(COUNT(B408:C414)*2)</f>
        <v>0.9</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t="s">
        <v>524</v>
      </c>
      <c r="E425" s="147"/>
      <c r="F425" s="147"/>
    </row>
    <row r="426" spans="1:6" ht="16.5" x14ac:dyDescent="0.25">
      <c r="A426" s="107" t="s">
        <v>168</v>
      </c>
      <c r="B426" s="170">
        <v>1</v>
      </c>
      <c r="C426" s="218" t="str">
        <f>IF(B426=0, -5, "0")</f>
        <v>0</v>
      </c>
      <c r="D426" s="146" t="s">
        <v>541</v>
      </c>
      <c r="E426" s="173"/>
      <c r="F426" s="173"/>
    </row>
    <row r="427" spans="1:6" x14ac:dyDescent="0.25">
      <c r="A427" s="24" t="s">
        <v>83</v>
      </c>
      <c r="B427" s="170">
        <v>1</v>
      </c>
      <c r="C427" s="170"/>
      <c r="D427" s="168" t="s">
        <v>522</v>
      </c>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0.8928571428571429</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42867</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542</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544</v>
      </c>
      <c r="E458" s="173"/>
      <c r="F458" s="147"/>
    </row>
    <row r="459" spans="1:6" ht="30" x14ac:dyDescent="0.25">
      <c r="A459" s="32" t="s">
        <v>16</v>
      </c>
      <c r="B459" s="170">
        <v>1</v>
      </c>
      <c r="C459" s="170"/>
      <c r="D459" s="156" t="s">
        <v>545</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v>2</v>
      </c>
      <c r="C467" s="218" t="str">
        <f>IF(B467=0, -5, "0")</f>
        <v>0</v>
      </c>
      <c r="D467" s="146" t="s">
        <v>546</v>
      </c>
      <c r="E467" s="172"/>
      <c r="F467" s="147"/>
      <c r="G467" s="172"/>
    </row>
    <row r="468" spans="1:7" ht="30" x14ac:dyDescent="0.25">
      <c r="A468" s="32" t="s">
        <v>196</v>
      </c>
      <c r="B468" s="171">
        <v>1</v>
      </c>
      <c r="C468" s="171"/>
      <c r="D468" s="162" t="s">
        <v>547</v>
      </c>
      <c r="E468" s="173"/>
      <c r="F468" s="147"/>
    </row>
    <row r="469" spans="1:7" ht="45" x14ac:dyDescent="0.25">
      <c r="A469" s="32" t="s">
        <v>287</v>
      </c>
      <c r="B469" s="171">
        <v>1</v>
      </c>
      <c r="C469" s="154"/>
      <c r="D469" s="260">
        <v>0.6</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ht="30" x14ac:dyDescent="0.25">
      <c r="A481" s="18" t="s">
        <v>258</v>
      </c>
      <c r="B481" s="170">
        <v>1</v>
      </c>
      <c r="C481" s="170"/>
      <c r="D481" s="168" t="s">
        <v>548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514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15</v>
      </c>
    </row>
    <row r="492" spans="1:7" x14ac:dyDescent="0.25">
      <c r="A492" s="19" t="s">
        <v>37</v>
      </c>
      <c r="B492" s="20"/>
      <c r="C492" s="21"/>
      <c r="D492" s="63">
        <f>D491/(COUNT(B475:C489)*2)</f>
        <v>0.9375</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0.89492753623188404</v>
      </c>
    </row>
  </sheetData>
  <sheetProtection algorithmName="SHA-512" hashValue="5036p6s+E+S9D3E0uSdyxc+6h6QEO2ZpYPKTU5ji5WCVKbiGyUBxHxBNB7PmEZZb+PFjt6qKlVats6OD0uPJgg==" saltValue="hD/Bz0ZYukSBQ0NMpkdxs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0" orientation="portrait" horizontalDpi="1200" verticalDpi="1200" r:id="rId1"/>
  <rowBreaks count="5" manualBreakCount="5">
    <brk id="82" max="6" man="1"/>
    <brk id="150" max="6" man="1"/>
    <brk id="230" max="6" man="1"/>
    <brk id="323"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68" zoomScale="84" zoomScaleNormal="80" zoomScaleSheetLayoutView="84" workbookViewId="0">
      <selection activeCell="K94" sqref="K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'A2 Exploitation'!B9:F9</f>
        <v>Dr Mejed Heni</v>
      </c>
      <c r="C8" s="302"/>
      <c r="D8" s="302"/>
      <c r="E8" s="302"/>
      <c r="F8" s="302"/>
      <c r="G8" s="216"/>
      <c r="H8" s="216"/>
      <c r="I8" s="216"/>
    </row>
    <row r="9" spans="1:9" s="36" customFormat="1" ht="24" x14ac:dyDescent="0.45">
      <c r="A9" s="39" t="s">
        <v>46</v>
      </c>
      <c r="B9" s="303" t="str">
        <f>'A2 Exploitation'!B10:F10</f>
        <v>Chefs rayons</v>
      </c>
      <c r="C9" s="303"/>
      <c r="D9" s="303"/>
      <c r="E9" s="303"/>
      <c r="F9" s="303"/>
      <c r="G9" s="216"/>
      <c r="H9" s="216"/>
      <c r="I9" s="216"/>
    </row>
    <row r="10" spans="1:9" s="36" customFormat="1" ht="24" x14ac:dyDescent="0.45">
      <c r="A10" s="38" t="s">
        <v>45</v>
      </c>
      <c r="B10" s="300">
        <f>'A2 Exploitation'!B11:F11</f>
        <v>42867</v>
      </c>
      <c r="C10" s="300"/>
      <c r="D10" s="300"/>
      <c r="E10" s="300"/>
      <c r="F10" s="300"/>
      <c r="G10" s="216"/>
      <c r="H10" s="216"/>
      <c r="I10" s="216"/>
    </row>
    <row r="11" spans="1:9" s="36" customFormat="1" ht="24" x14ac:dyDescent="0.45">
      <c r="A11" s="38" t="s">
        <v>341</v>
      </c>
      <c r="B11" s="304">
        <f>D198</f>
        <v>0.81196581196581197</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1">
        <v>0.54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557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1</v>
      </c>
      <c r="C80" s="221"/>
      <c r="D80" s="234" t="s">
        <v>558</v>
      </c>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27</v>
      </c>
    </row>
    <row r="84" spans="1:6" x14ac:dyDescent="0.3">
      <c r="A84" s="291" t="s">
        <v>342</v>
      </c>
      <c r="B84" s="292"/>
      <c r="C84" s="293"/>
      <c r="D84" s="65">
        <f>D83/(COUNT(B66:C82)*2)</f>
        <v>0.9642857142857143</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561</v>
      </c>
      <c r="E98" s="221" t="s">
        <v>560</v>
      </c>
      <c r="F98" s="221"/>
    </row>
    <row r="99" spans="1:6" ht="18" x14ac:dyDescent="0.35">
      <c r="A99" s="88" t="s">
        <v>344</v>
      </c>
      <c r="B99" s="237">
        <v>0</v>
      </c>
      <c r="C99" s="248">
        <f>IF(B99=0, -5, "0")</f>
        <v>-5</v>
      </c>
      <c r="D99" s="222" t="s">
        <v>559</v>
      </c>
      <c r="E99" s="221" t="s">
        <v>560</v>
      </c>
      <c r="F99" s="221"/>
    </row>
    <row r="100" spans="1:6" x14ac:dyDescent="0.3">
      <c r="A100" s="94" t="s">
        <v>263</v>
      </c>
      <c r="B100" s="237">
        <v>2</v>
      </c>
      <c r="C100" s="221"/>
      <c r="D100" s="222"/>
      <c r="E100" s="221"/>
      <c r="F100" s="221"/>
    </row>
    <row r="101" spans="1:6" x14ac:dyDescent="0.3">
      <c r="A101" s="291" t="s">
        <v>38</v>
      </c>
      <c r="B101" s="292"/>
      <c r="C101" s="293"/>
      <c r="D101" s="214">
        <f>SUM(B87:C100)</f>
        <v>14</v>
      </c>
    </row>
    <row r="102" spans="1:6" x14ac:dyDescent="0.3">
      <c r="A102" s="291" t="s">
        <v>342</v>
      </c>
      <c r="B102" s="292"/>
      <c r="C102" s="293"/>
      <c r="D102" s="65">
        <f>D101/(COUNT(B87:C100)*2)</f>
        <v>0.4375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1</v>
      </c>
      <c r="C121" s="221"/>
      <c r="D121" s="240" t="s">
        <v>562</v>
      </c>
      <c r="E121" s="240"/>
      <c r="F121" s="221"/>
    </row>
    <row r="122" spans="1:6" ht="33" x14ac:dyDescent="0.3">
      <c r="A122" s="87" t="s">
        <v>319</v>
      </c>
      <c r="B122" s="238">
        <v>1</v>
      </c>
      <c r="C122" s="221"/>
      <c r="D122" s="222" t="s">
        <v>563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0</v>
      </c>
      <c r="C143" s="250">
        <f>IF(B143=0, -5, "0")</f>
        <v>-5</v>
      </c>
      <c r="D143" s="262" t="s">
        <v>564</v>
      </c>
      <c r="E143" s="221" t="s">
        <v>560</v>
      </c>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15</v>
      </c>
    </row>
    <row r="149" spans="1:6" x14ac:dyDescent="0.3">
      <c r="A149" s="291" t="s">
        <v>342</v>
      </c>
      <c r="B149" s="292"/>
      <c r="C149" s="293"/>
      <c r="D149" s="65">
        <f>D148/(COUNT(B136:C147)*2)</f>
        <v>0.625</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565</v>
      </c>
      <c r="E155" s="222" t="s">
        <v>566</v>
      </c>
      <c r="F155" s="221"/>
    </row>
    <row r="156" spans="1:6" ht="33.75" x14ac:dyDescent="0.35">
      <c r="A156" s="76" t="s">
        <v>355</v>
      </c>
      <c r="B156" s="221">
        <v>1</v>
      </c>
      <c r="C156" s="248" t="str">
        <f>IF(B156=0, -5, "0")</f>
        <v>0</v>
      </c>
      <c r="D156" s="222" t="s">
        <v>567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568</v>
      </c>
      <c r="E166" s="221"/>
      <c r="F166" s="221"/>
    </row>
    <row r="167" spans="1:6" x14ac:dyDescent="0.3">
      <c r="A167" s="41" t="s">
        <v>95</v>
      </c>
      <c r="B167" s="221">
        <v>2</v>
      </c>
      <c r="C167" s="221"/>
      <c r="D167" s="221"/>
      <c r="E167" s="222"/>
      <c r="F167" s="221"/>
    </row>
    <row r="168" spans="1:6" x14ac:dyDescent="0.3">
      <c r="A168" s="291" t="s">
        <v>38</v>
      </c>
      <c r="B168" s="292"/>
      <c r="C168" s="293"/>
      <c r="D168" s="214">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1</v>
      </c>
      <c r="C172" s="221"/>
      <c r="D172" s="247" t="s">
        <v>569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t="s">
        <v>570</v>
      </c>
      <c r="E180" s="222" t="s">
        <v>571</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190</v>
      </c>
    </row>
    <row r="198" spans="1:4" ht="22.5" x14ac:dyDescent="0.3">
      <c r="A198" s="71" t="s">
        <v>378</v>
      </c>
      <c r="B198" s="72"/>
      <c r="C198" s="73"/>
      <c r="D198" s="75">
        <f>D197/(COUNT(B189:C192,B180:C184,B172:C175,B164:C167,B152:C159,B55:C61,B45:C50,B26:C31,B17:C21,B106:C116,B136:C147,B121:C131,B87:C100,B66:C82,B36:C40)*2)</f>
        <v>0.81196581196581197</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1200" verticalDpi="1200" r:id="rId1"/>
  <colBreaks count="1" manualBreakCount="1">
    <brk id="6" max="197"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7" zoomScale="84" zoomScaleNormal="70" zoomScaleSheetLayoutView="84" workbookViewId="0">
      <selection activeCell="A491" sqref="A49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572</v>
      </c>
      <c r="C9" s="287"/>
      <c r="D9" s="287"/>
      <c r="E9" s="287"/>
      <c r="F9" s="287"/>
      <c r="G9" s="216"/>
      <c r="H9" s="216"/>
      <c r="I9" s="213"/>
    </row>
    <row r="10" spans="1:9" ht="24" x14ac:dyDescent="0.45">
      <c r="A10" s="39" t="s">
        <v>46</v>
      </c>
      <c r="B10" s="288" t="s">
        <v>573</v>
      </c>
      <c r="C10" s="288"/>
      <c r="D10" s="288"/>
      <c r="E10" s="288"/>
      <c r="F10" s="288"/>
      <c r="G10" s="216"/>
      <c r="H10" s="216"/>
      <c r="I10" s="213"/>
    </row>
    <row r="11" spans="1:9" ht="24" x14ac:dyDescent="0.45">
      <c r="A11" s="38" t="s">
        <v>45</v>
      </c>
      <c r="B11" s="283">
        <v>42993</v>
      </c>
      <c r="C11" s="283"/>
      <c r="D11" s="283"/>
      <c r="E11" s="283"/>
      <c r="F11" s="283"/>
      <c r="G11" s="216"/>
      <c r="H11" s="216"/>
      <c r="I11" s="213"/>
    </row>
    <row r="12" spans="1:9" ht="24" x14ac:dyDescent="0.45">
      <c r="A12" s="38" t="s">
        <v>276</v>
      </c>
      <c r="B12" s="276">
        <f>D505</f>
        <v>0.91758241758241754</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42993</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42993</v>
      </c>
      <c r="B44" s="6"/>
      <c r="C44" s="7"/>
      <c r="D44" s="6"/>
    </row>
    <row r="45" spans="1:7" ht="16.5" x14ac:dyDescent="0.25">
      <c r="A45" s="274" t="s">
        <v>63</v>
      </c>
      <c r="B45" s="275"/>
      <c r="C45" s="275"/>
      <c r="D45" s="275"/>
      <c r="E45" s="275"/>
      <c r="F45" s="27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574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575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0</v>
      </c>
      <c r="C87" s="217">
        <f>IF(B87=0, -5, "0")</f>
        <v>-5</v>
      </c>
      <c r="D87" s="157" t="s">
        <v>596</v>
      </c>
      <c r="E87" s="168" t="s">
        <v>597</v>
      </c>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1</v>
      </c>
      <c r="C90" s="170"/>
      <c r="D90" s="156" t="s">
        <v>576</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6</v>
      </c>
    </row>
    <row r="94" spans="1:6" x14ac:dyDescent="0.25">
      <c r="A94" s="19" t="s">
        <v>37</v>
      </c>
      <c r="B94" s="20"/>
      <c r="C94" s="21"/>
      <c r="D94" s="63">
        <f>D93/(COUNT(B85:C91)*2)</f>
        <v>0.375</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0.84848484848484851</v>
      </c>
    </row>
    <row r="98" spans="1:6" x14ac:dyDescent="0.25">
      <c r="A98" s="5"/>
      <c r="B98" s="6"/>
      <c r="C98" s="7"/>
      <c r="D98" s="6"/>
    </row>
    <row r="99" spans="1:6" ht="18" x14ac:dyDescent="0.35">
      <c r="A99" s="271" t="s">
        <v>129</v>
      </c>
      <c r="B99" s="271"/>
      <c r="C99" s="271"/>
      <c r="D99" s="271"/>
      <c r="E99" s="271"/>
      <c r="F99" s="271"/>
    </row>
    <row r="100" spans="1:6" x14ac:dyDescent="0.25">
      <c r="A100" s="183">
        <f>B11</f>
        <v>42993</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578</v>
      </c>
      <c r="E106" s="147"/>
      <c r="F106" s="147"/>
    </row>
    <row r="107" spans="1:6" ht="57" customHeight="1" x14ac:dyDescent="0.35">
      <c r="A107" s="76" t="s">
        <v>59</v>
      </c>
      <c r="B107" s="170">
        <v>0</v>
      </c>
      <c r="C107" s="217">
        <f>IF(B107=0, -5, "0")</f>
        <v>-5</v>
      </c>
      <c r="D107" s="168" t="s">
        <v>577</v>
      </c>
      <c r="E107" s="168" t="s">
        <v>598</v>
      </c>
      <c r="F107" s="147"/>
    </row>
    <row r="108" spans="1:6" ht="30"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6</v>
      </c>
    </row>
    <row r="111" spans="1:6" x14ac:dyDescent="0.25">
      <c r="A111" s="19" t="s">
        <v>37</v>
      </c>
      <c r="B111" s="20"/>
      <c r="C111" s="21"/>
      <c r="D111" s="63">
        <f>D110/(COUNT(B102:C109)*2)</f>
        <v>0.375</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27.5" customHeight="1" x14ac:dyDescent="0.35">
      <c r="A121" s="76" t="s">
        <v>74</v>
      </c>
      <c r="B121" s="170">
        <v>0</v>
      </c>
      <c r="C121" s="217">
        <f>IF(B121=0, -5, "0")</f>
        <v>-5</v>
      </c>
      <c r="D121" s="143" t="s">
        <v>599</v>
      </c>
      <c r="E121" s="143" t="s">
        <v>600</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601</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0.76190476190476186</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507</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0.72222222222222221</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42993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t="s">
        <v>34</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t="s">
        <v>486</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t="s">
        <v>419</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42993</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46.5" x14ac:dyDescent="0.35">
      <c r="A203" s="190" t="s">
        <v>298</v>
      </c>
      <c r="B203" s="170">
        <v>0</v>
      </c>
      <c r="C203" s="217">
        <f>IF(B203=0, -5, "0")</f>
        <v>-5</v>
      </c>
      <c r="D203" s="168" t="s">
        <v>602</v>
      </c>
      <c r="E203" s="168" t="s">
        <v>603</v>
      </c>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66.75" customHeight="1" x14ac:dyDescent="0.25">
      <c r="A212" s="18" t="s">
        <v>192</v>
      </c>
      <c r="B212" s="170">
        <v>0</v>
      </c>
      <c r="C212" s="170"/>
      <c r="D212" s="143" t="s">
        <v>583</v>
      </c>
      <c r="E212" s="168" t="s">
        <v>582</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30.75" customHeight="1" x14ac:dyDescent="0.25">
      <c r="A215" s="169" t="s">
        <v>64</v>
      </c>
      <c r="B215" s="170">
        <v>1</v>
      </c>
      <c r="C215" s="170"/>
      <c r="D215" s="155" t="s">
        <v>595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496</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42993</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497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7">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42993</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ht="30" x14ac:dyDescent="0.25">
      <c r="A307" s="169" t="s">
        <v>373</v>
      </c>
      <c r="B307" s="171">
        <v>1</v>
      </c>
      <c r="C307" s="170"/>
      <c r="D307" s="168" t="s">
        <v>604</v>
      </c>
      <c r="E307" s="147"/>
      <c r="F307" s="147"/>
    </row>
    <row r="308" spans="1:6" x14ac:dyDescent="0.25">
      <c r="A308" s="18" t="s">
        <v>5</v>
      </c>
      <c r="B308" s="171">
        <v>2</v>
      </c>
      <c r="C308" s="170"/>
      <c r="D308" s="157"/>
      <c r="E308" s="147"/>
      <c r="F308" s="147"/>
    </row>
    <row r="309" spans="1:6" ht="31.5" x14ac:dyDescent="0.35">
      <c r="A309" s="76" t="s">
        <v>367</v>
      </c>
      <c r="B309" s="171">
        <v>2</v>
      </c>
      <c r="C309" s="217" t="str">
        <f>IF(B309=0, -5, "0")</f>
        <v>0</v>
      </c>
      <c r="D309" s="157" t="s">
        <v>605</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42993</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t="s">
        <v>34</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183">
        <f>B11</f>
        <v>42993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18.75"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t="s">
        <v>34</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42993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42993</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t="s">
        <v>580</v>
      </c>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579</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149"/>
      <c r="E496" s="147"/>
      <c r="F496" s="147"/>
    </row>
    <row r="497" spans="1:6" ht="45" x14ac:dyDescent="0.25">
      <c r="A497" s="18" t="s">
        <v>58</v>
      </c>
      <c r="B497" s="170">
        <v>1</v>
      </c>
      <c r="C497" s="170"/>
      <c r="D497" s="168" t="s">
        <v>581</v>
      </c>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501</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0.91758241758241754</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7" zoomScale="87" zoomScaleNormal="87" workbookViewId="0">
      <selection activeCell="D186" sqref="D18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'A3 Exploitation'!B9:F9</f>
        <v>Mme Meriam CHOUCHENE</v>
      </c>
      <c r="C8" s="302"/>
      <c r="D8" s="302"/>
      <c r="E8" s="302"/>
      <c r="F8" s="302"/>
      <c r="G8" s="216"/>
      <c r="H8" s="216"/>
      <c r="I8" s="216"/>
    </row>
    <row r="9" spans="1:9" s="36" customFormat="1" ht="24" x14ac:dyDescent="0.45">
      <c r="A9" s="39" t="s">
        <v>46</v>
      </c>
      <c r="B9" s="303" t="str">
        <f>'A3 Exploitation'!B10:F10</f>
        <v>Directeur &amp; chefs rayons</v>
      </c>
      <c r="C9" s="303"/>
      <c r="D9" s="303"/>
      <c r="E9" s="303"/>
      <c r="F9" s="303"/>
      <c r="G9" s="216"/>
      <c r="H9" s="216"/>
      <c r="I9" s="216"/>
    </row>
    <row r="10" spans="1:9" s="36" customFormat="1" ht="24" x14ac:dyDescent="0.45">
      <c r="A10" s="38" t="s">
        <v>45</v>
      </c>
      <c r="B10" s="300">
        <f>'A3 Exploitation'!B11:F11</f>
        <v>42993</v>
      </c>
      <c r="C10" s="300"/>
      <c r="D10" s="300"/>
      <c r="E10" s="300"/>
      <c r="F10" s="300"/>
      <c r="G10" s="216"/>
      <c r="H10" s="216"/>
      <c r="I10" s="216"/>
    </row>
    <row r="11" spans="1:9" s="36" customFormat="1" ht="24" x14ac:dyDescent="0.45">
      <c r="A11" s="38" t="s">
        <v>341</v>
      </c>
      <c r="B11" s="304">
        <f>D198</f>
        <v>0.96875</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ht="33" x14ac:dyDescent="0.3">
      <c r="A17" s="41" t="s">
        <v>316</v>
      </c>
      <c r="B17" s="221">
        <v>1</v>
      </c>
      <c r="C17" s="221"/>
      <c r="D17" s="222" t="s">
        <v>594</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7</v>
      </c>
    </row>
    <row r="23" spans="1:6" x14ac:dyDescent="0.3">
      <c r="A23" s="291" t="s">
        <v>342</v>
      </c>
      <c r="B23" s="292"/>
      <c r="C23" s="293"/>
      <c r="D23" s="65">
        <f>D22/(COUNT(B17:C21)*2)</f>
        <v>0.7</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7" x14ac:dyDescent="0.3">
      <c r="A33" s="291" t="s">
        <v>342</v>
      </c>
      <c r="B33" s="292"/>
      <c r="C33" s="293"/>
      <c r="D33" s="65">
        <f>D32/(COUNT(B26:C31)*2)</f>
        <v>1</v>
      </c>
    </row>
    <row r="34" spans="1:7" s="50" customFormat="1" x14ac:dyDescent="0.3">
      <c r="A34" s="54"/>
      <c r="B34" s="55"/>
      <c r="C34" s="55"/>
      <c r="D34" s="56"/>
    </row>
    <row r="35" spans="1:7" s="50" customFormat="1" ht="19.5" x14ac:dyDescent="0.4">
      <c r="A35" s="289" t="s">
        <v>246</v>
      </c>
      <c r="B35" s="290"/>
      <c r="C35" s="290"/>
      <c r="D35" s="290"/>
      <c r="E35" s="290"/>
      <c r="F35" s="290"/>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1" t="s">
        <v>38</v>
      </c>
      <c r="B41" s="292"/>
      <c r="C41" s="293"/>
      <c r="D41" s="214">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584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585</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34.5" x14ac:dyDescent="0.4">
      <c r="A66" s="41" t="s">
        <v>318</v>
      </c>
      <c r="B66" s="227">
        <v>1</v>
      </c>
      <c r="C66" s="228"/>
      <c r="D66" s="222" t="s">
        <v>592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23</v>
      </c>
    </row>
    <row r="84" spans="1:6" x14ac:dyDescent="0.3">
      <c r="A84" s="291" t="s">
        <v>342</v>
      </c>
      <c r="B84" s="292"/>
      <c r="C84" s="293"/>
      <c r="D84" s="65">
        <f>D83/(COUNT(B66:C82)*2)</f>
        <v>0.95833333333333337</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586</v>
      </c>
      <c r="E98" s="221"/>
      <c r="F98" s="221"/>
    </row>
    <row r="99" spans="1:6" ht="18" x14ac:dyDescent="0.35">
      <c r="A99" s="88" t="s">
        <v>344</v>
      </c>
      <c r="B99" s="237">
        <v>2</v>
      </c>
      <c r="C99" s="248" t="str">
        <f>IF(B99=0, -5, "0")</f>
        <v>0</v>
      </c>
      <c r="D99" s="222" t="s">
        <v>587</v>
      </c>
      <c r="E99" s="221"/>
      <c r="F99" s="221"/>
    </row>
    <row r="100" spans="1:6" x14ac:dyDescent="0.3">
      <c r="A100" s="94" t="s">
        <v>263</v>
      </c>
      <c r="B100" s="237">
        <v>2</v>
      </c>
      <c r="C100" s="221"/>
      <c r="D100" s="222"/>
      <c r="E100" s="221"/>
      <c r="F100" s="221"/>
    </row>
    <row r="101" spans="1:6" x14ac:dyDescent="0.3">
      <c r="A101" s="291" t="s">
        <v>38</v>
      </c>
      <c r="B101" s="292"/>
      <c r="C101" s="293"/>
      <c r="D101" s="214">
        <f>SUM(B87:C100)</f>
        <v>28</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588</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591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21</v>
      </c>
    </row>
    <row r="133" spans="1:6" x14ac:dyDescent="0.3">
      <c r="A133" s="291" t="s">
        <v>342</v>
      </c>
      <c r="B133" s="292"/>
      <c r="C133" s="293"/>
      <c r="D133" s="63">
        <f>D132/(COUNT(B121:C131)*2)</f>
        <v>0.95454545454545459</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1</v>
      </c>
      <c r="C143" s="250" t="str">
        <f>IF(B143=0, -5, "0")</f>
        <v>0</v>
      </c>
      <c r="D143" s="262" t="s">
        <v>590</v>
      </c>
      <c r="E143" s="221"/>
      <c r="F143" s="221"/>
    </row>
    <row r="144" spans="1:6" ht="18" x14ac:dyDescent="0.35">
      <c r="A144" s="76" t="s">
        <v>218</v>
      </c>
      <c r="B144" s="237">
        <v>2</v>
      </c>
      <c r="C144" s="250" t="str">
        <f>IF(B144=0, -5, "0")</f>
        <v>0</v>
      </c>
      <c r="D144" s="245" t="s">
        <v>589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66" x14ac:dyDescent="0.3">
      <c r="A174" s="87" t="s">
        <v>220</v>
      </c>
      <c r="B174" s="221">
        <v>1</v>
      </c>
      <c r="C174" s="221"/>
      <c r="D174" s="222" t="s">
        <v>593</v>
      </c>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10</v>
      </c>
    </row>
    <row r="186" spans="1:6" x14ac:dyDescent="0.3">
      <c r="A186" s="291" t="s">
        <v>342</v>
      </c>
      <c r="B186" s="292"/>
      <c r="C186" s="293"/>
      <c r="D186" s="65">
        <f>D185/(COUNT(B180:C184)*2)</f>
        <v>1</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511</v>
      </c>
      <c r="B196" s="120"/>
      <c r="C196" s="120"/>
      <c r="D196" s="220">
        <v>0.8</v>
      </c>
    </row>
    <row r="197" spans="1:4" ht="22.5" x14ac:dyDescent="0.3">
      <c r="A197" s="71" t="s">
        <v>47</v>
      </c>
      <c r="B197" s="72"/>
      <c r="C197" s="73"/>
      <c r="D197" s="74">
        <f>SUM(D193,D185,D176,D168,D160,D62,D51,D32,D22,D117,D148,D132,D101,D83,D41)</f>
        <v>217</v>
      </c>
    </row>
    <row r="198" spans="1:4" ht="22.5" x14ac:dyDescent="0.3">
      <c r="A198" s="71" t="s">
        <v>378</v>
      </c>
      <c r="B198" s="72"/>
      <c r="C198" s="73"/>
      <c r="D198" s="75">
        <f>D197/(COUNT(B189:C192,B180:C184,B172:C175,B164:C167,B152:C159,B55:C61,B45:C50,B26:C31,B17:C21,B106:C116,B136:C147,B121:C131,B87:C100,B66:C82,B36:C40)*2)</f>
        <v>0.96875</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8" zoomScale="110" zoomScaleNormal="110" workbookViewId="0">
      <selection activeCell="B10" sqref="B10:F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512</v>
      </c>
      <c r="C9" s="287"/>
      <c r="D9" s="287"/>
      <c r="E9" s="287"/>
      <c r="F9" s="287"/>
      <c r="G9" s="216"/>
      <c r="H9" s="216"/>
      <c r="I9" s="213"/>
    </row>
    <row r="10" spans="1:9" ht="24" x14ac:dyDescent="0.45">
      <c r="A10" s="39" t="s">
        <v>46</v>
      </c>
      <c r="B10" s="288" t="s">
        <v>606</v>
      </c>
      <c r="C10" s="288"/>
      <c r="D10" s="288"/>
      <c r="E10" s="288"/>
      <c r="F10" s="288"/>
      <c r="G10" s="216"/>
      <c r="H10" s="216"/>
      <c r="I10" s="213"/>
    </row>
    <row r="11" spans="1:9" ht="24" x14ac:dyDescent="0.45">
      <c r="A11" s="38" t="s">
        <v>45</v>
      </c>
      <c r="B11" s="283">
        <v>43053</v>
      </c>
      <c r="C11" s="283"/>
      <c r="D11" s="283"/>
      <c r="E11" s="283"/>
      <c r="F11" s="283"/>
      <c r="G11" s="216"/>
      <c r="H11" s="216"/>
      <c r="I11" s="213"/>
    </row>
    <row r="12" spans="1:9" ht="24" x14ac:dyDescent="0.45">
      <c r="A12" s="38" t="s">
        <v>276</v>
      </c>
      <c r="B12" s="276">
        <f>D505</f>
        <v>0.91304347826086951</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43053</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607</v>
      </c>
      <c r="E32" s="168" t="s">
        <v>608</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1" t="s">
        <v>137</v>
      </c>
      <c r="B43" s="271"/>
      <c r="C43" s="271"/>
      <c r="D43" s="271"/>
      <c r="E43" s="271"/>
      <c r="F43" s="271"/>
    </row>
    <row r="44" spans="1:7" x14ac:dyDescent="0.25">
      <c r="A44" s="183">
        <f>B11</f>
        <v>43053</v>
      </c>
      <c r="B44" s="6"/>
      <c r="C44" s="7"/>
      <c r="D44" s="6"/>
    </row>
    <row r="45" spans="1:7" ht="16.5" x14ac:dyDescent="0.25">
      <c r="A45" s="274" t="s">
        <v>63</v>
      </c>
      <c r="B45" s="275"/>
      <c r="C45" s="275"/>
      <c r="D45" s="275"/>
      <c r="E45" s="275"/>
      <c r="F45" s="27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60.75" x14ac:dyDescent="0.3">
      <c r="A65" s="49" t="s">
        <v>271</v>
      </c>
      <c r="B65" s="170">
        <v>1</v>
      </c>
      <c r="C65" s="171"/>
      <c r="D65" s="146" t="s">
        <v>648</v>
      </c>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1</v>
      </c>
      <c r="C70" s="218" t="str">
        <f>IF(B70=0, -5, "0")</f>
        <v>0</v>
      </c>
      <c r="D70" s="152" t="s">
        <v>609</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0.94444444444444442</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1</v>
      </c>
      <c r="C90" s="170"/>
      <c r="D90" s="156" t="s">
        <v>610</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0.953125</v>
      </c>
    </row>
    <row r="98" spans="1:6" x14ac:dyDescent="0.25">
      <c r="A98" s="5"/>
      <c r="B98" s="6"/>
      <c r="C98" s="7"/>
      <c r="D98" s="6"/>
    </row>
    <row r="99" spans="1:6" ht="18" x14ac:dyDescent="0.35">
      <c r="A99" s="271" t="s">
        <v>129</v>
      </c>
      <c r="B99" s="271"/>
      <c r="C99" s="271"/>
      <c r="D99" s="271"/>
      <c r="E99" s="271"/>
      <c r="F99" s="271"/>
    </row>
    <row r="100" spans="1:6" x14ac:dyDescent="0.25">
      <c r="A100" s="183">
        <f>B11</f>
        <v>43053</v>
      </c>
      <c r="B100" s="6"/>
      <c r="C100" s="7"/>
      <c r="D100" s="6"/>
    </row>
    <row r="101" spans="1:6" ht="16.5" x14ac:dyDescent="0.25">
      <c r="A101" s="274" t="s">
        <v>63</v>
      </c>
      <c r="B101" s="275"/>
      <c r="C101" s="275"/>
      <c r="D101" s="275"/>
      <c r="E101" s="275"/>
      <c r="F101" s="275"/>
    </row>
    <row r="102" spans="1:6" ht="30" x14ac:dyDescent="0.25">
      <c r="A102" s="23" t="s">
        <v>57</v>
      </c>
      <c r="B102" s="170">
        <v>2</v>
      </c>
      <c r="C102" s="170"/>
      <c r="D102" s="168" t="s">
        <v>611</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45" x14ac:dyDescent="0.25">
      <c r="A106" s="33" t="s">
        <v>174</v>
      </c>
      <c r="B106" s="170">
        <v>1</v>
      </c>
      <c r="C106" s="170"/>
      <c r="D106" s="129" t="s">
        <v>612</v>
      </c>
      <c r="E106" s="147"/>
      <c r="F106" s="147"/>
    </row>
    <row r="107" spans="1:6" ht="121.5" x14ac:dyDescent="0.35">
      <c r="A107" s="76" t="s">
        <v>59</v>
      </c>
      <c r="B107" s="170">
        <v>0</v>
      </c>
      <c r="C107" s="217">
        <f>IF(B107=0, -5, "0")</f>
        <v>-5</v>
      </c>
      <c r="D107" s="168" t="s">
        <v>647</v>
      </c>
      <c r="E107" s="168" t="s">
        <v>643</v>
      </c>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615</v>
      </c>
      <c r="E109" s="147"/>
      <c r="F109" s="147"/>
    </row>
    <row r="110" spans="1:6" x14ac:dyDescent="0.25">
      <c r="A110" s="19" t="s">
        <v>38</v>
      </c>
      <c r="B110" s="19"/>
      <c r="C110" s="19"/>
      <c r="D110" s="19">
        <f>SUM(B102:C109)</f>
        <v>7</v>
      </c>
    </row>
    <row r="111" spans="1:6" x14ac:dyDescent="0.25">
      <c r="A111" s="19" t="s">
        <v>37</v>
      </c>
      <c r="B111" s="20"/>
      <c r="C111" s="21"/>
      <c r="D111" s="63">
        <f>D110/(COUNT(B102:C109)*2)</f>
        <v>0.3888888888888889</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0</v>
      </c>
      <c r="C119" s="170"/>
      <c r="D119" s="12" t="s">
        <v>616</v>
      </c>
      <c r="E119" s="168" t="s">
        <v>617</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621</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507</v>
      </c>
      <c r="B143" s="170">
        <v>2</v>
      </c>
      <c r="C143" s="217" t="str">
        <f>IF(B143=0, -5, "0")</f>
        <v>0</v>
      </c>
      <c r="D143" s="168"/>
      <c r="E143" s="168"/>
      <c r="F143" s="147"/>
    </row>
    <row r="144" spans="1:6" ht="45" x14ac:dyDescent="0.25">
      <c r="A144" s="186" t="s">
        <v>75</v>
      </c>
      <c r="B144" s="170">
        <v>0</v>
      </c>
      <c r="C144" s="177"/>
      <c r="D144" s="187" t="s">
        <v>613</v>
      </c>
      <c r="E144" s="168" t="s">
        <v>614</v>
      </c>
      <c r="F144" s="147"/>
    </row>
    <row r="145" spans="1:6" ht="66" x14ac:dyDescent="0.25">
      <c r="A145" s="110" t="s">
        <v>287</v>
      </c>
      <c r="B145" s="170">
        <v>1</v>
      </c>
      <c r="C145" s="154"/>
      <c r="D145" s="134">
        <v>0.75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43053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618</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56" t="s">
        <v>622</v>
      </c>
      <c r="E175" s="147"/>
      <c r="F175" s="147"/>
    </row>
    <row r="176" spans="1:6" ht="76.5" x14ac:dyDescent="0.35">
      <c r="A176" s="86" t="s">
        <v>209</v>
      </c>
      <c r="B176" s="170">
        <v>0</v>
      </c>
      <c r="C176" s="217">
        <f>IF(B176=0, -5, "0")</f>
        <v>-5</v>
      </c>
      <c r="D176" s="168" t="s">
        <v>619</v>
      </c>
      <c r="E176" s="168" t="s">
        <v>620</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43053</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0</v>
      </c>
      <c r="C202" s="170"/>
      <c r="D202" s="156" t="s">
        <v>623</v>
      </c>
      <c r="E202" s="168" t="s">
        <v>624</v>
      </c>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45" x14ac:dyDescent="0.25">
      <c r="A215" s="169" t="s">
        <v>64</v>
      </c>
      <c r="B215" s="170">
        <v>1</v>
      </c>
      <c r="C215" s="170"/>
      <c r="D215" s="156" t="s">
        <v>625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1</v>
      </c>
      <c r="C222" s="217" t="str">
        <f>IF(B222=0, -5, "0")</f>
        <v>0</v>
      </c>
      <c r="D222" s="168" t="s">
        <v>626</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0.94594594594594594</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43053</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644</v>
      </c>
      <c r="B267" s="171">
        <v>1</v>
      </c>
      <c r="C267" s="171"/>
      <c r="D267" s="3" t="s">
        <v>646</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60" x14ac:dyDescent="0.25">
      <c r="A277" s="108" t="s">
        <v>173</v>
      </c>
      <c r="B277" s="171">
        <v>1</v>
      </c>
      <c r="C277" s="218" t="str">
        <f>IF(B277=0, -5, "0")</f>
        <v>0</v>
      </c>
      <c r="D277" s="164" t="s">
        <v>637</v>
      </c>
      <c r="E277" s="173"/>
      <c r="F277" s="173"/>
    </row>
    <row r="278" spans="1:6" s="3" customFormat="1" ht="18" x14ac:dyDescent="0.35">
      <c r="A278" s="48" t="s">
        <v>289</v>
      </c>
      <c r="B278" s="171">
        <v>2</v>
      </c>
      <c r="C278" s="171"/>
      <c r="D278" s="164"/>
      <c r="E278" s="160"/>
      <c r="F278" s="173"/>
    </row>
    <row r="279" spans="1:6" s="3" customFormat="1" ht="30" x14ac:dyDescent="0.25">
      <c r="A279" s="107" t="s">
        <v>168</v>
      </c>
      <c r="B279" s="171">
        <v>1</v>
      </c>
      <c r="C279" s="218" t="str">
        <f>IF(B279=0, -5, "0")</f>
        <v>0</v>
      </c>
      <c r="D279" s="164" t="s">
        <v>627</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9">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43053</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60" x14ac:dyDescent="0.25">
      <c r="A310" s="169" t="s">
        <v>108</v>
      </c>
      <c r="B310" s="171">
        <v>1</v>
      </c>
      <c r="C310" s="170"/>
      <c r="D310" s="156" t="s">
        <v>645</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1</v>
      </c>
      <c r="C314" s="170"/>
      <c r="D314" s="168" t="s">
        <v>621</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1" t="s">
        <v>21</v>
      </c>
      <c r="B324" s="271"/>
      <c r="C324" s="271"/>
      <c r="D324" s="271"/>
      <c r="E324" s="271"/>
      <c r="F324" s="271"/>
    </row>
    <row r="325" spans="1:9" x14ac:dyDescent="0.25">
      <c r="A325" s="193">
        <f>B11</f>
        <v>43053</v>
      </c>
      <c r="B325" s="6"/>
      <c r="C325" s="7"/>
      <c r="D325" s="6"/>
    </row>
    <row r="326" spans="1:9" ht="18" x14ac:dyDescent="0.25">
      <c r="A326" s="272" t="s">
        <v>12</v>
      </c>
      <c r="B326" s="273"/>
      <c r="C326" s="273"/>
      <c r="D326" s="273"/>
      <c r="E326" s="273"/>
      <c r="F326" s="273"/>
    </row>
    <row r="327" spans="1:9" x14ac:dyDescent="0.25">
      <c r="A327" s="169" t="s">
        <v>109</v>
      </c>
      <c r="B327" s="170">
        <v>1</v>
      </c>
      <c r="C327" s="170"/>
      <c r="D327" s="143" t="s">
        <v>628</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1</v>
      </c>
      <c r="C335" s="154"/>
      <c r="D335" s="168" t="s">
        <v>621</v>
      </c>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0">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1" t="s">
        <v>8</v>
      </c>
      <c r="B352" s="271"/>
      <c r="C352" s="271"/>
      <c r="D352" s="271"/>
      <c r="E352" s="271"/>
      <c r="F352" s="271"/>
    </row>
    <row r="353" spans="1:6" x14ac:dyDescent="0.25">
      <c r="A353" s="183">
        <f>B11</f>
        <v>43053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c r="E376" s="147"/>
      <c r="F376" s="147"/>
    </row>
    <row r="377" spans="1:6" x14ac:dyDescent="0.25">
      <c r="A377" s="24" t="s">
        <v>168</v>
      </c>
      <c r="B377" s="171">
        <v>2</v>
      </c>
      <c r="C377" s="170"/>
      <c r="D377" s="168" t="s">
        <v>621</v>
      </c>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43053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1</v>
      </c>
      <c r="C411" s="170"/>
      <c r="D411" s="168" t="s">
        <v>629</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ht="45" x14ac:dyDescent="0.25">
      <c r="A422" s="169" t="s">
        <v>146</v>
      </c>
      <c r="B422" s="170">
        <v>2</v>
      </c>
      <c r="C422" s="170"/>
      <c r="D422" s="156" t="s">
        <v>630</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621</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43053</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ht="30" x14ac:dyDescent="0.25">
      <c r="A481" s="18" t="s">
        <v>258</v>
      </c>
      <c r="B481" s="170">
        <v>1</v>
      </c>
      <c r="C481" s="170"/>
      <c r="D481" s="168" t="s">
        <v>631</v>
      </c>
      <c r="E481" s="147"/>
      <c r="F481" s="147"/>
    </row>
    <row r="482" spans="1:7" x14ac:dyDescent="0.25">
      <c r="A482" s="24" t="s">
        <v>120</v>
      </c>
      <c r="B482" s="170" t="s">
        <v>514</v>
      </c>
      <c r="C482" s="170"/>
      <c r="D482" s="168"/>
      <c r="E482" s="147"/>
      <c r="F482" s="147"/>
    </row>
    <row r="483" spans="1:7" ht="30" x14ac:dyDescent="0.25">
      <c r="A483" s="18" t="s">
        <v>88</v>
      </c>
      <c r="B483" s="170">
        <v>1</v>
      </c>
      <c r="C483" s="170"/>
      <c r="D483" s="168" t="s">
        <v>632</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12</v>
      </c>
    </row>
    <row r="492" spans="1:7" x14ac:dyDescent="0.25">
      <c r="A492" s="19" t="s">
        <v>37</v>
      </c>
      <c r="B492" s="20"/>
      <c r="C492" s="21"/>
      <c r="D492" s="63">
        <f>D491/(COUNT(B475:C489)*2)</f>
        <v>0.8571428571428571</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0.98333333333333328</v>
      </c>
    </row>
    <row r="504" spans="1:6" ht="22.5" x14ac:dyDescent="0.3">
      <c r="A504" s="71" t="s">
        <v>47</v>
      </c>
      <c r="B504" s="72"/>
      <c r="C504" s="73"/>
      <c r="D504" s="74">
        <f>SUM(D500,D491,D461,D451,D402,D349,D321,D40,D470,D288,D245,D149,D432,D189,D96)</f>
        <v>504</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0.91304347826086951</v>
      </c>
    </row>
  </sheetData>
  <sheetProtection algorithmName="SHA-512" hashValue="BJi1dWZliQPscjUg8oeGC5bhJ+8U6TW+TjZsL5hHnH/7QDlA6ivy0NqqGBNZj938sTtfiT9iJ7SqC883O6xfhA==" saltValue="b+3kK/ssrm5b7kVzYH4rb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topLeftCell="A4" zoomScale="110" zoomScaleNormal="110" zoomScaleSheetLayoutView="110" workbookViewId="0">
      <selection activeCell="D18" sqref="D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6" width="11.42578125" style="37"/>
    <col min="7" max="7" width="1.7109375" style="37" customWidth="1"/>
    <col min="8"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'A4 Exploitation'!B9:F9</f>
        <v>Dr Mejed Heni</v>
      </c>
      <c r="C8" s="302"/>
      <c r="D8" s="302"/>
      <c r="E8" s="302"/>
      <c r="F8" s="302"/>
      <c r="G8" s="216"/>
      <c r="H8" s="216"/>
      <c r="I8" s="216"/>
    </row>
    <row r="9" spans="1:9" s="36" customFormat="1" ht="24" x14ac:dyDescent="0.45">
      <c r="A9" s="39" t="s">
        <v>46</v>
      </c>
      <c r="B9" s="303" t="str">
        <f>'A4 Exploitation'!B10:F10</f>
        <v>Chefs rayon et gestionnaire de stock (CR PGC et PLS absents)</v>
      </c>
      <c r="C9" s="303"/>
      <c r="D9" s="303"/>
      <c r="E9" s="303"/>
      <c r="F9" s="303"/>
      <c r="G9" s="216"/>
      <c r="H9" s="216"/>
      <c r="I9" s="216"/>
    </row>
    <row r="10" spans="1:9" s="36" customFormat="1" ht="24" x14ac:dyDescent="0.45">
      <c r="A10" s="38" t="s">
        <v>45</v>
      </c>
      <c r="B10" s="300">
        <f>'A4 Exploitation'!B11:F11</f>
        <v>43053</v>
      </c>
      <c r="C10" s="300"/>
      <c r="D10" s="300"/>
      <c r="E10" s="300"/>
      <c r="F10" s="300"/>
      <c r="G10" s="216"/>
      <c r="H10" s="216"/>
      <c r="I10" s="216"/>
    </row>
    <row r="11" spans="1:9" s="36" customFormat="1" ht="24" x14ac:dyDescent="0.45">
      <c r="A11" s="38" t="s">
        <v>341</v>
      </c>
      <c r="B11" s="308">
        <f>D198</f>
        <v>0.94907407407407407</v>
      </c>
      <c r="C11" s="308"/>
      <c r="D11" s="308"/>
      <c r="E11" s="308"/>
      <c r="F11" s="308"/>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10</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1</v>
      </c>
      <c r="C66" s="228"/>
      <c r="D66" s="229" t="s">
        <v>633</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25</v>
      </c>
    </row>
    <row r="84" spans="1:6" x14ac:dyDescent="0.3">
      <c r="A84" s="291" t="s">
        <v>342</v>
      </c>
      <c r="B84" s="292"/>
      <c r="C84" s="293"/>
      <c r="D84" s="65">
        <f>D83/(COUNT(B66:C82)*2)</f>
        <v>0.96153846153846156</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34.5" x14ac:dyDescent="0.4">
      <c r="A88" s="41" t="s">
        <v>319</v>
      </c>
      <c r="B88" s="237">
        <v>1</v>
      </c>
      <c r="C88" s="228"/>
      <c r="D88" s="222" t="s">
        <v>634</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1</v>
      </c>
      <c r="C97" s="221"/>
      <c r="D97" s="222" t="s">
        <v>635</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1</v>
      </c>
      <c r="C100" s="221"/>
      <c r="D100" s="222" t="s">
        <v>636</v>
      </c>
      <c r="E100" s="221"/>
      <c r="F100" s="221"/>
    </row>
    <row r="101" spans="1:6" x14ac:dyDescent="0.3">
      <c r="A101" s="291" t="s">
        <v>38</v>
      </c>
      <c r="B101" s="292"/>
      <c r="C101" s="293"/>
      <c r="D101" s="214">
        <f>SUM(B87:C100)</f>
        <v>25</v>
      </c>
    </row>
    <row r="102" spans="1:6" x14ac:dyDescent="0.3">
      <c r="A102" s="291" t="s">
        <v>342</v>
      </c>
      <c r="B102" s="292"/>
      <c r="C102" s="293"/>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4" t="s">
        <v>638</v>
      </c>
      <c r="E116" s="221"/>
      <c r="F116" s="221"/>
    </row>
    <row r="117" spans="1:6" s="50" customFormat="1" x14ac:dyDescent="0.3">
      <c r="A117" s="291" t="s">
        <v>38</v>
      </c>
      <c r="B117" s="292"/>
      <c r="C117" s="293"/>
      <c r="D117" s="214">
        <f>SUM(B106:C116)</f>
        <v>21</v>
      </c>
      <c r="E117" s="37"/>
      <c r="F117" s="37"/>
    </row>
    <row r="118" spans="1:6" s="50" customFormat="1" x14ac:dyDescent="0.3">
      <c r="A118" s="291" t="s">
        <v>342</v>
      </c>
      <c r="B118" s="292"/>
      <c r="C118" s="293"/>
      <c r="D118" s="65">
        <f>D117/(COUNT(B106:C116)*2)</f>
        <v>0.95454545454545459</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ht="33" x14ac:dyDescent="0.3">
      <c r="A122" s="87" t="s">
        <v>319</v>
      </c>
      <c r="B122" s="238">
        <v>1</v>
      </c>
      <c r="C122" s="221"/>
      <c r="D122" s="222" t="s">
        <v>639</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2.25" x14ac:dyDescent="0.4">
      <c r="A125" s="41" t="s">
        <v>339</v>
      </c>
      <c r="B125" s="238">
        <v>1</v>
      </c>
      <c r="C125" s="228"/>
      <c r="D125" s="234" t="s">
        <v>640</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18</v>
      </c>
    </row>
    <row r="133" spans="1:6" x14ac:dyDescent="0.3">
      <c r="A133" s="291" t="s">
        <v>342</v>
      </c>
      <c r="B133" s="292"/>
      <c r="C133" s="293"/>
      <c r="D133" s="63">
        <f>D132/(COUNT(B121:C131)*2)</f>
        <v>0.9</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1</v>
      </c>
      <c r="C146" s="222"/>
      <c r="D146" s="225" t="s">
        <v>642</v>
      </c>
      <c r="E146" s="221"/>
      <c r="F146" s="221"/>
    </row>
    <row r="147" spans="1:6" x14ac:dyDescent="0.3">
      <c r="A147" s="41" t="s">
        <v>352</v>
      </c>
      <c r="B147" s="237">
        <v>2</v>
      </c>
      <c r="C147" s="222"/>
      <c r="D147" s="243"/>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1</v>
      </c>
      <c r="C165" s="221"/>
      <c r="D165" s="222" t="s">
        <v>641</v>
      </c>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291" t="s">
        <v>38</v>
      </c>
      <c r="B168" s="292"/>
      <c r="C168" s="293"/>
      <c r="D168" s="214">
        <f>SUM(B164:C167)</f>
        <v>3</v>
      </c>
    </row>
    <row r="169" spans="1:6" x14ac:dyDescent="0.3">
      <c r="A169" s="291" t="s">
        <v>342</v>
      </c>
      <c r="B169" s="292"/>
      <c r="C169" s="293"/>
      <c r="D169" s="65">
        <f>D168/(COUNT(B164:C167)*2)</f>
        <v>0.75</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8</v>
      </c>
    </row>
    <row r="177" spans="1:6" x14ac:dyDescent="0.3">
      <c r="A177" s="291" t="s">
        <v>342</v>
      </c>
      <c r="B177" s="292"/>
      <c r="C177" s="293"/>
      <c r="D177" s="65">
        <f>D176/(COUNT(B172:C175)*2)</f>
        <v>1</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t="s">
        <v>34</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6</v>
      </c>
    </row>
    <row r="186" spans="1:6" x14ac:dyDescent="0.3">
      <c r="A186" s="291" t="s">
        <v>342</v>
      </c>
      <c r="B186" s="292"/>
      <c r="C186" s="293"/>
      <c r="D186" s="65">
        <f>D185/(COUNT(B180:C184)*2)</f>
        <v>0.75</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511</v>
      </c>
      <c r="B196" s="120"/>
      <c r="C196" s="120"/>
      <c r="D196" s="220">
        <v>0.8</v>
      </c>
    </row>
    <row r="197" spans="1:4" ht="22.5" x14ac:dyDescent="0.3">
      <c r="A197" s="71" t="s">
        <v>47</v>
      </c>
      <c r="B197" s="72"/>
      <c r="C197" s="73"/>
      <c r="D197" s="74">
        <f>SUM(D193,D185,D176,D168,D160,D62,D51,D32,D22,D117,D148,D132,D101,D83,D41)</f>
        <v>205</v>
      </c>
    </row>
    <row r="198" spans="1:4" ht="22.5" x14ac:dyDescent="0.3">
      <c r="A198" s="71" t="s">
        <v>378</v>
      </c>
      <c r="B198" s="72"/>
      <c r="C198" s="73"/>
      <c r="D198" s="75">
        <f>D197/(COUNT(B189:C192,B180:C184,B172:C175,B164:C167,B152:C159,B55:C61,B45:C50,B26:C31,B17:C21,B106:C116,B136:C147,B121:C131,B87:C100,B66:C82,B36:C40)*2)</f>
        <v>0.94907407407407407</v>
      </c>
    </row>
  </sheetData>
  <sheetProtection algorithmName="SHA-512" hashValue="c7AKhu+tOdT87/UKWzRdwcJazQ8fPi2mi8C3muKpbZt8UaAex2S6cRdMr5Yr9lNP8ZyYFWIazJGDAHsQgUTJgw==" saltValue="otOp3RWoiMbRXdXI//5sq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8" orientation="portrait" r:id="rId1"/>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lpstr>'A4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2017-02-17T13:42:57Z</cp:lastPrinted>
  <dcterms:created xsi:type="dcterms:W3CDTF">2015-10-03T07:44:26Z</dcterms:created>
  <dcterms:modified xsi:type="dcterms:W3CDTF">2017-11-16T16:51:35Z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