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Manzel Bourguiba\2019\3\"/>
    </mc:Choice>
  </mc:AlternateContent>
  <bookViews>
    <workbookView xWindow="0" yWindow="0" windowWidth="20490" windowHeight="7755" tabRatio="916" activeTab="8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B182" i="29" l="1"/>
  <c r="B181" i="29"/>
  <c r="B180" i="29"/>
  <c r="B173" i="29"/>
  <c r="B172" i="29"/>
  <c r="B164" i="29"/>
  <c r="B163" i="29"/>
  <c r="B154" i="29"/>
  <c r="B153" i="29"/>
  <c r="B145" i="29"/>
  <c r="B144" i="29"/>
  <c r="B136" i="29"/>
  <c r="B135" i="29"/>
  <c r="B127" i="29"/>
  <c r="B126" i="29"/>
  <c r="B118" i="29"/>
  <c r="B117" i="29"/>
  <c r="B109" i="29"/>
  <c r="B108" i="29"/>
  <c r="B100" i="29"/>
  <c r="B99" i="29"/>
  <c r="B91" i="29"/>
  <c r="B90" i="29"/>
  <c r="B82" i="29"/>
  <c r="B81" i="29"/>
  <c r="B73" i="29"/>
  <c r="B72" i="29"/>
  <c r="B55" i="29"/>
  <c r="B54" i="29"/>
  <c r="B46" i="29"/>
  <c r="B45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D161" i="43" s="1"/>
  <c r="D162" i="43" s="1"/>
  <c r="C145" i="43"/>
  <c r="C144" i="43"/>
  <c r="C138" i="43"/>
  <c r="D149" i="43" s="1"/>
  <c r="D150" i="43" s="1"/>
  <c r="C132" i="43"/>
  <c r="C130" i="43"/>
  <c r="C128" i="43"/>
  <c r="C127" i="43"/>
  <c r="D133" i="43" s="1"/>
  <c r="D134" i="43" s="1"/>
  <c r="C116" i="43"/>
  <c r="C115" i="43"/>
  <c r="C112" i="43"/>
  <c r="D118" i="43" s="1"/>
  <c r="D119" i="43" s="1"/>
  <c r="C100" i="43"/>
  <c r="C99" i="43"/>
  <c r="C94" i="43"/>
  <c r="C93" i="43"/>
  <c r="D102" i="43" s="1"/>
  <c r="D103" i="43" s="1"/>
  <c r="C82" i="43"/>
  <c r="C80" i="43"/>
  <c r="C77" i="43"/>
  <c r="C76" i="43"/>
  <c r="D84" i="43" s="1"/>
  <c r="D85" i="43" s="1"/>
  <c r="C75" i="43"/>
  <c r="C61" i="43"/>
  <c r="D63" i="43" s="1"/>
  <c r="D64" i="43" s="1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3" i="43"/>
  <c r="D22" i="43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D525" i="42" s="1"/>
  <c r="B525" i="42" s="1"/>
  <c r="D526" i="42" s="1"/>
  <c r="D527" i="42" s="1"/>
  <c r="F471" i="42"/>
  <c r="E471" i="42"/>
  <c r="F424" i="42"/>
  <c r="E424" i="42"/>
  <c r="F366" i="42"/>
  <c r="E366" i="42"/>
  <c r="F299" i="42"/>
  <c r="E299" i="42"/>
  <c r="D299" i="42" s="1"/>
  <c r="B299" i="42" s="1"/>
  <c r="F244" i="42"/>
  <c r="E244" i="42"/>
  <c r="F185" i="42"/>
  <c r="E185" i="42"/>
  <c r="F129" i="42"/>
  <c r="E129" i="42"/>
  <c r="D129" i="42" s="1"/>
  <c r="B129" i="42" s="1"/>
  <c r="D130" i="42" s="1"/>
  <c r="D131" i="42" s="1"/>
  <c r="B64" i="29" s="1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D669" i="42" s="1"/>
  <c r="D670" i="42" s="1"/>
  <c r="C665" i="42"/>
  <c r="C659" i="42"/>
  <c r="C657" i="42"/>
  <c r="C648" i="42"/>
  <c r="C644" i="42"/>
  <c r="D650" i="42" s="1"/>
  <c r="D651" i="42" s="1"/>
  <c r="C632" i="42"/>
  <c r="D639" i="42" s="1"/>
  <c r="D640" i="42" s="1"/>
  <c r="D627" i="42"/>
  <c r="C626" i="42"/>
  <c r="C625" i="42"/>
  <c r="C622" i="42"/>
  <c r="A613" i="42"/>
  <c r="C600" i="42"/>
  <c r="C596" i="42"/>
  <c r="C593" i="42"/>
  <c r="C586" i="42"/>
  <c r="C585" i="42"/>
  <c r="C583" i="42"/>
  <c r="C582" i="42"/>
  <c r="D588" i="42" s="1"/>
  <c r="D589" i="42" s="1"/>
  <c r="A574" i="42"/>
  <c r="D565" i="42"/>
  <c r="B565" i="42" s="1"/>
  <c r="D566" i="42" s="1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D445" i="42"/>
  <c r="D446" i="42" s="1"/>
  <c r="C443" i="42"/>
  <c r="A432" i="42"/>
  <c r="D424" i="42"/>
  <c r="B424" i="42" s="1"/>
  <c r="C410" i="42"/>
  <c r="C409" i="42"/>
  <c r="C408" i="42"/>
  <c r="C407" i="42"/>
  <c r="C402" i="42"/>
  <c r="C400" i="42"/>
  <c r="C399" i="42"/>
  <c r="C396" i="42"/>
  <c r="D390" i="42"/>
  <c r="D391" i="42" s="1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D227" i="42" s="1"/>
  <c r="D228" i="42" s="1"/>
  <c r="C201" i="42"/>
  <c r="C199" i="42"/>
  <c r="D203" i="42" s="1"/>
  <c r="D204" i="42" s="1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D197" i="41" s="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C60" i="41"/>
  <c r="C56" i="41"/>
  <c r="D63" i="41" s="1"/>
  <c r="D64" i="41" s="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D721" i="40" s="1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D525" i="40" s="1"/>
  <c r="B525" i="40" s="1"/>
  <c r="D526" i="40" s="1"/>
  <c r="D527" i="40" s="1"/>
  <c r="F471" i="40"/>
  <c r="E471" i="40"/>
  <c r="F424" i="40"/>
  <c r="E424" i="40"/>
  <c r="D424" i="40" s="1"/>
  <c r="B424" i="40" s="1"/>
  <c r="F366" i="40"/>
  <c r="E366" i="40"/>
  <c r="F299" i="40"/>
  <c r="E299" i="40"/>
  <c r="F244" i="40"/>
  <c r="D244" i="40" s="1"/>
  <c r="B244" i="40" s="1"/>
  <c r="D245" i="40" s="1"/>
  <c r="F244" i="38"/>
  <c r="D244" i="38" s="1"/>
  <c r="B244" i="38" s="1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D627" i="40" s="1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D471" i="40"/>
  <c r="B471" i="40" s="1"/>
  <c r="C462" i="40"/>
  <c r="C459" i="40"/>
  <c r="C458" i="40"/>
  <c r="C457" i="40"/>
  <c r="C455" i="40"/>
  <c r="C453" i="40"/>
  <c r="C452" i="40"/>
  <c r="D445" i="40"/>
  <c r="D446" i="40" s="1"/>
  <c r="C443" i="40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D344" i="40" s="1"/>
  <c r="D345" i="40" s="1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D102" i="39" s="1"/>
  <c r="D103" i="39" s="1"/>
  <c r="C82" i="39"/>
  <c r="C80" i="39"/>
  <c r="C77" i="39"/>
  <c r="C76" i="39"/>
  <c r="C75" i="39"/>
  <c r="C61" i="39"/>
  <c r="C60" i="39"/>
  <c r="C56" i="39"/>
  <c r="D63" i="39" s="1"/>
  <c r="D64" i="39" s="1"/>
  <c r="C51" i="39"/>
  <c r="D52" i="39" s="1"/>
  <c r="D53" i="39" s="1"/>
  <c r="C37" i="39"/>
  <c r="D42" i="39" s="1"/>
  <c r="D43" i="39" s="1"/>
  <c r="D33" i="39"/>
  <c r="D34" i="39" s="1"/>
  <c r="C26" i="39"/>
  <c r="D22" i="39"/>
  <c r="D23" i="39" s="1"/>
  <c r="B10" i="39"/>
  <c r="B9" i="39"/>
  <c r="B8" i="39"/>
  <c r="A7" i="39"/>
  <c r="B525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D390" i="38" s="1"/>
  <c r="D391" i="38" s="1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D203" i="38"/>
  <c r="D204" i="38" s="1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25" i="36"/>
  <c r="D129" i="36"/>
  <c r="D197" i="39" l="1"/>
  <c r="D472" i="38"/>
  <c r="D473" i="38" s="1"/>
  <c r="D197" i="43"/>
  <c r="D198" i="43"/>
  <c r="D199" i="43" s="1"/>
  <c r="B11" i="43" s="1"/>
  <c r="D195" i="43"/>
  <c r="D721" i="42"/>
  <c r="D700" i="42"/>
  <c r="B700" i="42" s="1"/>
  <c r="D701" i="42" s="1"/>
  <c r="D702" i="42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D266" i="42"/>
  <c r="D569" i="42"/>
  <c r="D570" i="42" s="1"/>
  <c r="D567" i="42"/>
  <c r="D672" i="42"/>
  <c r="D673" i="42" s="1"/>
  <c r="D300" i="42"/>
  <c r="D301" i="42" s="1"/>
  <c r="D425" i="42"/>
  <c r="D609" i="42"/>
  <c r="D610" i="42" s="1"/>
  <c r="D44" i="42"/>
  <c r="B721" i="42"/>
  <c r="D722" i="42" s="1"/>
  <c r="D628" i="42"/>
  <c r="D198" i="41"/>
  <c r="D199" i="41" s="1"/>
  <c r="B11" i="41" s="1"/>
  <c r="D195" i="41"/>
  <c r="D700" i="40"/>
  <c r="B700" i="40" s="1"/>
  <c r="D701" i="40" s="1"/>
  <c r="D702" i="40" s="1"/>
  <c r="D668" i="40"/>
  <c r="B668" i="40" s="1"/>
  <c r="D669" i="40" s="1"/>
  <c r="D670" i="40" s="1"/>
  <c r="D565" i="40"/>
  <c r="B565" i="40" s="1"/>
  <c r="D566" i="40" s="1"/>
  <c r="D569" i="40" s="1"/>
  <c r="D570" i="40" s="1"/>
  <c r="D425" i="40"/>
  <c r="D426" i="40" s="1"/>
  <c r="D367" i="40"/>
  <c r="D300" i="40"/>
  <c r="D301" i="40" s="1"/>
  <c r="D185" i="40"/>
  <c r="B185" i="40" s="1"/>
  <c r="D186" i="40" s="1"/>
  <c r="D187" i="40" s="1"/>
  <c r="D130" i="40"/>
  <c r="D131" i="40" s="1"/>
  <c r="B63" i="29" s="1"/>
  <c r="D43" i="40"/>
  <c r="B43" i="40" s="1"/>
  <c r="D44" i="40" s="1"/>
  <c r="D628" i="40"/>
  <c r="D368" i="40"/>
  <c r="D370" i="40"/>
  <c r="D371" i="40" s="1"/>
  <c r="D303" i="40"/>
  <c r="D304" i="40" s="1"/>
  <c r="D472" i="40"/>
  <c r="D246" i="40"/>
  <c r="D248" i="40"/>
  <c r="D249" i="40" s="1"/>
  <c r="D609" i="40"/>
  <c r="D610" i="40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198" i="39"/>
  <c r="D199" i="39" s="1"/>
  <c r="B11" i="39" s="1"/>
  <c r="D245" i="38"/>
  <c r="D246" i="38" s="1"/>
  <c r="D227" i="38"/>
  <c r="D228" i="38" s="1"/>
  <c r="D344" i="38"/>
  <c r="D345" i="38" s="1"/>
  <c r="D627" i="38"/>
  <c r="D669" i="38"/>
  <c r="D670" i="38" s="1"/>
  <c r="D721" i="38"/>
  <c r="B721" i="38" s="1"/>
  <c r="D722" i="38" s="1"/>
  <c r="D723" i="38" s="1"/>
  <c r="D700" i="38"/>
  <c r="B700" i="38" s="1"/>
  <c r="D701" i="38" s="1"/>
  <c r="D702" i="38" s="1"/>
  <c r="B162" i="29" s="1"/>
  <c r="D668" i="38"/>
  <c r="B668" i="38" s="1"/>
  <c r="D605" i="38"/>
  <c r="B605" i="38" s="1"/>
  <c r="D609" i="38" s="1"/>
  <c r="D610" i="38" s="1"/>
  <c r="B143" i="29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24" i="38"/>
  <c r="B424" i="38" s="1"/>
  <c r="D425" i="38" s="1"/>
  <c r="D366" i="38"/>
  <c r="B366" i="38" s="1"/>
  <c r="D367" i="38" s="1"/>
  <c r="D370" i="38" s="1"/>
  <c r="D371" i="38" s="1"/>
  <c r="B98" i="29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8" i="38"/>
  <c r="D249" i="38" s="1"/>
  <c r="B80" i="29" s="1"/>
  <c r="D475" i="38"/>
  <c r="D476" i="38" s="1"/>
  <c r="B116" i="29" s="1"/>
  <c r="D368" i="38"/>
  <c r="D588" i="38"/>
  <c r="D589" i="38" s="1"/>
  <c r="D606" i="38" l="1"/>
  <c r="D607" i="38" s="1"/>
  <c r="D569" i="38"/>
  <c r="D570" i="38" s="1"/>
  <c r="B134" i="29" s="1"/>
  <c r="D567" i="38"/>
  <c r="D428" i="38"/>
  <c r="D429" i="38" s="1"/>
  <c r="B107" i="29" s="1"/>
  <c r="D426" i="38"/>
  <c r="D301" i="38"/>
  <c r="D303" i="38"/>
  <c r="D304" i="38" s="1"/>
  <c r="B89" i="29" s="1"/>
  <c r="D725" i="38"/>
  <c r="D726" i="38" s="1"/>
  <c r="B171" i="29" s="1"/>
  <c r="D672" i="38"/>
  <c r="D673" i="38" s="1"/>
  <c r="B152" i="29" s="1"/>
  <c r="B129" i="38"/>
  <c r="D130" i="38" s="1"/>
  <c r="D131" i="38" s="1"/>
  <c r="B62" i="29" s="1"/>
  <c r="B185" i="38"/>
  <c r="D186" i="38" s="1"/>
  <c r="D187" i="38" s="1"/>
  <c r="B71" i="29" s="1"/>
  <c r="D473" i="42"/>
  <c r="D475" i="42"/>
  <c r="D476" i="42" s="1"/>
  <c r="D368" i="42"/>
  <c r="D370" i="42"/>
  <c r="D371" i="42" s="1"/>
  <c r="D728" i="42"/>
  <c r="D248" i="42"/>
  <c r="D249" i="42" s="1"/>
  <c r="D725" i="42"/>
  <c r="D723" i="42"/>
  <c r="D47" i="42"/>
  <c r="D48" i="42" s="1"/>
  <c r="D45" i="42"/>
  <c r="D428" i="42"/>
  <c r="D429" i="42" s="1"/>
  <c r="D426" i="42"/>
  <c r="D303" i="42"/>
  <c r="D304" i="42" s="1"/>
  <c r="D728" i="40"/>
  <c r="D567" i="40"/>
  <c r="D428" i="40"/>
  <c r="D429" i="40" s="1"/>
  <c r="D45" i="40"/>
  <c r="D47" i="40"/>
  <c r="D48" i="40" s="1"/>
  <c r="D725" i="40"/>
  <c r="D723" i="40"/>
  <c r="D473" i="40"/>
  <c r="D475" i="40"/>
  <c r="D476" i="40" s="1"/>
  <c r="D672" i="40"/>
  <c r="D673" i="40" s="1"/>
  <c r="D628" i="38"/>
  <c r="D45" i="38"/>
  <c r="D728" i="38"/>
  <c r="B44" i="29" s="1"/>
  <c r="D729" i="38" l="1"/>
  <c r="D730" i="38" s="1"/>
  <c r="B12" i="38" s="1"/>
  <c r="D729" i="42"/>
  <c r="D730" i="42" s="1"/>
  <c r="D726" i="42"/>
  <c r="D726" i="40"/>
  <c r="D729" i="40"/>
  <c r="D730" i="40" s="1"/>
  <c r="B35" i="29" l="1"/>
  <c r="B25" i="29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<sst xmlns="http://schemas.openxmlformats.org/spreadsheetml/2006/main" count="5624" uniqueCount="543">
  <si>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</si>
  <si>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</si>
  <si>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</si>
  <si>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</si>
  <si>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</si>
  <si>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</si>
  <si>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</si>
  <si>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</si>
  <si>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</si>
  <si>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</si>
  <si>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</si>
  <si>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</si>
  <si>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</si>
  <si>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</si>
  <si>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</si>
  <si>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</si>
  <si>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</si>
  <si>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</si>
  <si>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</si>
  <si>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</si>
  <si>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</si>
  <si>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</si>
  <si>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</si>
  <si>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</si>
  <si>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</si>
  <si>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</si>
  <si>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</si>
  <si>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</si>
  <si>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</si>
  <si>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</si>
  <si>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</si>
  <si>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</si>
  <si>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</si>
  <si>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</si>
  <si>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</si>
  <si>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</si>
  <si>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</si>
  <si>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</si>
  <si>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</si>
  <si>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</si>
  <si>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</si>
  <si>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</si>
  <si>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</si>
  <si>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</si>
  <si>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</si>
  <si>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</si>
  <si>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</si>
  <si>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</si>
  <si>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</si>
  <si>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</si>
  <si>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</si>
  <si>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</si>
  <si>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</si>
  <si>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</si>
  <si>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</si>
  <si>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</si>
  <si>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</si>
  <si>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</si>
  <si>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</si>
  <si>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</si>
  <si>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</si>
  <si>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</si>
  <si>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</si>
  <si>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</si>
  <si>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</si>
  <si>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</si>
  <si>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</si>
  <si>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</si>
  <si>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</si>
  <si>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</si>
  <si>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</si>
  <si>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</si>
  <si>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</si>
  <si>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</si>
  <si>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</si>
  <si>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</si>
  <si>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</si>
  <si>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</si>
  <si>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</si>
  <si>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</si>
  <si>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</si>
  <si>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</si>
  <si>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</si>
  <si>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</si>
  <si>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</si>
  <si>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</si>
  <si>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</si>
  <si>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</si>
  <si>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</si>
  <si>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</si>
  <si>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</si>
  <si>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</si>
  <si>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</si>
  <si>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</si>
  <si>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</si>
  <si>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</si>
  <si>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</si>
  <si>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</si>
  <si>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</si>
  <si>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</si>
  <si>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</si>
  <si>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</si>
  <si>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</si>
  <si>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</si>
  <si>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</si>
  <si>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</si>
  <si>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</si>
  <si>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</si>
  <si>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</si>
  <si>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</si>
  <si>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</si>
  <si>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</si>
  <si>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</si>
  <si>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</si>
  <si>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</si>
  <si>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</si>
  <si>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</si>
  <si>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</si>
  <si>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</si>
  <si>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</si>
  <si>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</si>
  <si>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</si>
  <si>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</si>
  <si>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</si>
  <si>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</si>
  <si>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</si>
  <si>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</si>
  <si>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</si>
  <si>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</si>
  <si>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</si>
  <si>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</si>
  <si>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</si>
  <si>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</si>
  <si>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</si>
  <si>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</si>
  <si>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</si>
  <si>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</si>
  <si>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</si>
  <si>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</si>
  <si>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</si>
  <si>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</si>
  <si>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</si>
  <si>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</si>
  <si>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</si>
  <si>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</si>
  <si>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</si>
  <si>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</si>
  <si>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</si>
  <si>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</si>
  <si>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</si>
  <si>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</si>
  <si>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</si>
  <si>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</si>
  <si>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</si>
  <si>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</si>
  <si>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</si>
  <si>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</si>
  <si>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</si>
  <si>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</si>
  <si>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</si>
  <si>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</si>
  <si>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</si>
  <si>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</si>
  <si>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</si>
  <si>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</si>
  <si>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</si>
  <si>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</si>
  <si>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</si>
  <si>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</si>
  <si>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</si>
  <si>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</si>
  <si>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</si>
  <si>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</si>
  <si>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</si>
  <si>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</si>
  <si>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</si>
  <si>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</si>
  <si>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</si>
  <si>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</si>
  <si>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</si>
  <si>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</si>
  <si>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</si>
  <si>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</si>
  <si>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</si>
  <si>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</si>
  <si>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</si>
  <si>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</si>
  <si>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</si>
  <si>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</si>
  <si>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</si>
  <si>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</si>
  <si>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</si>
  <si>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</si>
  <si>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</si>
  <si>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</si>
  <si>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</si>
  <si>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</si>
  <si>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</si>
  <si>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</si>
  <si>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</si>
  <si>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</si>
  <si>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</si>
  <si>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</si>
  <si>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</si>
  <si>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</si>
  <si>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</si>
  <si>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</si>
  <si>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</si>
  <si>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</si>
  <si>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</si>
  <si>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</si>
  <si>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</si>
  <si>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</si>
  <si>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</si>
  <si>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</si>
  <si>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</si>
  <si>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</si>
  <si>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</si>
  <si>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</si>
  <si>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</si>
  <si>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</si>
  <si>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</si>
  <si>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</si>
  <si>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</si>
  <si>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</si>
  <si>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</si>
  <si>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</si>
  <si>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</si>
  <si>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</si>
  <si>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</si>
  <si>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</si>
  <si>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</si>
  <si>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</si>
  <si>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</si>
  <si>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</si>
  <si>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</si>
  <si>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</si>
  <si>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</si>
  <si>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</si>
  <si>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</si>
  <si>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</si>
  <si>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</si>
  <si>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</si>
  <si>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</si>
  <si>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</si>
  <si>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</si>
  <si>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</si>
  <si>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</si>
  <si>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</si>
  <si>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</si>
  <si>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</si>
  <si>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</si>
  <si>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</si>
  <si>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</si>
  <si>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</si>
  <si>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</si>
  <si>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</si>
  <si>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</si>
  <si>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</si>
  <si>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</si>
  <si>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</si>
  <si>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</si>
  <si>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</si>
  <si>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</si>
  <si>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</si>
  <si>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</si>
  <si>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</si>
  <si>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</si>
  <si>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</si>
  <si>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</si>
  <si>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</si>
  <si>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</si>
  <si>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</si>
  <si>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</si>
  <si>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</si>
  <si>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</si>
  <si>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</si>
  <si>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</si>
  <si>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</si>
  <si>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</si>
  <si>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</si>
  <si>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</si>
  <si>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</si>
  <si>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</si>
  <si>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</si>
  <si>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</si>
  <si>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</si>
  <si>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</si>
  <si>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</si>
  <si>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</si>
  <si>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</si>
  <si>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</si>
  <si>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</si>
  <si>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</si>
  <si>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</si>
  <si>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</si>
  <si>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</si>
  <si>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</si>
  <si>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</si>
  <si>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</si>
  <si>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</si>
  <si>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</si>
  <si>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</si>
  <si>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</si>
  <si>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</si>
  <si>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</si>
  <si>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</si>
  <si>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</si>
  <si>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</si>
  <si>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</si>
  <si>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</si>
  <si>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</si>
  <si>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</si>
  <si>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</si>
  <si>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</si>
  <si>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</si>
  <si>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</si>
  <si>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</si>
  <si>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</si>
  <si>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</si>
  <si>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</si>
  <si>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</si>
  <si>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</si>
  <si>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</si>
  <si>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</si>
  <si>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</si>
  <si>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</si>
  <si>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</si>
  <si>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</si>
  <si>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</si>
  <si>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</si>
  <si>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</si>
  <si>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</si>
  <si>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</si>
  <si>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</si>
  <si>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</si>
  <si>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</si>
  <si>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</si>
  <si>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</si>
  <si>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</si>
  <si>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</si>
  <si>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</si>
  <si>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</si>
  <si>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</si>
  <si>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</si>
  <si>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</si>
  <si>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</si>
  <si>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</si>
  <si>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</si>
  <si>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</si>
  <si>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</si>
  <si>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</si>
  <si>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</si>
  <si>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</si>
  <si>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</si>
  <si>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</si>
  <si>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</si>
  <si>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</si>
  <si>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</si>
  <si>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</si>
  <si>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</si>
  <si>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</si>
  <si>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</si>
  <si>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</si>
  <si>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</si>
  <si>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</si>
  <si>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</si>
  <si>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</si>
  <si>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</si>
  <si>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</si>
  <si>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</si>
  <si>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</si>
  <si>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</si>
  <si>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</si>
  <si>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</si>
  <si>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</si>
  <si>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</si>
  <si>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</si>
  <si>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</si>
  <si>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</si>
  <si>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</si>
  <si>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</si>
  <si>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</si>
  <si>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</si>
  <si>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</si>
  <si>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</si>
  <si>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</si>
  <si>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</si>
  <si>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</si>
  <si>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</si>
  <si>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</si>
  <si>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</si>
  <si>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</si>
  <si>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</si>
  <si>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</si>
  <si>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</si>
  <si>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</si>
  <si>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</si>
  <si>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</si>
  <si>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</si>
  <si>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</si>
  <si>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</si>
  <si>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</si>
  <si>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</si>
  <si>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</si>
  <si>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</si>
  <si>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</si>
  <si>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</si>
  <si>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</si>
  <si>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</si>
  <si>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</si>
  <si>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</si>
  <si>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</si>
  <si>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</si>
  <si>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</si>
  <si>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</si>
  <si>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</si>
  <si>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</si>
  <si>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</si>
  <si>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</si>
  <si>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</si>
  <si>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</si>
  <si>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</si>
  <si>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</si>
  <si>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</si>
  <si>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</si>
  <si>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</si>
  <si>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</si>
  <si>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</si>
  <si>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</si>
  <si>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</si>
  <si>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</si>
  <si>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</si>
  <si>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</si>
  <si>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</si>
  <si>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</si>
  <si>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</si>
  <si>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</si>
  <si>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</si>
  <si>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</si>
  <si>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</si>
  <si>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</si>
  <si>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</si>
  <si>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</si>
  <si>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</si>
  <si>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</si>
  <si>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</si>
  <si>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</si>
  <si>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</si>
  <si>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</si>
  <si>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</si>
  <si>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</si>
  <si>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</si>
  <si>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</si>
  <si>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</si>
  <si>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</si>
  <si>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</si>
  <si>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</si>
  <si>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</si>
  <si>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</si>
  <si>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</si>
  <si>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</si>
  <si>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</si>
  <si>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</si>
  <si>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</si>
  <si>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</si>
  <si>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</si>
  <si>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</si>
  <si>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</si>
  <si>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</si>
  <si>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</si>
  <si>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</si>
  <si>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</si>
  <si>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</si>
  <si>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</si>
  <si>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</si>
  <si>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Menzel Borguiba</t>
  </si>
  <si>
    <t>M Souheil DRAOUI</t>
  </si>
  <si>
    <t>Directeur magasin et chefs rayons</t>
  </si>
  <si>
    <t>Absence du suivi et de l'enregistrement des températures à cœur pour le mois de mars 2019.</t>
  </si>
  <si>
    <t>Veuillez assurer l'enregistrement des heures d'exposition pour tous les produits.</t>
  </si>
  <si>
    <t>Assurer la mesure et l'enregistrement des températures à cœur des produits.</t>
  </si>
  <si>
    <t>Les quantités utilisés des produits tracés n'étaient pas enregistrés pour certains articles (exp: salade mechwia et salade houria sur toutes les feuilles de traçabilité).
Absence d'enregistrement de de la traçabilité pour les salades mechwia et houria pour le 09/03/19.</t>
  </si>
  <si>
    <t xml:space="preserve">Assurer l'enregistrement quotidien de tous les produits utilisés. </t>
  </si>
  <si>
    <t>L'employée assure le traitement et la vente au niveau de deux rayons (charcuterie/fromage et traiteur).</t>
  </si>
  <si>
    <t>Assurer la séparation des rayons.</t>
  </si>
  <si>
    <t>La trancheuse n'était pas propre le jour de l'audit (reste de charcuterie depuis la veille).</t>
  </si>
  <si>
    <t>Renforcer le nettoyage.</t>
  </si>
  <si>
    <t>Présence d'un boudin de charcuterie "jambon de bœuf fumé entamé le 11/03/19 et non tracé.</t>
  </si>
  <si>
    <t>Assurer l'enregistrement de tous les produits au niveau des feuilles de traçabilités.</t>
  </si>
  <si>
    <t>La températures des produits TRAD (volailles et viandes rouge) n'était pas satisfaisante.
T à cœur: 7°C.</t>
  </si>
  <si>
    <t>Veuillez maintenir une température de 4°C pour les produits.</t>
  </si>
  <si>
    <t>L'employé ne maitrise pas le lavage des mains. Une sensibilisation à était faite sur place.</t>
  </si>
  <si>
    <t>Sensibiliser le personnel au lavage des mains.</t>
  </si>
  <si>
    <t>Veuillez assurer la protection des produits (film étirable) avant l'entreposage.</t>
  </si>
  <si>
    <t>Absence de stockage/vente de poissons frais le jour de l'audit.</t>
  </si>
  <si>
    <t>La température des produits surgelés exposés n'était pas satisfaisante.
T affichée: -13°C
T mesurée: varie entre -5°C et -11°C.</t>
  </si>
  <si>
    <t>Revoir le bon fonctionnement du meuble afin d'assurer une température de -18°C mesurée sur les produits exposés.</t>
  </si>
  <si>
    <t>L'enregistrement de la traçabilité était défaillante.
Le carton du produit crevette entamé le 07/02/19 et fermé le même jour (20kg réceptionnés et seulement 11kg étaient tracés).
Le produit calmar pané entamé le 07/02/19 et fermé le même jour (11kg réceptionnés et seulement 5,1kg étaient tracés).</t>
  </si>
  <si>
    <t>Veuillez renforcer le suivi et l'enregistrement de la traçabilité des produits.</t>
  </si>
  <si>
    <t>La température à cœur pour la CF(+) n'était pas enregistrée pour février 2019.</t>
  </si>
  <si>
    <t>Assurer le suivi des températures à cœur.</t>
  </si>
  <si>
    <t>La fraicheur des mandarines n'était pas satisfaisante.</t>
  </si>
  <si>
    <t>La fraicheur des pommes n'était pas satisfaisante (les pommes étaient troués).</t>
  </si>
  <si>
    <t>Renforcer le tri.</t>
  </si>
  <si>
    <t>Présence de 4 sachets de soupe de légume "CalNort" dont la DLC était dépassée depuis le 06/02/19.
Présence de 2 bouteilles de citrons "LiMMi" dont la DLC était dépassée depuis le 17/01/19.</t>
  </si>
  <si>
    <t>Renforcer le contrôle des DLC des produits.</t>
  </si>
  <si>
    <t>Absence de thermomètre à sonde à ce niveau. Utilisation de celui de la réception.</t>
  </si>
  <si>
    <t>Veuillez fournir un thermomètre pour chaque rayon.</t>
  </si>
  <si>
    <t>Le magasin ne dispose pas de local poubelles.</t>
  </si>
  <si>
    <t>Veuillez réduire l'espace sous la porte de réception.</t>
  </si>
  <si>
    <t>Certaines étagères étaient rouillés.</t>
  </si>
  <si>
    <t>Assurer un traitement anti rouille.</t>
  </si>
  <si>
    <t>Absence de sources d'aération au niveau de la réserve.</t>
  </si>
  <si>
    <t>Absence de porte à l'entrée du local terminal de cuisson.</t>
  </si>
  <si>
    <t>Veuillez installer une protection (porte, rideaux lanière).</t>
  </si>
  <si>
    <t>la jointure du fours était usée.</t>
  </si>
  <si>
    <t>Les meubles d'exposition étaient partiellement protégés.</t>
  </si>
  <si>
    <t>Veuillez installer des vitres pour couvrir l'autres parties des meubles.</t>
  </si>
  <si>
    <t>Vérifier le bon fonctionnement du meuble.</t>
  </si>
  <si>
    <t>T de surface mesurée: varie entre -5°C et -11°C.</t>
  </si>
  <si>
    <t>Veuillez assurer un température d'exposition pour les produits surgelé de -18°C.</t>
  </si>
  <si>
    <t>Meuble froid d'exposition des produits surgelés.
T affichée: -13°C
T mesurée: -11°C.</t>
  </si>
  <si>
    <t>Le distributeur savon au niveau du rayon boucherie n'était pas fonctionnel.</t>
  </si>
  <si>
    <t>Présence d'un seul poste lave mains partager entre les rayons charcuterie/fromage et la boucherie.</t>
  </si>
  <si>
    <t>Veuillez installer un poste lave mains pour chaque rayon.</t>
  </si>
  <si>
    <t>Réparer le distributeur savon ou procéder au remplacement.</t>
  </si>
  <si>
    <t>Présence d'une fuite d'eau au niveau du mitigeur de la douchette dans le local Boul/pât.</t>
  </si>
  <si>
    <t>Réparer la fuite.</t>
  </si>
  <si>
    <t>Présence de traces de rouillés au niveau des étagères de la PGC.</t>
  </si>
  <si>
    <t>Réparer et installer les DEIV à ces niveaux.</t>
  </si>
  <si>
    <t>Absence de local poubelle au niveau du magasin.</t>
  </si>
  <si>
    <t>Veuillez aménager un espace pour un local poubelle.</t>
  </si>
  <si>
    <t>Assurer la réparation ou le remplacement.</t>
  </si>
  <si>
    <t>Absence du suivi et de l'enregistrement des heures de début d'exposition et de fin d'exposition des produits à plusieurs reprises.</t>
  </si>
  <si>
    <t>Entreposage des barquettes de volailles LS dans le laboratoire sans protection (les bas des barquettes sont en contact direct avec le produit en dessous); (voir photo).</t>
  </si>
  <si>
    <t>Les étagères des pâtes, semoules, farine et sucre n'étaient pas propres.
Présence de poussières sur les boites de conserves.</t>
  </si>
  <si>
    <t>Renforcer le nettoyage et le dépoussiérage.</t>
  </si>
  <si>
    <t>Le DEIV du rayon traiteur n'était pas fonctionnel le jour de l'audit.
Absence de DEIV dans le laboratoire Boul/pât.</t>
  </si>
  <si>
    <t>La pédale poubelle dans le laboratoire traiteur était rompue.</t>
  </si>
  <si>
    <t>Assurer le remplacement de cet élément.</t>
  </si>
  <si>
    <t>Les analyses étaient faites et les résultats n'ont pas encore étaient réceptionnés.</t>
  </si>
  <si>
    <t>La porte de la réception manquait d'étanchéité.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</si>
</sst>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51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35" fillId="0" borderId="1" xfId="0" applyFont="1" applyFill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165" fontId="37" fillId="0" borderId="1" xfId="0" applyNumberFormat="1" applyFont="1" applyBorder="1" applyAlignment="1" applyProtection="1">
      <alignment horizontal="left" vertical="top" wrapTex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29731040"/>
        <c:axId val="-229738112"/>
      </c:barChart>
      <c:catAx>
        <c:axId val="-229731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29738112"/>
        <c:crosses val="autoZero"/>
        <c:auto val="1"/>
        <c:lblAlgn val="ctr"/>
        <c:lblOffset val="100"/>
        <c:noMultiLvlLbl val="0"/>
      </c:catAx>
      <c:valAx>
        <c:axId val="-229738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29731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1383696"/>
        <c:axId val="-181377168"/>
      </c:barChart>
      <c:catAx>
        <c:axId val="-181383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1377168"/>
        <c:crosses val="autoZero"/>
        <c:auto val="1"/>
        <c:lblAlgn val="ctr"/>
        <c:lblOffset val="100"/>
        <c:noMultiLvlLbl val="0"/>
      </c:catAx>
      <c:valAx>
        <c:axId val="-181377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1383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0.65217391304347827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1369552"/>
        <c:axId val="-181376080"/>
      </c:barChart>
      <c:catAx>
        <c:axId val="-181369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1376080"/>
        <c:crosses val="autoZero"/>
        <c:auto val="1"/>
        <c:lblAlgn val="ctr"/>
        <c:lblOffset val="100"/>
        <c:noMultiLvlLbl val="0"/>
      </c:catAx>
      <c:valAx>
        <c:axId val="-181376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1369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0.97368421052631582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1374992"/>
        <c:axId val="-181381520"/>
      </c:barChart>
      <c:catAx>
        <c:axId val="-181374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1381520"/>
        <c:crosses val="autoZero"/>
        <c:auto val="1"/>
        <c:lblAlgn val="ctr"/>
        <c:lblOffset val="100"/>
        <c:noMultiLvlLbl val="0"/>
      </c:catAx>
      <c:valAx>
        <c:axId val="-181381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1374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1370096"/>
        <c:axId val="-181373360"/>
      </c:barChart>
      <c:catAx>
        <c:axId val="-18137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1373360"/>
        <c:crosses val="autoZero"/>
        <c:auto val="1"/>
        <c:lblAlgn val="ctr"/>
        <c:lblOffset val="100"/>
        <c:noMultiLvlLbl val="0"/>
      </c:catAx>
      <c:valAx>
        <c:axId val="-181373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1370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1372816"/>
        <c:axId val="-181371184"/>
      </c:barChart>
      <c:catAx>
        <c:axId val="-181372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1371184"/>
        <c:crosses val="autoZero"/>
        <c:auto val="1"/>
        <c:lblAlgn val="ctr"/>
        <c:lblOffset val="100"/>
        <c:noMultiLvlLbl val="0"/>
      </c:catAx>
      <c:valAx>
        <c:axId val="-181371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1372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0.8169642857142857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0548848"/>
        <c:axId val="-180545040"/>
      </c:barChart>
      <c:catAx>
        <c:axId val="-180548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0545040"/>
        <c:crosses val="autoZero"/>
        <c:auto val="1"/>
        <c:lblAlgn val="ctr"/>
        <c:lblOffset val="100"/>
        <c:noMultiLvlLbl val="0"/>
      </c:catAx>
      <c:valAx>
        <c:axId val="-180545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0548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0.85942028985507246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0542864"/>
        <c:axId val="-180550480"/>
      </c:barChart>
      <c:catAx>
        <c:axId val="-180542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0550480"/>
        <c:crosses val="autoZero"/>
        <c:auto val="1"/>
        <c:lblAlgn val="ctr"/>
        <c:lblOffset val="100"/>
        <c:noMultiLvlLbl val="0"/>
      </c:catAx>
      <c:valAx>
        <c:axId val="-180550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0542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0.83819228778467902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80541232"/>
        <c:axId val="-180545584"/>
        <c:extLst xmlns:c16r2="http://schemas.microsoft.com/office/drawing/2015/06/chart"/>
      </c:barChart>
      <c:catAx>
        <c:axId val="-1805412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0545584"/>
        <c:crosses val="autoZero"/>
        <c:auto val="1"/>
        <c:lblAlgn val="ctr"/>
        <c:lblOffset val="100"/>
        <c:noMultiLvlLbl val="0"/>
      </c:catAx>
      <c:valAx>
        <c:axId val="-18054558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0541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0.73008333333333331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80543408"/>
        <c:axId val="-180544496"/>
        <c:extLst xmlns:c16r2="http://schemas.microsoft.com/office/drawing/2015/06/chart"/>
      </c:barChart>
      <c:catAx>
        <c:axId val="-180543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0544496"/>
        <c:crosses val="autoZero"/>
        <c:auto val="1"/>
        <c:lblAlgn val="ctr"/>
        <c:lblOffset val="100"/>
        <c:noMultiLvlLbl val="0"/>
      </c:catAx>
      <c:valAx>
        <c:axId val="-180544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0543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29735392"/>
        <c:axId val="-229730496"/>
      </c:barChart>
      <c:catAx>
        <c:axId val="-229735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29730496"/>
        <c:crosses val="autoZero"/>
        <c:auto val="1"/>
        <c:lblAlgn val="ctr"/>
        <c:lblOffset val="100"/>
        <c:noMultiLvlLbl val="0"/>
      </c:catAx>
      <c:valAx>
        <c:axId val="-229730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29735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29728320"/>
        <c:axId val="-229741920"/>
      </c:barChart>
      <c:catAx>
        <c:axId val="-229728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29741920"/>
        <c:crosses val="autoZero"/>
        <c:auto val="1"/>
        <c:lblAlgn val="ctr"/>
        <c:lblOffset val="100"/>
        <c:noMultiLvlLbl val="0"/>
      </c:catAx>
      <c:valAx>
        <c:axId val="-229741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29728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0.54651162790697672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29733216"/>
        <c:axId val="-229741376"/>
      </c:barChart>
      <c:catAx>
        <c:axId val="-229733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29741376"/>
        <c:crosses val="autoZero"/>
        <c:auto val="1"/>
        <c:lblAlgn val="ctr"/>
        <c:lblOffset val="100"/>
        <c:noMultiLvlLbl val="0"/>
      </c:catAx>
      <c:valAx>
        <c:axId val="-229741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29733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0.94594594594594594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29737568"/>
        <c:axId val="-229737024"/>
      </c:barChart>
      <c:catAx>
        <c:axId val="-229737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29737024"/>
        <c:crosses val="autoZero"/>
        <c:auto val="1"/>
        <c:lblAlgn val="ctr"/>
        <c:lblOffset val="100"/>
        <c:noMultiLvlLbl val="0"/>
      </c:catAx>
      <c:valAx>
        <c:axId val="-229737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29737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0.91111111111111109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29732128"/>
        <c:axId val="-229731584"/>
      </c:barChart>
      <c:catAx>
        <c:axId val="-229732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29731584"/>
        <c:crosses val="autoZero"/>
        <c:auto val="1"/>
        <c:lblAlgn val="ctr"/>
        <c:lblOffset val="100"/>
        <c:noMultiLvlLbl val="0"/>
      </c:catAx>
      <c:valAx>
        <c:axId val="-229731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29732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1234928"/>
        <c:axId val="-181378256"/>
      </c:barChart>
      <c:catAx>
        <c:axId val="-361234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1378256"/>
        <c:crosses val="autoZero"/>
        <c:auto val="1"/>
        <c:lblAlgn val="ctr"/>
        <c:lblOffset val="100"/>
        <c:noMultiLvlLbl val="0"/>
      </c:catAx>
      <c:valAx>
        <c:axId val="-181378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123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0.96551724137931039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1382608"/>
        <c:axId val="-181379888"/>
      </c:barChart>
      <c:catAx>
        <c:axId val="-18138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1379888"/>
        <c:crosses val="autoZero"/>
        <c:auto val="1"/>
        <c:lblAlgn val="ctr"/>
        <c:lblOffset val="100"/>
        <c:noMultiLvlLbl val="0"/>
      </c:catAx>
      <c:valAx>
        <c:axId val="-181379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138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1378800"/>
        <c:axId val="-181380432"/>
      </c:barChart>
      <c:catAx>
        <c:axId val="-18137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1380432"/>
        <c:crosses val="autoZero"/>
        <c:auto val="1"/>
        <c:lblAlgn val="ctr"/>
        <c:lblOffset val="100"/>
        <c:noMultiLvlLbl val="0"/>
      </c:catAx>
      <c:valAx>
        <c:axId val="-181380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1378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30" zoomScaleSheetLayoutView="100" workbookViewId="0">
      <selection activeCell="D141" sqref="D141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21" t="s">
        <v>277</v>
      </c>
      <c r="B18" s="421"/>
      <c r="C18" s="421"/>
      <c r="D18" s="422" t="s">
        <v>476</v>
      </c>
      <c r="E18" s="422"/>
      <c r="F18" s="422"/>
      <c r="G18" s="422"/>
      <c r="H18" s="422"/>
      <c r="I18" s="422"/>
      <c r="J18" s="422"/>
      <c r="K18" s="422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23" t="s">
        <v>278</v>
      </c>
      <c r="B21" s="423"/>
      <c r="C21" s="423"/>
      <c r="D21" s="423"/>
      <c r="E21" s="423"/>
      <c r="F21" s="423"/>
      <c r="G21" s="423"/>
      <c r="H21" s="423"/>
      <c r="I21" s="423"/>
      <c r="J21" s="423"/>
      <c r="K21" s="423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24" t="s">
        <v>280</v>
      </c>
      <c r="C23" s="424"/>
      <c r="D23" s="49"/>
      <c r="E23" s="49"/>
      <c r="F23" s="49"/>
      <c r="G23" s="49"/>
      <c r="H23" s="49"/>
      <c r="I23" s="49"/>
      <c r="J23" s="48" t="str">
        <f>D18</f>
        <v>Menzel Borguiba</v>
      </c>
    </row>
    <row r="24" spans="1:11" ht="33" customHeight="1" x14ac:dyDescent="0.25">
      <c r="A24" s="57" t="s">
        <v>281</v>
      </c>
      <c r="B24" s="425">
        <f>AVERAGE('A1 Exploitation'!D730,'A1 Technique'!D199)</f>
        <v>0.83819228778467902</v>
      </c>
      <c r="C24" s="425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25" t="e">
        <f>AVERAGE('A2 Exploitation'!D730,'A2 Technique'!D199)</f>
        <v>#DIV/0!</v>
      </c>
      <c r="C25" s="425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25" t="e">
        <f>AVERAGE('A3 Exploitation'!D730,'A3 Technique'!D199)</f>
        <v>#DIV/0!</v>
      </c>
      <c r="C26" s="425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25" t="e">
        <f>AVERAGE('A4 Exploitation'!D730,'A4 Technique'!D199)</f>
        <v>#DIV/0!</v>
      </c>
      <c r="C27" s="425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25"/>
      <c r="C28" s="425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25"/>
      <c r="C29" s="425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24" t="s">
        <v>287</v>
      </c>
      <c r="C33" s="424"/>
      <c r="D33" s="49"/>
      <c r="E33" s="49"/>
      <c r="F33" s="49"/>
      <c r="G33" s="49"/>
      <c r="H33" s="49"/>
      <c r="I33" s="49"/>
      <c r="J33" s="48" t="str">
        <f>D18</f>
        <v>Menzel Borguiba</v>
      </c>
    </row>
    <row r="34" spans="1:10" ht="33" customHeight="1" x14ac:dyDescent="0.25">
      <c r="A34" s="57" t="s">
        <v>281</v>
      </c>
      <c r="B34" s="425">
        <f>'A1 Exploitation'!D730</f>
        <v>0.85942028985507246</v>
      </c>
      <c r="C34" s="425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25" t="e">
        <f>'A2 Exploitation'!D730</f>
        <v>#DIV/0!</v>
      </c>
      <c r="C35" s="425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25" t="e">
        <f>'A3 Exploitation'!D730</f>
        <v>#DIV/0!</v>
      </c>
      <c r="C36" s="425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25" t="e">
        <f>'A4 Exploitation'!D730</f>
        <v>#DIV/0!</v>
      </c>
      <c r="C37" s="425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25"/>
      <c r="C38" s="425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25"/>
      <c r="C39" s="425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26" t="s">
        <v>288</v>
      </c>
      <c r="C42" s="426"/>
      <c r="D42" s="49"/>
      <c r="E42" s="49"/>
      <c r="F42" s="49"/>
      <c r="G42" s="49"/>
      <c r="H42" s="49"/>
      <c r="I42" s="49"/>
      <c r="J42" s="48" t="str">
        <f>D18</f>
        <v>Menzel Borguiba</v>
      </c>
    </row>
    <row r="43" spans="1:10" ht="33" customHeight="1" x14ac:dyDescent="0.25">
      <c r="A43" s="57" t="s">
        <v>281</v>
      </c>
      <c r="B43" s="425">
        <f>AVERAGE('A1 Exploitation'!D728, 'A1 Technique'!D197)</f>
        <v>0.73008333333333331</v>
      </c>
      <c r="C43" s="425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25" t="e">
        <f>AVERAGE('A2 Exploitation'!D728, 'A2 Technique'!D197)</f>
        <v>#DIV/0!</v>
      </c>
      <c r="C44" s="425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25" t="e">
        <f>AVERAGE('A3 Exploitation'!D728, 'A3 Technique'!D197)</f>
        <v>#DIV/0!</v>
      </c>
      <c r="C45" s="425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25" t="e">
        <f>AVERAGE('A4 Exploitation'!D728, 'A4 Technique'!D197)</f>
        <v>#DIV/0!</v>
      </c>
      <c r="C46" s="425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25"/>
      <c r="C47" s="425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25"/>
      <c r="C48" s="425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24" t="s">
        <v>289</v>
      </c>
      <c r="C51" s="424"/>
      <c r="D51" s="49"/>
      <c r="E51" s="49"/>
      <c r="F51" s="49"/>
      <c r="G51" s="49"/>
      <c r="H51" s="49"/>
      <c r="I51" s="49"/>
      <c r="J51" s="48" t="str">
        <f>D18</f>
        <v>Menzel Borguiba</v>
      </c>
    </row>
    <row r="52" spans="1:10" ht="33" customHeight="1" x14ac:dyDescent="0.25">
      <c r="A52" s="57" t="s">
        <v>281</v>
      </c>
      <c r="B52" s="427">
        <f>'A1 Exploitation'!D48</f>
        <v>1</v>
      </c>
      <c r="C52" s="427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27" t="e">
        <f>'A2 Exploitation'!D48</f>
        <v>#DIV/0!</v>
      </c>
      <c r="C53" s="427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27" t="e">
        <f>'A3 Exploitation'!D48</f>
        <v>#DIV/0!</v>
      </c>
      <c r="C54" s="427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27" t="e">
        <f>'A4 Exploitation'!D48</f>
        <v>#DIV/0!</v>
      </c>
      <c r="C55" s="427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27"/>
      <c r="C56" s="427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27"/>
      <c r="C57" s="427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24" t="s">
        <v>290</v>
      </c>
      <c r="C60" s="424"/>
      <c r="D60" s="49"/>
      <c r="E60" s="49"/>
      <c r="F60" s="49"/>
      <c r="G60" s="49"/>
      <c r="H60" s="49"/>
      <c r="I60" s="49"/>
      <c r="J60" s="48" t="str">
        <f>D18</f>
        <v>Menzel Borguiba</v>
      </c>
    </row>
    <row r="61" spans="1:10" ht="33" customHeight="1" x14ac:dyDescent="0.25">
      <c r="A61" s="57" t="s">
        <v>281</v>
      </c>
      <c r="B61" s="425" t="e">
        <f>'A1 Exploitation'!D131</f>
        <v>#DIV/0!</v>
      </c>
      <c r="C61" s="425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25" t="e">
        <f>'A2 Exploitation'!D131</f>
        <v>#DIV/0!</v>
      </c>
      <c r="C62" s="425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25" t="e">
        <f>'A3 Exploitation'!D131</f>
        <v>#DIV/0!</v>
      </c>
      <c r="C63" s="425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25" t="e">
        <f>'A4 Exploitation'!D131</f>
        <v>#DIV/0!</v>
      </c>
      <c r="C64" s="425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25"/>
      <c r="C65" s="425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25"/>
      <c r="C66" s="425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24" t="s">
        <v>464</v>
      </c>
      <c r="C69" s="424"/>
      <c r="D69" s="49"/>
      <c r="E69" s="49"/>
      <c r="F69" s="49"/>
      <c r="G69" s="49"/>
      <c r="H69" s="49"/>
      <c r="I69" s="49"/>
      <c r="J69" s="48" t="str">
        <f>D18</f>
        <v>Menzel Borguiba</v>
      </c>
    </row>
    <row r="70" spans="1:10" ht="33" customHeight="1" x14ac:dyDescent="0.25">
      <c r="A70" s="57" t="s">
        <v>281</v>
      </c>
      <c r="B70" s="425">
        <f>'A1 Exploitation'!D187</f>
        <v>1</v>
      </c>
      <c r="C70" s="425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25" t="e">
        <f>'A2 Exploitation'!D187</f>
        <v>#DIV/0!</v>
      </c>
      <c r="C71" s="425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25" t="e">
        <f>'A3 Exploitation'!D187</f>
        <v>#DIV/0!</v>
      </c>
      <c r="C72" s="425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25" t="e">
        <f>'A4 Exploitation'!D187</f>
        <v>#DIV/0!</v>
      </c>
      <c r="C73" s="425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25"/>
      <c r="C74" s="425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25"/>
      <c r="C75" s="425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24" t="s">
        <v>465</v>
      </c>
      <c r="C78" s="424"/>
      <c r="D78" s="49"/>
      <c r="E78" s="49"/>
      <c r="F78" s="49"/>
      <c r="G78" s="49"/>
      <c r="H78" s="49"/>
      <c r="I78" s="49"/>
      <c r="J78" s="48" t="str">
        <f>D18</f>
        <v>Menzel Borguiba</v>
      </c>
    </row>
    <row r="79" spans="1:10" ht="33" customHeight="1" x14ac:dyDescent="0.25">
      <c r="A79" s="57" t="s">
        <v>281</v>
      </c>
      <c r="B79" s="425">
        <f>'A1 Exploitation'!D249</f>
        <v>0.54651162790697672</v>
      </c>
      <c r="C79" s="425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25" t="e">
        <f>'A2 Exploitation'!D249</f>
        <v>#DIV/0!</v>
      </c>
      <c r="C80" s="425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25" t="e">
        <f>'A3 Exploitation'!D249</f>
        <v>#DIV/0!</v>
      </c>
      <c r="C81" s="425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25" t="e">
        <f>'A4 Exploitation'!D249</f>
        <v>#DIV/0!</v>
      </c>
      <c r="C82" s="425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25"/>
      <c r="C83" s="425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25"/>
      <c r="C84" s="425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24" t="s">
        <v>466</v>
      </c>
      <c r="C87" s="424"/>
      <c r="D87" s="49"/>
      <c r="E87" s="49"/>
      <c r="F87" s="49"/>
      <c r="G87" s="49"/>
      <c r="H87" s="49"/>
      <c r="I87" s="49"/>
      <c r="J87" s="48" t="str">
        <f>D18</f>
        <v>Menzel Borguiba</v>
      </c>
    </row>
    <row r="88" spans="1:10" ht="33" customHeight="1" x14ac:dyDescent="0.25">
      <c r="A88" s="57" t="s">
        <v>281</v>
      </c>
      <c r="B88" s="425">
        <f>'A1 Exploitation'!D304</f>
        <v>0.94594594594594594</v>
      </c>
      <c r="C88" s="425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25" t="e">
        <f>'A2 Exploitation'!D304</f>
        <v>#DIV/0!</v>
      </c>
      <c r="C89" s="425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25" t="e">
        <f>'A3 Exploitation'!D304</f>
        <v>#DIV/0!</v>
      </c>
      <c r="C90" s="425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25" t="e">
        <f>'A4 Exploitation'!D304</f>
        <v>#DIV/0!</v>
      </c>
      <c r="C91" s="425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25"/>
      <c r="C92" s="425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25"/>
      <c r="C93" s="425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24" t="s">
        <v>467</v>
      </c>
      <c r="C96" s="424"/>
      <c r="D96" s="49"/>
      <c r="E96" s="49"/>
      <c r="F96" s="49"/>
      <c r="G96" s="49"/>
      <c r="H96" s="49"/>
      <c r="I96" s="49"/>
      <c r="J96" s="48" t="str">
        <f>D18</f>
        <v>Menzel Borguiba</v>
      </c>
    </row>
    <row r="97" spans="1:10" ht="33" customHeight="1" x14ac:dyDescent="0.25">
      <c r="A97" s="57" t="s">
        <v>281</v>
      </c>
      <c r="B97" s="425">
        <f>'A1 Exploitation'!D371</f>
        <v>0.91111111111111109</v>
      </c>
      <c r="C97" s="425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25" t="e">
        <f>'A2 Exploitation'!D371</f>
        <v>#DIV/0!</v>
      </c>
      <c r="C98" s="425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25" t="e">
        <f>'A3 Exploitation'!D371</f>
        <v>#DIV/0!</v>
      </c>
      <c r="C99" s="425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25" t="e">
        <f>'A4 Exploitation'!D371</f>
        <v>#DIV/0!</v>
      </c>
      <c r="C100" s="425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25"/>
      <c r="C101" s="425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25"/>
      <c r="C102" s="425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24" t="s">
        <v>468</v>
      </c>
      <c r="C105" s="424"/>
      <c r="D105" s="49"/>
      <c r="E105" s="49"/>
      <c r="F105" s="49"/>
      <c r="G105" s="49"/>
      <c r="H105" s="49"/>
      <c r="I105" s="49"/>
      <c r="J105" s="48" t="str">
        <f>D18</f>
        <v>Menzel Borguiba</v>
      </c>
    </row>
    <row r="106" spans="1:10" ht="33" customHeight="1" x14ac:dyDescent="0.25">
      <c r="A106" s="57" t="s">
        <v>281</v>
      </c>
      <c r="B106" s="425">
        <f>'A1 Exploitation'!D429</f>
        <v>0.5</v>
      </c>
      <c r="C106" s="425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25" t="e">
        <f>'A2 Exploitation'!D429</f>
        <v>#DIV/0!</v>
      </c>
      <c r="C107" s="425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25" t="e">
        <f>'A3 Exploitation'!D429</f>
        <v>#DIV/0!</v>
      </c>
      <c r="C108" s="425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25" t="e">
        <f>'A4 Exploitation'!D429</f>
        <v>#DIV/0!</v>
      </c>
      <c r="C109" s="425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25"/>
      <c r="C110" s="425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25"/>
      <c r="C111" s="425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24" t="s">
        <v>469</v>
      </c>
      <c r="C114" s="424"/>
      <c r="D114" s="49"/>
      <c r="E114" s="49"/>
      <c r="F114" s="49"/>
      <c r="G114" s="49"/>
      <c r="H114" s="49"/>
      <c r="I114" s="49"/>
      <c r="J114" s="48" t="str">
        <f>D18</f>
        <v>Menzel Borguiba</v>
      </c>
    </row>
    <row r="115" spans="1:10" ht="33" customHeight="1" x14ac:dyDescent="0.25">
      <c r="A115" s="57" t="s">
        <v>281</v>
      </c>
      <c r="B115" s="425">
        <f>'A1 Exploitation'!D476</f>
        <v>0.96551724137931039</v>
      </c>
      <c r="C115" s="425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25" t="e">
        <f>'A2 Exploitation'!D476</f>
        <v>#DIV/0!</v>
      </c>
      <c r="C116" s="425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25" t="e">
        <f>'A3 Exploitation'!D476</f>
        <v>#DIV/0!</v>
      </c>
      <c r="C117" s="425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25" t="e">
        <f>'A4 Exploitation'!D476</f>
        <v>#DIV/0!</v>
      </c>
      <c r="C118" s="425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25"/>
      <c r="C119" s="425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25"/>
      <c r="C120" s="425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24" t="s">
        <v>470</v>
      </c>
      <c r="C123" s="424"/>
      <c r="D123" s="49"/>
      <c r="E123" s="49"/>
      <c r="F123" s="49"/>
      <c r="G123" s="49"/>
      <c r="H123" s="49"/>
      <c r="I123" s="49"/>
      <c r="J123" s="48" t="str">
        <f>D18</f>
        <v>Menzel Borguiba</v>
      </c>
    </row>
    <row r="124" spans="1:10" ht="33" customHeight="1" x14ac:dyDescent="0.25">
      <c r="A124" s="57" t="s">
        <v>281</v>
      </c>
      <c r="B124" s="425" t="e">
        <f>'A1 Exploitation'!D527</f>
        <v>#DIV/0!</v>
      </c>
      <c r="C124" s="425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25" t="e">
        <f>'A2 Exploitation'!D527</f>
        <v>#DIV/0!</v>
      </c>
      <c r="C125" s="425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25" t="e">
        <f>'A3 Exploitation'!D527</f>
        <v>#DIV/0!</v>
      </c>
      <c r="C126" s="425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25" t="e">
        <f>'A4 Exploitation'!D527</f>
        <v>#DIV/0!</v>
      </c>
      <c r="C127" s="425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25"/>
      <c r="C128" s="425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25"/>
      <c r="C129" s="425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24" t="s">
        <v>471</v>
      </c>
      <c r="C132" s="424"/>
      <c r="D132" s="49"/>
      <c r="E132" s="49"/>
      <c r="F132" s="49"/>
      <c r="G132" s="49"/>
      <c r="H132" s="49"/>
      <c r="I132" s="49"/>
      <c r="J132" s="48" t="str">
        <f>D18</f>
        <v>Menzel Borguiba</v>
      </c>
    </row>
    <row r="133" spans="1:10" ht="33" customHeight="1" x14ac:dyDescent="0.25">
      <c r="A133" s="57" t="s">
        <v>281</v>
      </c>
      <c r="B133" s="425">
        <f>'A1 Exploitation'!D570</f>
        <v>1</v>
      </c>
      <c r="C133" s="425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25" t="e">
        <f>'A2 Exploitation'!D570</f>
        <v>#DIV/0!</v>
      </c>
      <c r="C134" s="425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25" t="e">
        <f>'A3 Exploitation'!D570</f>
        <v>#DIV/0!</v>
      </c>
      <c r="C135" s="425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25" t="e">
        <f>'A4 Exploitation'!D570</f>
        <v>#DIV/0!</v>
      </c>
      <c r="C136" s="425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25"/>
      <c r="C137" s="425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25"/>
      <c r="C138" s="425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24" t="s">
        <v>291</v>
      </c>
      <c r="C141" s="424"/>
      <c r="D141" s="49"/>
      <c r="E141" s="49"/>
      <c r="F141" s="49"/>
      <c r="G141" s="49"/>
      <c r="H141" s="49"/>
      <c r="I141" s="49"/>
      <c r="J141" s="48" t="str">
        <f>D18</f>
        <v>Menzel Borguiba</v>
      </c>
    </row>
    <row r="142" spans="1:10" ht="33" customHeight="1" x14ac:dyDescent="0.25">
      <c r="A142" s="57" t="s">
        <v>281</v>
      </c>
      <c r="B142" s="425">
        <f>'A1 Exploitation'!D610</f>
        <v>0.65217391304347827</v>
      </c>
      <c r="C142" s="425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25" t="e">
        <f>'A2 Exploitation'!D610</f>
        <v>#DIV/0!</v>
      </c>
      <c r="C143" s="425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25" t="e">
        <f>'A3 Exploitation'!D610</f>
        <v>#DIV/0!</v>
      </c>
      <c r="C144" s="425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25" t="e">
        <f>'A4 Exploitation'!D610</f>
        <v>#DIV/0!</v>
      </c>
      <c r="C145" s="425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25"/>
      <c r="C146" s="425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25"/>
      <c r="C147" s="425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24" t="s">
        <v>292</v>
      </c>
      <c r="C150" s="424"/>
      <c r="D150" s="49"/>
      <c r="E150" s="49"/>
      <c r="F150" s="49"/>
      <c r="G150" s="49"/>
      <c r="H150" s="49"/>
      <c r="I150" s="49"/>
      <c r="J150" s="48" t="str">
        <f>D18</f>
        <v>Menzel Borguiba</v>
      </c>
    </row>
    <row r="151" spans="1:10" ht="33" customHeight="1" x14ac:dyDescent="0.25">
      <c r="A151" s="57" t="s">
        <v>281</v>
      </c>
      <c r="B151" s="425">
        <f>'A1 Exploitation'!D673</f>
        <v>0.97368421052631582</v>
      </c>
      <c r="C151" s="425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25" t="e">
        <f>'A2 Exploitation'!D673</f>
        <v>#DIV/0!</v>
      </c>
      <c r="C152" s="425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25" t="e">
        <f>'A3 Exploitation'!D673</f>
        <v>#DIV/0!</v>
      </c>
      <c r="C153" s="425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25" t="e">
        <f>'A4 Exploitation'!D673</f>
        <v>#DIV/0!</v>
      </c>
      <c r="C154" s="425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25"/>
      <c r="C155" s="425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25"/>
      <c r="C156" s="425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28"/>
      <c r="C159" s="428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24" t="s">
        <v>472</v>
      </c>
      <c r="C160" s="424"/>
      <c r="D160" s="49"/>
      <c r="E160" s="49"/>
      <c r="F160" s="49"/>
      <c r="G160" s="49"/>
      <c r="H160" s="49"/>
      <c r="I160" s="49"/>
      <c r="J160" s="48" t="str">
        <f>D18</f>
        <v>Menzel Borguiba</v>
      </c>
    </row>
    <row r="161" spans="1:10" ht="33" customHeight="1" x14ac:dyDescent="0.25">
      <c r="A161" s="57" t="s">
        <v>281</v>
      </c>
      <c r="B161" s="425">
        <f>'A1 Exploitation'!D702</f>
        <v>1</v>
      </c>
      <c r="C161" s="425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25" t="e">
        <f>'A2 Exploitation'!D702</f>
        <v>#DIV/0!</v>
      </c>
      <c r="C162" s="425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25" t="e">
        <f>'A3 Exploitation'!D702</f>
        <v>#DIV/0!</v>
      </c>
      <c r="C163" s="425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25" t="e">
        <f>'A4 Exploitation'!D702</f>
        <v>#DIV/0!</v>
      </c>
      <c r="C164" s="425"/>
    </row>
    <row r="165" spans="1:10" ht="33" customHeight="1" x14ac:dyDescent="0.25">
      <c r="A165" s="56" t="s">
        <v>285</v>
      </c>
      <c r="B165" s="425"/>
      <c r="C165" s="425"/>
    </row>
    <row r="166" spans="1:10" ht="18" x14ac:dyDescent="0.25">
      <c r="A166" s="56" t="s">
        <v>286</v>
      </c>
      <c r="B166" s="425"/>
      <c r="C166" s="425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24" t="s">
        <v>473</v>
      </c>
      <c r="C169" s="424"/>
      <c r="J169" s="48" t="str">
        <f>D18</f>
        <v>Menzel Borguiba</v>
      </c>
    </row>
    <row r="170" spans="1:10" ht="33" customHeight="1" x14ac:dyDescent="0.25">
      <c r="A170" s="57" t="s">
        <v>281</v>
      </c>
      <c r="B170" s="425">
        <f>'A1 Exploitation'!D726</f>
        <v>1</v>
      </c>
      <c r="C170" s="425"/>
    </row>
    <row r="171" spans="1:10" ht="33" customHeight="1" x14ac:dyDescent="0.25">
      <c r="A171" s="56" t="s">
        <v>282</v>
      </c>
      <c r="B171" s="425" t="e">
        <f>'A2 Exploitation'!D726</f>
        <v>#DIV/0!</v>
      </c>
      <c r="C171" s="425"/>
    </row>
    <row r="172" spans="1:10" ht="33" customHeight="1" x14ac:dyDescent="0.25">
      <c r="A172" s="57" t="s">
        <v>283</v>
      </c>
      <c r="B172" s="425" t="e">
        <f>'A3 Exploitation'!D726</f>
        <v>#DIV/0!</v>
      </c>
      <c r="C172" s="425"/>
    </row>
    <row r="173" spans="1:10" ht="33" customHeight="1" x14ac:dyDescent="0.25">
      <c r="A173" s="57" t="s">
        <v>284</v>
      </c>
      <c r="B173" s="425" t="e">
        <f>'A4 Exploitation'!D726</f>
        <v>#DIV/0!</v>
      </c>
      <c r="C173" s="425"/>
    </row>
    <row r="174" spans="1:10" ht="33" customHeight="1" x14ac:dyDescent="0.25">
      <c r="A174" s="56" t="s">
        <v>285</v>
      </c>
      <c r="B174" s="425"/>
      <c r="C174" s="425"/>
    </row>
    <row r="175" spans="1:10" ht="18" x14ac:dyDescent="0.25">
      <c r="A175" s="56" t="s">
        <v>286</v>
      </c>
      <c r="B175" s="425"/>
      <c r="C175" s="425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24" t="s">
        <v>293</v>
      </c>
      <c r="C178" s="424"/>
      <c r="J178" s="48" t="str">
        <f>D18</f>
        <v>Menzel Borguiba</v>
      </c>
    </row>
    <row r="179" spans="1:10" ht="33" customHeight="1" x14ac:dyDescent="0.25">
      <c r="A179" s="57" t="s">
        <v>281</v>
      </c>
      <c r="B179" s="425">
        <f>'A1 Technique'!D199</f>
        <v>0.8169642857142857</v>
      </c>
      <c r="C179" s="425"/>
    </row>
    <row r="180" spans="1:10" ht="33" customHeight="1" x14ac:dyDescent="0.25">
      <c r="A180" s="56" t="s">
        <v>282</v>
      </c>
      <c r="B180" s="425" t="e">
        <f>'A2 Technique'!D199</f>
        <v>#DIV/0!</v>
      </c>
      <c r="C180" s="425"/>
    </row>
    <row r="181" spans="1:10" ht="33" customHeight="1" x14ac:dyDescent="0.25">
      <c r="A181" s="57" t="s">
        <v>283</v>
      </c>
      <c r="B181" s="425" t="e">
        <f>'A3 Technique'!D199</f>
        <v>#DIV/0!</v>
      </c>
      <c r="C181" s="425"/>
    </row>
    <row r="182" spans="1:10" ht="33" customHeight="1" x14ac:dyDescent="0.25">
      <c r="A182" s="57" t="s">
        <v>284</v>
      </c>
      <c r="B182" s="425" t="e">
        <f>'A4 Technique'!D199</f>
        <v>#DIV/0!</v>
      </c>
      <c r="C182" s="425"/>
    </row>
    <row r="183" spans="1:10" ht="33" customHeight="1" x14ac:dyDescent="0.25">
      <c r="A183" s="56" t="s">
        <v>285</v>
      </c>
      <c r="B183" s="425"/>
      <c r="C183" s="425"/>
    </row>
    <row r="184" spans="1:10" ht="18" x14ac:dyDescent="0.25">
      <c r="A184" s="56" t="s">
        <v>286</v>
      </c>
      <c r="B184" s="425"/>
      <c r="C184" s="425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0" sqref="B10:F10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455"/>
      <c r="E1" s="455"/>
      <c r="F1" s="455"/>
      <c r="G1" s="455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456" t="s">
        <v>151</v>
      </c>
      <c r="B7" s="456"/>
      <c r="C7" s="456"/>
      <c r="D7" s="456"/>
      <c r="E7" s="456"/>
      <c r="F7" s="456"/>
      <c r="G7" s="111"/>
    </row>
    <row r="8" spans="1:7" ht="22.5" x14ac:dyDescent="0.45">
      <c r="A8" s="457" t="str">
        <f>'Page de garde'!D18</f>
        <v>Menzel Borguiba</v>
      </c>
      <c r="B8" s="457"/>
      <c r="C8" s="457"/>
      <c r="D8" s="457"/>
      <c r="E8" s="457"/>
      <c r="F8" s="457"/>
      <c r="G8" s="111"/>
    </row>
    <row r="9" spans="1:7" ht="22.5" x14ac:dyDescent="0.45">
      <c r="A9" s="112" t="s">
        <v>39</v>
      </c>
      <c r="B9" s="458" t="s">
        <v>477</v>
      </c>
      <c r="C9" s="458"/>
      <c r="D9" s="458"/>
      <c r="E9" s="458"/>
      <c r="F9" s="458"/>
      <c r="G9" s="111"/>
    </row>
    <row r="10" spans="1:7" ht="22.5" x14ac:dyDescent="0.45">
      <c r="A10" s="113" t="s">
        <v>41</v>
      </c>
      <c r="B10" s="459" t="s">
        <v>478</v>
      </c>
      <c r="C10" s="459"/>
      <c r="D10" s="459"/>
      <c r="E10" s="459"/>
      <c r="F10" s="459"/>
      <c r="G10" s="111"/>
    </row>
    <row r="11" spans="1:7" ht="22.5" x14ac:dyDescent="0.45">
      <c r="A11" s="112" t="s">
        <v>40</v>
      </c>
      <c r="B11" s="454">
        <v>43543</v>
      </c>
      <c r="C11" s="454"/>
      <c r="D11" s="454"/>
      <c r="E11" s="454"/>
      <c r="F11" s="454"/>
      <c r="G11" s="111"/>
    </row>
    <row r="12" spans="1:7" ht="22.5" x14ac:dyDescent="0.45">
      <c r="A12" s="112" t="s">
        <v>200</v>
      </c>
      <c r="B12" s="460">
        <f>D730</f>
        <v>0.85942028985507246</v>
      </c>
      <c r="C12" s="460"/>
      <c r="D12" s="460"/>
      <c r="E12" s="460"/>
      <c r="F12" s="460"/>
      <c r="G12" s="111"/>
    </row>
    <row r="13" spans="1:7" ht="22.5" x14ac:dyDescent="0.45">
      <c r="A13" s="110"/>
      <c r="B13" s="108"/>
      <c r="C13" s="108"/>
      <c r="D13" s="455"/>
      <c r="E13" s="455"/>
      <c r="F13" s="455"/>
      <c r="G13" s="455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43543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3" t="s">
        <v>28</v>
      </c>
      <c r="B17" s="444" t="s">
        <v>29</v>
      </c>
      <c r="C17" s="444"/>
      <c r="D17" s="444" t="s">
        <v>42</v>
      </c>
      <c r="E17" s="434" t="s">
        <v>266</v>
      </c>
      <c r="F17" s="434" t="s">
        <v>300</v>
      </c>
      <c r="G17" s="114"/>
    </row>
    <row r="18" spans="1:8" ht="16.5" customHeight="1" x14ac:dyDescent="0.4">
      <c r="A18" s="443"/>
      <c r="B18" s="118" t="s">
        <v>32</v>
      </c>
      <c r="C18" s="118" t="s">
        <v>31</v>
      </c>
      <c r="D18" s="444"/>
      <c r="E18" s="434"/>
      <c r="F18" s="434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8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v>2</v>
      </c>
      <c r="C43" s="122"/>
      <c r="D43" s="411">
        <v>1</v>
      </c>
      <c r="E43" s="147"/>
      <c r="F43" s="412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26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1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34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1</v>
      </c>
      <c r="E48" s="108"/>
      <c r="F48" s="114"/>
      <c r="G48" s="114"/>
    </row>
    <row r="49" spans="1:7" ht="21" x14ac:dyDescent="0.3">
      <c r="A49" s="437"/>
      <c r="B49" s="437"/>
      <c r="C49" s="437"/>
      <c r="D49" s="437"/>
      <c r="E49" s="437"/>
      <c r="F49" s="437"/>
      <c r="G49" s="43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43543</v>
      </c>
      <c r="B51" s="114"/>
      <c r="C51" s="135"/>
      <c r="D51" s="114"/>
      <c r="E51" s="108"/>
      <c r="F51" s="114"/>
      <c r="G51" s="114"/>
    </row>
    <row r="52" spans="1:7" ht="21" x14ac:dyDescent="0.4">
      <c r="A52" s="443" t="s">
        <v>28</v>
      </c>
      <c r="B52" s="444" t="s">
        <v>29</v>
      </c>
      <c r="C52" s="444"/>
      <c r="D52" s="444" t="s">
        <v>42</v>
      </c>
      <c r="E52" s="434" t="s">
        <v>266</v>
      </c>
      <c r="F52" s="434" t="s">
        <v>302</v>
      </c>
      <c r="G52" s="129"/>
    </row>
    <row r="53" spans="1:7" ht="21" x14ac:dyDescent="0.4">
      <c r="A53" s="443"/>
      <c r="B53" s="118" t="s">
        <v>32</v>
      </c>
      <c r="C53" s="118" t="s">
        <v>31</v>
      </c>
      <c r="D53" s="444"/>
      <c r="E53" s="434"/>
      <c r="F53" s="434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512"/>
      <c r="B64" s="513"/>
      <c r="C64" s="513"/>
      <c r="D64" s="513"/>
      <c r="E64" s="513"/>
      <c r="F64" s="513"/>
      <c r="G64" s="513"/>
    </row>
    <row r="65" spans="1:7" ht="43.5" customHeight="1" x14ac:dyDescent="0.4">
      <c r="A65" s="446" t="s">
        <v>351</v>
      </c>
      <c r="B65" s="446"/>
      <c r="C65" s="446"/>
      <c r="D65" s="446"/>
      <c r="E65" s="446"/>
      <c r="F65" s="446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62"/>
      <c r="B83" s="462"/>
      <c r="C83" s="462"/>
      <c r="D83" s="462"/>
      <c r="E83" s="462"/>
      <c r="F83" s="462"/>
      <c r="G83" s="462"/>
    </row>
    <row r="84" spans="1:7" ht="45" customHeight="1" x14ac:dyDescent="0.45">
      <c r="A84" s="447" t="s">
        <v>352</v>
      </c>
      <c r="B84" s="447"/>
      <c r="C84" s="447"/>
      <c r="D84" s="447"/>
      <c r="E84" s="447"/>
      <c r="F84" s="44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4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516"/>
      <c r="B103" s="514"/>
      <c r="C103" s="514"/>
      <c r="D103" s="514"/>
      <c r="E103" s="514"/>
      <c r="F103" s="520"/>
      <c r="G103" s="173"/>
    </row>
    <row r="104" spans="1:7" s="80" customFormat="1" ht="46.5" customHeight="1" x14ac:dyDescent="0.4">
      <c r="A104" s="446" t="s">
        <v>353</v>
      </c>
      <c r="B104" s="446"/>
      <c r="C104" s="446"/>
      <c r="D104" s="446"/>
      <c r="E104" s="446"/>
      <c r="F104" s="44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1"/>
      <c r="B111" s="522"/>
      <c r="C111" s="522"/>
      <c r="D111" s="522"/>
      <c r="E111" s="522"/>
      <c r="F111" s="523"/>
      <c r="G111" s="129"/>
    </row>
    <row r="112" spans="1:7" s="80" customFormat="1" ht="39.75" customHeight="1" x14ac:dyDescent="0.4">
      <c r="A112" s="446" t="s">
        <v>390</v>
      </c>
      <c r="B112" s="446"/>
      <c r="C112" s="446"/>
      <c r="D112" s="446"/>
      <c r="E112" s="446"/>
      <c r="F112" s="44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4"/>
      <c r="B120" s="514"/>
      <c r="C120" s="514"/>
      <c r="D120" s="514"/>
      <c r="E120" s="514"/>
      <c r="F120" s="514"/>
      <c r="G120" s="173"/>
    </row>
    <row r="121" spans="1:7" ht="22.5" x14ac:dyDescent="0.4">
      <c r="A121" s="446" t="s">
        <v>311</v>
      </c>
      <c r="B121" s="446"/>
      <c r="C121" s="446"/>
      <c r="D121" s="446"/>
      <c r="E121" s="446"/>
      <c r="F121" s="44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515"/>
      <c r="B132" s="515"/>
      <c r="C132" s="515"/>
      <c r="D132" s="515"/>
      <c r="E132" s="515"/>
      <c r="F132" s="515"/>
      <c r="G132" s="114"/>
    </row>
    <row r="133" spans="1:16384" ht="22.5" customHeight="1" x14ac:dyDescent="0.4">
      <c r="A133" s="448" t="s">
        <v>424</v>
      </c>
      <c r="B133" s="448"/>
      <c r="C133" s="448"/>
      <c r="D133" s="448"/>
      <c r="E133" s="448"/>
      <c r="F133" s="448"/>
      <c r="G133" s="114"/>
    </row>
    <row r="134" spans="1:16384" s="258" customFormat="1" ht="22.5" customHeight="1" x14ac:dyDescent="0.4">
      <c r="A134" s="449"/>
      <c r="B134" s="449"/>
      <c r="C134" s="449"/>
      <c r="D134" s="449"/>
      <c r="E134" s="449"/>
      <c r="F134" s="449"/>
      <c r="G134" s="114"/>
    </row>
    <row r="135" spans="1:16384" s="326" customFormat="1" ht="22.5" customHeight="1" x14ac:dyDescent="0.25">
      <c r="A135" s="443" t="s">
        <v>28</v>
      </c>
      <c r="B135" s="444" t="s">
        <v>29</v>
      </c>
      <c r="C135" s="444"/>
      <c r="D135" s="444" t="s">
        <v>42</v>
      </c>
      <c r="E135" s="434" t="s">
        <v>266</v>
      </c>
      <c r="F135" s="434" t="s">
        <v>302</v>
      </c>
    </row>
    <row r="136" spans="1:16384" s="326" customFormat="1" ht="22.5" customHeight="1" x14ac:dyDescent="0.25">
      <c r="A136" s="443"/>
      <c r="B136" s="118" t="s">
        <v>32</v>
      </c>
      <c r="C136" s="118" t="s">
        <v>31</v>
      </c>
      <c r="D136" s="444"/>
      <c r="E136" s="434"/>
      <c r="F136" s="434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450" t="s">
        <v>461</v>
      </c>
      <c r="B139" s="450"/>
      <c r="C139" s="450"/>
      <c r="D139" s="450"/>
      <c r="E139" s="450"/>
      <c r="F139" s="450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5" t="s">
        <v>350</v>
      </c>
      <c r="B147" s="475"/>
      <c r="C147" s="475"/>
      <c r="D147" s="475"/>
      <c r="E147" s="475"/>
      <c r="F147" s="475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>
        <v>2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516"/>
      <c r="B165" s="514"/>
      <c r="C165" s="514"/>
      <c r="D165" s="514"/>
      <c r="E165" s="514"/>
      <c r="F165" s="514"/>
      <c r="G165" s="114"/>
    </row>
    <row r="166" spans="1:7" s="258" customFormat="1" ht="32.25" customHeight="1" x14ac:dyDescent="0.4">
      <c r="A166" s="450" t="s">
        <v>462</v>
      </c>
      <c r="B166" s="450"/>
      <c r="C166" s="450"/>
      <c r="D166" s="450"/>
      <c r="E166" s="450"/>
      <c r="F166" s="450"/>
      <c r="G166" s="114"/>
    </row>
    <row r="167" spans="1:7" s="258" customFormat="1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4"/>
      <c r="F170" s="322"/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517"/>
      <c r="B176" s="518"/>
      <c r="C176" s="518"/>
      <c r="D176" s="518"/>
      <c r="E176" s="518"/>
      <c r="F176" s="518"/>
      <c r="G176" s="114"/>
    </row>
    <row r="177" spans="1:7" ht="32.25" customHeight="1" x14ac:dyDescent="0.4">
      <c r="A177" s="450" t="s">
        <v>311</v>
      </c>
      <c r="B177" s="450"/>
      <c r="C177" s="450"/>
      <c r="D177" s="450"/>
      <c r="E177" s="450"/>
      <c r="F177" s="450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322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>
        <v>2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v>2</v>
      </c>
      <c r="C185" s="121"/>
      <c r="D185" s="411">
        <v>1</v>
      </c>
      <c r="E185" s="121"/>
      <c r="F185" s="322"/>
      <c r="G185" s="114"/>
    </row>
    <row r="186" spans="1:7" s="258" customFormat="1" ht="22.5" x14ac:dyDescent="0.4">
      <c r="A186" s="292" t="s">
        <v>438</v>
      </c>
      <c r="B186" s="476"/>
      <c r="C186" s="477"/>
      <c r="D186" s="309">
        <f>SUM(B148:C164,B178:C185,B167:C175,B140:C145)</f>
        <v>80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1</v>
      </c>
      <c r="E187" s="108"/>
      <c r="F187" s="114"/>
      <c r="G187" s="114"/>
    </row>
    <row r="188" spans="1:7" ht="21" x14ac:dyDescent="0.4">
      <c r="A188" s="519"/>
      <c r="B188" s="519"/>
      <c r="C188" s="519"/>
      <c r="D188" s="519"/>
      <c r="E188" s="519"/>
      <c r="F188" s="519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43543</v>
      </c>
      <c r="B190" s="114"/>
      <c r="C190" s="135"/>
      <c r="D190" s="114"/>
      <c r="E190" s="108"/>
      <c r="F190" s="114"/>
      <c r="G190" s="114"/>
    </row>
    <row r="191" spans="1:7" ht="21" x14ac:dyDescent="0.4">
      <c r="A191" s="443" t="s">
        <v>28</v>
      </c>
      <c r="B191" s="444" t="s">
        <v>29</v>
      </c>
      <c r="C191" s="444"/>
      <c r="D191" s="444" t="s">
        <v>42</v>
      </c>
      <c r="E191" s="434" t="s">
        <v>266</v>
      </c>
      <c r="F191" s="434" t="s">
        <v>302</v>
      </c>
      <c r="G191" s="114"/>
    </row>
    <row r="192" spans="1:7" ht="21" x14ac:dyDescent="0.4">
      <c r="A192" s="443"/>
      <c r="B192" s="118" t="s">
        <v>32</v>
      </c>
      <c r="C192" s="118" t="s">
        <v>31</v>
      </c>
      <c r="D192" s="444"/>
      <c r="E192" s="434"/>
      <c r="F192" s="434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51" t="s">
        <v>34</v>
      </c>
      <c r="B203" s="452"/>
      <c r="C203" s="453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37"/>
      <c r="B205" s="437"/>
      <c r="C205" s="437"/>
      <c r="D205" s="437"/>
      <c r="E205" s="437"/>
      <c r="F205" s="43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67.5" customHeight="1" x14ac:dyDescent="0.4">
      <c r="A211" s="291" t="s">
        <v>440</v>
      </c>
      <c r="B211" s="122">
        <v>0</v>
      </c>
      <c r="C211" s="143">
        <f>IF(B211=0, -10, "0")</f>
        <v>-10</v>
      </c>
      <c r="D211" s="196" t="s">
        <v>484</v>
      </c>
      <c r="E211" s="123" t="s">
        <v>485</v>
      </c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1" x14ac:dyDescent="0.4">
      <c r="A217" s="121" t="s">
        <v>201</v>
      </c>
      <c r="B217" s="122">
        <v>2</v>
      </c>
      <c r="C217" s="126"/>
      <c r="D217" s="417"/>
      <c r="E217" s="41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168" x14ac:dyDescent="0.4">
      <c r="A219" s="199" t="s">
        <v>133</v>
      </c>
      <c r="B219" s="122">
        <v>0</v>
      </c>
      <c r="C219" s="174">
        <f>IF(B219=0, -5, "0")</f>
        <v>-5</v>
      </c>
      <c r="D219" s="417" t="s">
        <v>482</v>
      </c>
      <c r="E219" s="123" t="s">
        <v>483</v>
      </c>
      <c r="F219" s="123"/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51" t="s">
        <v>34</v>
      </c>
      <c r="B227" s="452"/>
      <c r="C227" s="453"/>
      <c r="D227" s="148">
        <f>SUM(B207:C226)</f>
        <v>19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0.45238095238095238</v>
      </c>
      <c r="E228" s="108"/>
      <c r="F228" s="114"/>
      <c r="G228" s="114"/>
    </row>
    <row r="229" spans="1:7" ht="21" x14ac:dyDescent="0.4">
      <c r="A229" s="437"/>
      <c r="B229" s="437"/>
      <c r="C229" s="437"/>
      <c r="D229" s="437"/>
      <c r="E229" s="437"/>
      <c r="F229" s="43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105" x14ac:dyDescent="0.4">
      <c r="A235" s="197" t="s">
        <v>413</v>
      </c>
      <c r="B235" s="122">
        <v>0</v>
      </c>
      <c r="C235" s="143">
        <f>IF(B235=0, -10, IF(B235=1, -5, "0"))</f>
        <v>-10</v>
      </c>
      <c r="D235" s="128" t="s">
        <v>534</v>
      </c>
      <c r="E235" s="128" t="s">
        <v>480</v>
      </c>
      <c r="F235" s="123"/>
      <c r="G235" s="129"/>
    </row>
    <row r="236" spans="1:7" s="80" customFormat="1" ht="20.25" customHeight="1" x14ac:dyDescent="0.45">
      <c r="A236" s="440" t="s">
        <v>311</v>
      </c>
      <c r="B236" s="441"/>
      <c r="C236" s="441"/>
      <c r="D236" s="442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90" customHeight="1" x14ac:dyDescent="0.4">
      <c r="A241" s="188" t="s">
        <v>318</v>
      </c>
      <c r="B241" s="122">
        <v>0</v>
      </c>
      <c r="C241" s="174"/>
      <c r="D241" s="128" t="s">
        <v>479</v>
      </c>
      <c r="E241" s="170" t="s">
        <v>481</v>
      </c>
      <c r="F241" s="123"/>
      <c r="G241" s="129"/>
    </row>
    <row r="242" spans="1:7" s="80" customFormat="1" ht="21" x14ac:dyDescent="0.4">
      <c r="A242" s="188" t="s">
        <v>328</v>
      </c>
      <c r="B242" s="122">
        <v>2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2</v>
      </c>
      <c r="C244" s="166"/>
      <c r="D244" s="411">
        <v>1</v>
      </c>
      <c r="E244" s="147"/>
      <c r="F244" s="123"/>
      <c r="G244" s="114"/>
    </row>
    <row r="245" spans="1:7" ht="21" x14ac:dyDescent="0.4">
      <c r="A245" s="451" t="s">
        <v>34</v>
      </c>
      <c r="B245" s="452"/>
      <c r="C245" s="453"/>
      <c r="D245" s="130">
        <f>SUM(B231:C235,B237:C244)</f>
        <v>12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0.42857142857142855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47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0.54651162790697672</v>
      </c>
      <c r="E249" s="108"/>
      <c r="F249" s="114"/>
      <c r="G249" s="114"/>
    </row>
    <row r="250" spans="1:7" ht="21" x14ac:dyDescent="0.4">
      <c r="A250" s="437"/>
      <c r="B250" s="437"/>
      <c r="C250" s="437"/>
      <c r="D250" s="437"/>
      <c r="E250" s="437"/>
      <c r="F250" s="43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43543</v>
      </c>
      <c r="B252" s="114"/>
      <c r="C252" s="135"/>
      <c r="D252" s="129"/>
      <c r="E252" s="108"/>
      <c r="F252" s="114"/>
      <c r="G252" s="114"/>
    </row>
    <row r="253" spans="1:7" ht="21" x14ac:dyDescent="0.4">
      <c r="A253" s="443" t="s">
        <v>28</v>
      </c>
      <c r="B253" s="444" t="s">
        <v>29</v>
      </c>
      <c r="C253" s="444"/>
      <c r="D253" s="444" t="s">
        <v>42</v>
      </c>
      <c r="E253" s="434" t="s">
        <v>266</v>
      </c>
      <c r="F253" s="434" t="s">
        <v>302</v>
      </c>
      <c r="G253" s="129"/>
    </row>
    <row r="254" spans="1:7" ht="21" x14ac:dyDescent="0.4">
      <c r="A254" s="443"/>
      <c r="B254" s="118" t="s">
        <v>32</v>
      </c>
      <c r="C254" s="118" t="s">
        <v>31</v>
      </c>
      <c r="D254" s="444"/>
      <c r="E254" s="434"/>
      <c r="F254" s="434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51" t="s">
        <v>34</v>
      </c>
      <c r="B265" s="452"/>
      <c r="C265" s="453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63" x14ac:dyDescent="0.4">
      <c r="A269" s="138" t="s">
        <v>80</v>
      </c>
      <c r="B269" s="122">
        <v>0</v>
      </c>
      <c r="C269" s="122"/>
      <c r="D269" s="172" t="s">
        <v>486</v>
      </c>
      <c r="E269" s="123" t="s">
        <v>487</v>
      </c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>
        <v>2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270"/>
      <c r="E279" s="124"/>
      <c r="F279" s="123"/>
      <c r="G279" s="114"/>
    </row>
    <row r="280" spans="1:7" ht="107.25" customHeight="1" x14ac:dyDescent="0.4">
      <c r="A280" s="209" t="s">
        <v>373</v>
      </c>
      <c r="B280" s="122">
        <v>1</v>
      </c>
      <c r="C280" s="169" t="str">
        <f>IF(B280=0, -5, "0")</f>
        <v>0</v>
      </c>
      <c r="D280" s="270" t="s">
        <v>488</v>
      </c>
      <c r="E280" s="123" t="s">
        <v>489</v>
      </c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7"/>
      <c r="B290" s="487"/>
      <c r="C290" s="487"/>
      <c r="D290" s="487"/>
      <c r="E290" s="487"/>
      <c r="F290" s="487"/>
      <c r="G290" s="129"/>
    </row>
    <row r="291" spans="1:7" s="80" customFormat="1" ht="31.5" customHeight="1" x14ac:dyDescent="0.4">
      <c r="A291" s="445" t="s">
        <v>311</v>
      </c>
      <c r="B291" s="445"/>
      <c r="C291" s="445"/>
      <c r="D291" s="445"/>
      <c r="E291" s="445"/>
      <c r="F291" s="445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>
        <v>2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1</v>
      </c>
      <c r="C299" s="122"/>
      <c r="D299" s="411">
        <v>0.66700000000000004</v>
      </c>
      <c r="E299" s="147"/>
      <c r="F299" s="123"/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54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0.93103448275862066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70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0.94594594594594594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43543</v>
      </c>
      <c r="B307" s="114"/>
      <c r="C307" s="135"/>
      <c r="D307" s="114"/>
      <c r="E307" s="108"/>
      <c r="F307" s="114"/>
      <c r="G307" s="114"/>
    </row>
    <row r="308" spans="1:7" ht="21" x14ac:dyDescent="0.4">
      <c r="A308" s="443" t="s">
        <v>28</v>
      </c>
      <c r="B308" s="444" t="s">
        <v>29</v>
      </c>
      <c r="C308" s="444"/>
      <c r="D308" s="444" t="s">
        <v>42</v>
      </c>
      <c r="E308" s="434" t="s">
        <v>266</v>
      </c>
      <c r="F308" s="434" t="s">
        <v>302</v>
      </c>
      <c r="G308" s="129"/>
    </row>
    <row r="309" spans="1:7" ht="21" x14ac:dyDescent="0.4">
      <c r="A309" s="443"/>
      <c r="B309" s="118" t="s">
        <v>32</v>
      </c>
      <c r="C309" s="118" t="s">
        <v>31</v>
      </c>
      <c r="D309" s="444"/>
      <c r="E309" s="434"/>
      <c r="F309" s="434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>
        <v>2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2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F326" s="123"/>
      <c r="G326" s="114"/>
    </row>
    <row r="327" spans="1:7" ht="105" x14ac:dyDescent="0.4">
      <c r="A327" s="121" t="s">
        <v>53</v>
      </c>
      <c r="B327" s="122">
        <v>0</v>
      </c>
      <c r="C327" s="122"/>
      <c r="D327" s="123" t="s">
        <v>535</v>
      </c>
      <c r="E327" s="123" t="s">
        <v>494</v>
      </c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>
        <v>2</v>
      </c>
      <c r="C337" s="174" t="str">
        <f>IF(B337=0, -5, "0")</f>
        <v>0</v>
      </c>
      <c r="D337" s="213"/>
      <c r="E337" s="124"/>
      <c r="F337" s="123"/>
      <c r="G337" s="129"/>
    </row>
    <row r="338" spans="1:7" ht="46.5" customHeight="1" x14ac:dyDescent="0.4">
      <c r="A338" s="290" t="s">
        <v>354</v>
      </c>
      <c r="B338" s="122">
        <v>2</v>
      </c>
      <c r="C338" s="142" t="str">
        <f>IF(B338=0, -2, "0")</f>
        <v>0</v>
      </c>
      <c r="D338" s="123"/>
      <c r="E338" s="123"/>
      <c r="F338" s="123"/>
      <c r="G338" s="129"/>
    </row>
    <row r="339" spans="1:7" ht="63" customHeight="1" x14ac:dyDescent="0.4">
      <c r="A339" s="290" t="s">
        <v>63</v>
      </c>
      <c r="B339" s="122">
        <v>0</v>
      </c>
      <c r="C339" s="142">
        <f>IF(B339=0, -2, "0")</f>
        <v>-2</v>
      </c>
      <c r="D339" s="128" t="s">
        <v>492</v>
      </c>
      <c r="E339" s="128" t="s">
        <v>493</v>
      </c>
      <c r="F339" s="123"/>
      <c r="G339" s="129"/>
    </row>
    <row r="340" spans="1:7" s="258" customFormat="1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>
        <v>2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32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0.8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39"/>
      <c r="B357" s="439"/>
      <c r="C357" s="439"/>
      <c r="D357" s="439"/>
      <c r="E357" s="439"/>
      <c r="F357" s="439"/>
      <c r="G357" s="439"/>
    </row>
    <row r="358" spans="1:7" ht="32.25" customHeight="1" x14ac:dyDescent="0.4">
      <c r="A358" s="465" t="s">
        <v>311</v>
      </c>
      <c r="B358" s="465"/>
      <c r="C358" s="465"/>
      <c r="D358" s="465"/>
      <c r="E358" s="465"/>
      <c r="F358" s="465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>
        <v>2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v>2</v>
      </c>
      <c r="C366" s="166"/>
      <c r="D366" s="411">
        <v>1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34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1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82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0.91111111111111109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43543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43" t="s">
        <v>28</v>
      </c>
      <c r="B375" s="444" t="s">
        <v>29</v>
      </c>
      <c r="C375" s="444"/>
      <c r="D375" s="444" t="s">
        <v>42</v>
      </c>
      <c r="E375" s="434" t="s">
        <v>266</v>
      </c>
      <c r="F375" s="434" t="s">
        <v>302</v>
      </c>
      <c r="G375" s="173"/>
    </row>
    <row r="376" spans="1:7" s="6" customFormat="1" ht="21" x14ac:dyDescent="0.4">
      <c r="A376" s="443"/>
      <c r="B376" s="118" t="s">
        <v>32</v>
      </c>
      <c r="C376" s="118" t="s">
        <v>31</v>
      </c>
      <c r="D376" s="444"/>
      <c r="E376" s="434"/>
      <c r="F376" s="434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42" x14ac:dyDescent="0.4">
      <c r="A379" s="164" t="s">
        <v>116</v>
      </c>
      <c r="B379" s="122" t="s">
        <v>30</v>
      </c>
      <c r="C379" s="122"/>
      <c r="D379" s="158" t="s">
        <v>495</v>
      </c>
      <c r="E379" s="127"/>
      <c r="F379" s="123"/>
      <c r="G379" s="173"/>
    </row>
    <row r="380" spans="1:7" s="6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6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6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6" customFormat="1" ht="147" customHeight="1" x14ac:dyDescent="0.4">
      <c r="A402" s="230" t="s">
        <v>316</v>
      </c>
      <c r="B402" s="122">
        <v>0</v>
      </c>
      <c r="C402" s="143">
        <f>IF(B402=0, -10, "0")</f>
        <v>-10</v>
      </c>
      <c r="D402" s="418" t="s">
        <v>496</v>
      </c>
      <c r="E402" s="128" t="s">
        <v>497</v>
      </c>
      <c r="F402" s="123"/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210" x14ac:dyDescent="0.4">
      <c r="A407" s="168" t="s">
        <v>133</v>
      </c>
      <c r="B407" s="122">
        <v>0</v>
      </c>
      <c r="C407" s="174">
        <f>IF(B407=0, -5, "0")</f>
        <v>-5</v>
      </c>
      <c r="D407" s="229" t="s">
        <v>498</v>
      </c>
      <c r="E407" s="128" t="s">
        <v>499</v>
      </c>
      <c r="F407" s="123"/>
      <c r="G407" s="173"/>
    </row>
    <row r="408" spans="1:7" s="6" customFormat="1" ht="40.5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>
        <v>2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461"/>
      <c r="B415" s="462"/>
      <c r="C415" s="462"/>
      <c r="D415" s="462"/>
      <c r="E415" s="462"/>
      <c r="F415" s="462"/>
      <c r="G415" s="462"/>
    </row>
    <row r="416" spans="1:7" s="6" customFormat="1" ht="24.75" x14ac:dyDescent="0.4">
      <c r="A416" s="430" t="s">
        <v>320</v>
      </c>
      <c r="B416" s="430"/>
      <c r="C416" s="430"/>
      <c r="D416" s="430"/>
      <c r="E416" s="430"/>
      <c r="F416" s="430"/>
      <c r="G416" s="173"/>
    </row>
    <row r="417" spans="1:7" s="6" customFormat="1" ht="22.5" x14ac:dyDescent="0.4">
      <c r="A417" s="121" t="s">
        <v>329</v>
      </c>
      <c r="B417" s="122">
        <v>2</v>
      </c>
      <c r="C417" s="335"/>
      <c r="D417" s="335"/>
      <c r="E417" s="335"/>
      <c r="F417" s="123"/>
      <c r="G417" s="173"/>
    </row>
    <row r="418" spans="1:7" s="6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>
        <v>2</v>
      </c>
      <c r="C419" s="126"/>
      <c r="D419" s="229"/>
      <c r="E419" s="127"/>
      <c r="F419" s="123"/>
      <c r="G419" s="173"/>
    </row>
    <row r="420" spans="1:7" s="6" customFormat="1" ht="21" x14ac:dyDescent="0.4">
      <c r="A420" s="188" t="s">
        <v>377</v>
      </c>
      <c r="B420" s="122">
        <v>2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7"/>
      <c r="F421" s="123"/>
      <c r="G421" s="173"/>
    </row>
    <row r="422" spans="1:7" s="6" customFormat="1" ht="63" x14ac:dyDescent="0.4">
      <c r="A422" s="188" t="s">
        <v>318</v>
      </c>
      <c r="B422" s="122">
        <v>1</v>
      </c>
      <c r="C422" s="126"/>
      <c r="D422" s="229" t="s">
        <v>500</v>
      </c>
      <c r="E422" s="128" t="s">
        <v>501</v>
      </c>
      <c r="F422" s="123"/>
      <c r="G422" s="173"/>
    </row>
    <row r="423" spans="1:7" s="6" customFormat="1" ht="21" x14ac:dyDescent="0.4">
      <c r="A423" s="188" t="s">
        <v>328</v>
      </c>
      <c r="B423" s="122">
        <v>2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>
        <v>0</v>
      </c>
      <c r="C424" s="122"/>
      <c r="D424" s="411">
        <v>0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26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0.5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26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0.5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43543</v>
      </c>
      <c r="B432" s="114"/>
      <c r="C432" s="135"/>
      <c r="D432" s="129"/>
      <c r="E432" s="108"/>
      <c r="F432" s="114"/>
      <c r="G432" s="114"/>
    </row>
    <row r="433" spans="1:7" ht="21" x14ac:dyDescent="0.4">
      <c r="A433" s="443" t="s">
        <v>28</v>
      </c>
      <c r="B433" s="444" t="s">
        <v>29</v>
      </c>
      <c r="C433" s="444"/>
      <c r="D433" s="444" t="s">
        <v>42</v>
      </c>
      <c r="E433" s="434" t="s">
        <v>266</v>
      </c>
      <c r="F433" s="434" t="s">
        <v>302</v>
      </c>
      <c r="G433" s="129"/>
    </row>
    <row r="434" spans="1:7" ht="21" x14ac:dyDescent="0.4">
      <c r="A434" s="443"/>
      <c r="B434" s="118" t="s">
        <v>32</v>
      </c>
      <c r="C434" s="118" t="s">
        <v>31</v>
      </c>
      <c r="D434" s="444"/>
      <c r="E434" s="434"/>
      <c r="F434" s="434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42" x14ac:dyDescent="0.4">
      <c r="A442" s="237" t="s">
        <v>44</v>
      </c>
      <c r="B442" s="122">
        <v>1</v>
      </c>
      <c r="C442" s="122"/>
      <c r="D442" s="158" t="s">
        <v>502</v>
      </c>
      <c r="E442" s="124" t="s">
        <v>504</v>
      </c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15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0.9375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63" x14ac:dyDescent="0.4">
      <c r="A452" s="215" t="s">
        <v>361</v>
      </c>
      <c r="B452" s="122">
        <v>1</v>
      </c>
      <c r="C452" s="174" t="str">
        <f>IF(B452=0, -5, "0")</f>
        <v>0</v>
      </c>
      <c r="D452" s="158" t="s">
        <v>503</v>
      </c>
      <c r="E452" s="124" t="s">
        <v>504</v>
      </c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0" t="s">
        <v>311</v>
      </c>
      <c r="B464" s="430"/>
      <c r="C464" s="430"/>
      <c r="D464" s="430"/>
      <c r="E464" s="430"/>
      <c r="F464" s="430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v>2</v>
      </c>
      <c r="C471" s="122"/>
      <c r="D471" s="411">
        <v>1</v>
      </c>
      <c r="E471" s="147"/>
      <c r="F471" s="123"/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41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0.97619047619047616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56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0.96551724137931039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468" t="s">
        <v>425</v>
      </c>
      <c r="B478" s="468"/>
      <c r="C478" s="468"/>
      <c r="D478" s="468"/>
      <c r="E478" s="468"/>
      <c r="F478" s="468"/>
      <c r="G478" s="114"/>
    </row>
    <row r="479" spans="1:7" s="258" customFormat="1" ht="21" customHeight="1" x14ac:dyDescent="0.4">
      <c r="A479" s="234">
        <f>B11</f>
        <v>43543</v>
      </c>
      <c r="G479" s="114"/>
    </row>
    <row r="480" spans="1:7" s="258" customFormat="1" ht="21" x14ac:dyDescent="0.4">
      <c r="A480" s="431" t="s">
        <v>28</v>
      </c>
      <c r="B480" s="432" t="s">
        <v>29</v>
      </c>
      <c r="C480" s="432"/>
      <c r="D480" s="432" t="s">
        <v>42</v>
      </c>
      <c r="E480" s="433" t="s">
        <v>266</v>
      </c>
      <c r="F480" s="433" t="s">
        <v>302</v>
      </c>
      <c r="G480" s="114"/>
    </row>
    <row r="481" spans="1:7" s="258" customFormat="1" ht="21" x14ac:dyDescent="0.4">
      <c r="A481" s="431"/>
      <c r="B481" s="320" t="s">
        <v>32</v>
      </c>
      <c r="C481" s="320" t="s">
        <v>31</v>
      </c>
      <c r="D481" s="432"/>
      <c r="E481" s="433"/>
      <c r="F481" s="433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7" t="s">
        <v>52</v>
      </c>
      <c r="B483" s="507"/>
      <c r="C483" s="507"/>
      <c r="D483" s="507"/>
      <c r="E483" s="507"/>
      <c r="F483" s="507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505" t="s">
        <v>463</v>
      </c>
      <c r="B491" s="506"/>
      <c r="C491" s="506"/>
      <c r="D491" s="506"/>
      <c r="E491" s="506"/>
      <c r="F491" s="506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79" t="s">
        <v>23</v>
      </c>
      <c r="B505" s="480"/>
      <c r="C505" s="480"/>
      <c r="D505" s="480"/>
      <c r="E505" s="480"/>
      <c r="F505" s="481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63"/>
      <c r="B517" s="463"/>
      <c r="C517" s="463"/>
      <c r="D517" s="463"/>
      <c r="E517" s="463"/>
      <c r="F517" s="463"/>
      <c r="G517" s="463"/>
    </row>
    <row r="518" spans="1:7" s="258" customFormat="1" ht="26.25" customHeight="1" x14ac:dyDescent="0.5">
      <c r="A518" s="369" t="s">
        <v>311</v>
      </c>
      <c r="B518" s="464"/>
      <c r="C518" s="464"/>
      <c r="D518" s="464"/>
      <c r="E518" s="464"/>
      <c r="F518" s="464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469" t="s">
        <v>97</v>
      </c>
      <c r="B530" s="469"/>
      <c r="C530" s="469"/>
      <c r="D530" s="469"/>
      <c r="E530" s="469"/>
      <c r="F530" s="469"/>
      <c r="G530" s="114"/>
    </row>
    <row r="531" spans="1:7" s="258" customFormat="1" ht="22.5" customHeight="1" x14ac:dyDescent="0.4">
      <c r="A531" s="234">
        <f>B11</f>
        <v>43543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82" t="s">
        <v>28</v>
      </c>
      <c r="B532" s="470" t="s">
        <v>29</v>
      </c>
      <c r="C532" s="484"/>
      <c r="D532" s="444" t="s">
        <v>42</v>
      </c>
      <c r="E532" s="434" t="s">
        <v>266</v>
      </c>
      <c r="F532" s="434" t="s">
        <v>302</v>
      </c>
      <c r="G532" s="114"/>
    </row>
    <row r="533" spans="1:7" s="258" customFormat="1" ht="21" x14ac:dyDescent="0.4">
      <c r="A533" s="483"/>
      <c r="B533" s="315" t="s">
        <v>32</v>
      </c>
      <c r="C533" s="316" t="s">
        <v>31</v>
      </c>
      <c r="D533" s="444"/>
      <c r="E533" s="434"/>
      <c r="F533" s="434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466"/>
      <c r="D535" s="466"/>
      <c r="E535" s="466"/>
      <c r="F535" s="467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51" t="s">
        <v>34</v>
      </c>
      <c r="B542" s="452"/>
      <c r="C542" s="453"/>
      <c r="D542" s="407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51" t="s">
        <v>33</v>
      </c>
      <c r="B543" s="452"/>
      <c r="C543" s="453"/>
      <c r="D543" s="388">
        <f>D542/(COUNT(B536:C541)*2)</f>
        <v>1</v>
      </c>
      <c r="E543" s="248"/>
      <c r="F543" s="248"/>
      <c r="G543" s="114"/>
    </row>
    <row r="544" spans="1:7" s="258" customFormat="1" ht="21" x14ac:dyDescent="0.4">
      <c r="A544" s="437"/>
      <c r="B544" s="437"/>
      <c r="C544" s="437"/>
      <c r="D544" s="437"/>
      <c r="E544" s="437"/>
      <c r="F544" s="437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257"/>
      <c r="E547" s="321"/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8"/>
      <c r="B556" s="439"/>
      <c r="C556" s="439"/>
      <c r="D556" s="439"/>
      <c r="E556" s="439"/>
      <c r="F556" s="439"/>
      <c r="G556" s="439"/>
    </row>
    <row r="557" spans="1:7" s="258" customFormat="1" ht="35.25" customHeight="1" x14ac:dyDescent="0.4">
      <c r="A557" s="371" t="s">
        <v>311</v>
      </c>
      <c r="B557" s="337"/>
      <c r="C557" s="503"/>
      <c r="D557" s="503"/>
      <c r="E557" s="503"/>
      <c r="F557" s="504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>
        <v>2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v>2</v>
      </c>
      <c r="C565" s="122"/>
      <c r="D565" s="411">
        <v>1</v>
      </c>
      <c r="E565" s="124"/>
      <c r="F565" s="123"/>
      <c r="G565" s="114"/>
    </row>
    <row r="566" spans="1:7" s="258" customFormat="1" ht="21" x14ac:dyDescent="0.4">
      <c r="A566" s="435" t="s">
        <v>34</v>
      </c>
      <c r="B566" s="435"/>
      <c r="C566" s="436"/>
      <c r="D566" s="358">
        <f>SUM(B558:C565,B546:C555)</f>
        <v>36</v>
      </c>
      <c r="E566" s="108"/>
      <c r="F566" s="114"/>
      <c r="G566" s="114"/>
    </row>
    <row r="567" spans="1:7" s="258" customFormat="1" ht="21" x14ac:dyDescent="0.4">
      <c r="A567" s="435" t="s">
        <v>33</v>
      </c>
      <c r="B567" s="435"/>
      <c r="C567" s="435"/>
      <c r="D567" s="388">
        <f>D566/(COUNT(B558:C565,B546:C555)*2)</f>
        <v>1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48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1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7"/>
      <c r="B572" s="437"/>
      <c r="C572" s="437"/>
      <c r="D572" s="437"/>
      <c r="E572" s="437"/>
      <c r="F572" s="437"/>
      <c r="G572" s="114"/>
    </row>
    <row r="573" spans="1:7" ht="22.5" x14ac:dyDescent="0.45">
      <c r="A573" s="429" t="s">
        <v>19</v>
      </c>
      <c r="B573" s="429"/>
      <c r="C573" s="429"/>
      <c r="D573" s="429"/>
      <c r="E573" s="429"/>
      <c r="F573" s="429"/>
      <c r="G573" s="114"/>
    </row>
    <row r="574" spans="1:7" ht="22.5" x14ac:dyDescent="0.4">
      <c r="A574" s="243">
        <f>B11</f>
        <v>43543</v>
      </c>
      <c r="B574" s="114"/>
      <c r="C574" s="135"/>
      <c r="D574" s="356"/>
      <c r="E574" s="356"/>
      <c r="F574" s="356"/>
      <c r="G574" s="114"/>
    </row>
    <row r="575" spans="1:7" ht="21" x14ac:dyDescent="0.4">
      <c r="A575" s="431" t="s">
        <v>28</v>
      </c>
      <c r="B575" s="432" t="s">
        <v>29</v>
      </c>
      <c r="C575" s="432"/>
      <c r="D575" s="432" t="s">
        <v>42</v>
      </c>
      <c r="E575" s="433" t="s">
        <v>266</v>
      </c>
      <c r="F575" s="433" t="s">
        <v>302</v>
      </c>
      <c r="G575" s="114"/>
    </row>
    <row r="576" spans="1:7" ht="21" x14ac:dyDescent="0.4">
      <c r="A576" s="431"/>
      <c r="B576" s="320" t="s">
        <v>32</v>
      </c>
      <c r="C576" s="320" t="s">
        <v>31</v>
      </c>
      <c r="D576" s="432"/>
      <c r="E576" s="433"/>
      <c r="F576" s="433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1" t="s">
        <v>10</v>
      </c>
      <c r="B578" s="492"/>
      <c r="C578" s="492"/>
      <c r="D578" s="492"/>
      <c r="E578" s="492"/>
      <c r="F578" s="493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s="258" customFormat="1" ht="21" x14ac:dyDescent="0.4">
      <c r="A588" s="435" t="s">
        <v>34</v>
      </c>
      <c r="B588" s="435"/>
      <c r="C588" s="436"/>
      <c r="D588" s="358">
        <f>SUM(B579:C587)</f>
        <v>18</v>
      </c>
      <c r="E588" s="108"/>
      <c r="F588" s="114"/>
      <c r="G588" s="114"/>
    </row>
    <row r="589" spans="1:7" s="258" customFormat="1" ht="21" x14ac:dyDescent="0.4">
      <c r="A589" s="435" t="s">
        <v>33</v>
      </c>
      <c r="B589" s="435"/>
      <c r="C589" s="435"/>
      <c r="D589" s="388">
        <f>D588/(COUNT(B579:C587)*2)</f>
        <v>1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4" t="s">
        <v>23</v>
      </c>
      <c r="B591" s="495"/>
      <c r="C591" s="495"/>
      <c r="D591" s="495"/>
      <c r="E591" s="495"/>
      <c r="F591" s="496"/>
      <c r="G591" s="129"/>
    </row>
    <row r="592" spans="1:7" ht="84" x14ac:dyDescent="0.4">
      <c r="A592" s="121" t="s">
        <v>87</v>
      </c>
      <c r="B592" s="122">
        <v>1</v>
      </c>
      <c r="C592" s="122"/>
      <c r="D592" s="123" t="s">
        <v>536</v>
      </c>
      <c r="E592" s="123" t="s">
        <v>537</v>
      </c>
      <c r="F592" s="123"/>
      <c r="G592" s="129"/>
    </row>
    <row r="593" spans="1:7" ht="127.5" customHeight="1" x14ac:dyDescent="0.45">
      <c r="A593" s="226" t="s">
        <v>7</v>
      </c>
      <c r="B593" s="122">
        <v>0</v>
      </c>
      <c r="C593" s="143">
        <f>IF(B593=0, -10, IF(B593=1, -5, "0"))</f>
        <v>-10</v>
      </c>
      <c r="D593" s="170" t="s">
        <v>505</v>
      </c>
      <c r="E593" s="123" t="s">
        <v>506</v>
      </c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v>1</v>
      </c>
      <c r="C605" s="122"/>
      <c r="D605" s="411">
        <v>0.66700000000000004</v>
      </c>
      <c r="E605" s="124"/>
      <c r="F605" s="123"/>
      <c r="G605" s="129"/>
    </row>
    <row r="606" spans="1:7" s="258" customFormat="1" ht="21" x14ac:dyDescent="0.4">
      <c r="A606" s="435" t="s">
        <v>34</v>
      </c>
      <c r="B606" s="435"/>
      <c r="C606" s="436"/>
      <c r="D606" s="358">
        <f>SUM(B592:C605)</f>
        <v>12</v>
      </c>
      <c r="E606" s="108"/>
      <c r="F606" s="114"/>
      <c r="G606" s="114"/>
    </row>
    <row r="607" spans="1:7" s="258" customFormat="1" ht="21" x14ac:dyDescent="0.4">
      <c r="A607" s="435" t="s">
        <v>33</v>
      </c>
      <c r="B607" s="435"/>
      <c r="C607" s="435"/>
      <c r="D607" s="388">
        <f>D606/(COUNT(B592:C605)*2)</f>
        <v>0.42857142857142855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30</v>
      </c>
      <c r="E609" s="304"/>
      <c r="F609" s="304"/>
      <c r="G609" s="129"/>
    </row>
    <row r="610" spans="1:7" ht="22.5" x14ac:dyDescent="0.45">
      <c r="A610" s="500" t="s">
        <v>170</v>
      </c>
      <c r="B610" s="501"/>
      <c r="C610" s="502"/>
      <c r="D610" s="154">
        <f>D609/(COUNT(B579:C587,B592:C605)*2)</f>
        <v>0.65217391304347827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9" t="s">
        <v>8</v>
      </c>
      <c r="B612" s="429"/>
      <c r="C612" s="429"/>
      <c r="D612" s="429"/>
      <c r="E612" s="429"/>
      <c r="F612" s="429"/>
      <c r="G612" s="129"/>
    </row>
    <row r="613" spans="1:7" ht="22.5" x14ac:dyDescent="0.4">
      <c r="A613" s="156">
        <f>B11</f>
        <v>43543</v>
      </c>
      <c r="B613" s="114"/>
      <c r="C613" s="135"/>
      <c r="D613" s="137"/>
      <c r="E613" s="137"/>
      <c r="F613" s="137"/>
      <c r="G613" s="114"/>
    </row>
    <row r="614" spans="1:7" ht="21" x14ac:dyDescent="0.4">
      <c r="A614" s="443" t="s">
        <v>28</v>
      </c>
      <c r="B614" s="444" t="s">
        <v>29</v>
      </c>
      <c r="C614" s="444"/>
      <c r="D614" s="444" t="s">
        <v>42</v>
      </c>
      <c r="E614" s="434" t="s">
        <v>266</v>
      </c>
      <c r="F614" s="434" t="s">
        <v>302</v>
      </c>
      <c r="G614" s="114"/>
    </row>
    <row r="615" spans="1:7" ht="18.75" customHeight="1" x14ac:dyDescent="0.4">
      <c r="A615" s="443"/>
      <c r="B615" s="118" t="s">
        <v>32</v>
      </c>
      <c r="C615" s="118" t="s">
        <v>31</v>
      </c>
      <c r="D615" s="444"/>
      <c r="E615" s="434"/>
      <c r="F615" s="434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9"/>
      <c r="D617" s="489"/>
      <c r="E617" s="489"/>
      <c r="F617" s="490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63" x14ac:dyDescent="0.4">
      <c r="A624" s="164" t="s">
        <v>203</v>
      </c>
      <c r="B624" s="122">
        <v>0</v>
      </c>
      <c r="C624" s="122"/>
      <c r="D624" s="121" t="s">
        <v>507</v>
      </c>
      <c r="E624" s="123" t="s">
        <v>508</v>
      </c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5" t="s">
        <v>34</v>
      </c>
      <c r="B627" s="435"/>
      <c r="C627" s="435"/>
      <c r="D627" s="358">
        <f>SUM(B618:C626)</f>
        <v>16</v>
      </c>
      <c r="E627" s="486"/>
      <c r="F627" s="487"/>
      <c r="G627" s="129"/>
    </row>
    <row r="628" spans="1:7" ht="21" x14ac:dyDescent="0.4">
      <c r="A628" s="435" t="s">
        <v>33</v>
      </c>
      <c r="B628" s="435"/>
      <c r="C628" s="435"/>
      <c r="D628" s="388">
        <f>D627/(COUNT(B618:C626)*2)</f>
        <v>0.88888888888888884</v>
      </c>
      <c r="E628" s="488"/>
      <c r="F628" s="463"/>
      <c r="G628" s="129"/>
    </row>
    <row r="629" spans="1:7" ht="21" x14ac:dyDescent="0.4">
      <c r="A629" s="325"/>
      <c r="B629" s="135"/>
      <c r="C629" s="485"/>
      <c r="D629" s="485"/>
      <c r="E629" s="485"/>
      <c r="F629" s="485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51" t="s">
        <v>34</v>
      </c>
      <c r="B639" s="452"/>
      <c r="C639" s="453"/>
      <c r="D639" s="247">
        <f>SUM(B631:C638)</f>
        <v>16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1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9"/>
      <c r="D642" s="489"/>
      <c r="E642" s="489"/>
      <c r="F642" s="490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51" t="s">
        <v>34</v>
      </c>
      <c r="B650" s="452"/>
      <c r="C650" s="453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78"/>
      <c r="B652" s="478"/>
      <c r="C652" s="478"/>
      <c r="D652" s="478"/>
      <c r="E652" s="478"/>
      <c r="F652" s="478"/>
      <c r="G652" s="478"/>
    </row>
    <row r="653" spans="1:16382" ht="24.75" x14ac:dyDescent="0.4">
      <c r="A653" s="363" t="s">
        <v>26</v>
      </c>
      <c r="B653" s="489"/>
      <c r="C653" s="489"/>
      <c r="D653" s="489"/>
      <c r="E653" s="489"/>
      <c r="F653" s="490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271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71" t="s">
        <v>311</v>
      </c>
      <c r="B661" s="472"/>
      <c r="C661" s="472"/>
      <c r="D661" s="472"/>
      <c r="E661" s="472"/>
      <c r="F661" s="473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v>2</v>
      </c>
      <c r="C668" s="122"/>
      <c r="D668" s="411">
        <v>1</v>
      </c>
      <c r="E668" s="331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28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1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74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0.97368421052631582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9" t="s">
        <v>356</v>
      </c>
      <c r="B676" s="429"/>
      <c r="C676" s="429"/>
      <c r="D676" s="429"/>
      <c r="E676" s="429"/>
      <c r="F676" s="429"/>
      <c r="G676" s="114"/>
    </row>
    <row r="677" spans="1:7" ht="21" x14ac:dyDescent="0.4">
      <c r="A677" s="243">
        <f>B11</f>
        <v>43543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3" t="s">
        <v>28</v>
      </c>
      <c r="B678" s="444" t="s">
        <v>29</v>
      </c>
      <c r="C678" s="444"/>
      <c r="D678" s="444" t="s">
        <v>42</v>
      </c>
      <c r="E678" s="434" t="s">
        <v>266</v>
      </c>
      <c r="F678" s="434" t="s">
        <v>302</v>
      </c>
      <c r="G678" s="129"/>
    </row>
    <row r="679" spans="1:7" ht="21" x14ac:dyDescent="0.4">
      <c r="A679" s="443"/>
      <c r="B679" s="118" t="s">
        <v>32</v>
      </c>
      <c r="C679" s="118" t="s">
        <v>31</v>
      </c>
      <c r="D679" s="444"/>
      <c r="E679" s="434"/>
      <c r="F679" s="434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63" x14ac:dyDescent="0.4">
      <c r="A683" s="138" t="s">
        <v>43</v>
      </c>
      <c r="B683" s="122" t="s">
        <v>30</v>
      </c>
      <c r="C683" s="122"/>
      <c r="D683" s="123" t="s">
        <v>541</v>
      </c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>
        <v>2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>
        <v>2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42" x14ac:dyDescent="0.4">
      <c r="A696" s="272" t="s">
        <v>389</v>
      </c>
      <c r="B696" s="122" t="s">
        <v>30</v>
      </c>
      <c r="C696" s="174"/>
      <c r="D696" s="419" t="s">
        <v>509</v>
      </c>
      <c r="E696" s="147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5">
      <c r="A700" s="125" t="s">
        <v>422</v>
      </c>
      <c r="B700" s="122">
        <v>2</v>
      </c>
      <c r="C700" s="122"/>
      <c r="D700" s="411">
        <v>1</v>
      </c>
      <c r="E700" s="308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30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1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4" t="s">
        <v>459</v>
      </c>
      <c r="B704" s="474"/>
      <c r="C704" s="474"/>
      <c r="D704" s="474"/>
      <c r="E704" s="474"/>
      <c r="F704" s="474"/>
      <c r="G704" s="274"/>
    </row>
    <row r="705" spans="1:7" ht="21" customHeight="1" x14ac:dyDescent="0.4">
      <c r="A705" s="251">
        <f>B11</f>
        <v>43543</v>
      </c>
      <c r="B705" s="114"/>
      <c r="C705" s="135"/>
      <c r="D705" s="273"/>
      <c r="E705" s="273"/>
      <c r="F705" s="273"/>
      <c r="G705" s="274"/>
    </row>
    <row r="706" spans="1:7" ht="21" x14ac:dyDescent="0.4">
      <c r="A706" s="510" t="s">
        <v>28</v>
      </c>
      <c r="B706" s="470" t="s">
        <v>29</v>
      </c>
      <c r="C706" s="470"/>
      <c r="D706" s="444" t="s">
        <v>42</v>
      </c>
      <c r="E706" s="434" t="s">
        <v>266</v>
      </c>
      <c r="F706" s="434" t="s">
        <v>302</v>
      </c>
      <c r="G706" s="274"/>
    </row>
    <row r="707" spans="1:7" ht="21" x14ac:dyDescent="0.4">
      <c r="A707" s="511"/>
      <c r="B707" s="383" t="s">
        <v>32</v>
      </c>
      <c r="C707" s="383" t="s">
        <v>31</v>
      </c>
      <c r="D707" s="444"/>
      <c r="E707" s="434"/>
      <c r="F707" s="434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7" t="s">
        <v>306</v>
      </c>
      <c r="B709" s="498"/>
      <c r="C709" s="498"/>
      <c r="D709" s="498"/>
      <c r="E709" s="498"/>
      <c r="F709" s="499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8"/>
      <c r="C715" s="509"/>
      <c r="D715" s="247">
        <f>SUM(B710:C714)</f>
        <v>10</v>
      </c>
      <c r="E715" s="225"/>
      <c r="F715" s="173"/>
      <c r="G715" s="114"/>
    </row>
    <row r="716" spans="1:7" ht="21" x14ac:dyDescent="0.4">
      <c r="A716" s="130" t="s">
        <v>33</v>
      </c>
      <c r="B716" s="508"/>
      <c r="C716" s="509"/>
      <c r="D716" s="397">
        <f>D715/(COUNT(B710:C714)*2)</f>
        <v>1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7" t="s">
        <v>307</v>
      </c>
      <c r="B718" s="498"/>
      <c r="C718" s="498"/>
      <c r="D718" s="498"/>
      <c r="E718" s="498"/>
      <c r="F718" s="499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422</v>
      </c>
      <c r="B721" s="122">
        <v>2</v>
      </c>
      <c r="C721" s="126"/>
      <c r="D721" s="411">
        <v>1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16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1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0.86116666666666664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593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0.85942028985507246</v>
      </c>
      <c r="E730" s="259"/>
      <c r="F730" s="259"/>
    </row>
  </sheetData>
  <sheetProtection algorithmName="SHA-512" hashValue="GEYObljq4bWfwiCVsWeWu/1gXNmY0FG9As8TxLq+ConxdRkKdfnR+zB23z332bygNp+lAFs1Hv/sRaOzuQsr4w==" saltValue="uRQ/Y8kP3UcVi3IC22yfQg==" spinCount="100000" sheet="1" objects="1" scenarios="1" formatCells="0" formatColumns="0" formatRows="0"/>
  <mergeCells count="156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85:B102 B631:B638 B122:B128 B681:B700 B579:B587 B66:B82 B312:B319 B379:B389 B465:B471 B519:B525 B417:B424 B492:B504 B292:B299 B592:B605 B662:B668 B437:B444 B719:B721 B257:B264 B348:B356 B178:B185 B536:B541 B654:B660 B269:B289 B231:B235 B710:B714 B105:B110 B140:B146 B237:B244 B449:B463 B528:B529 B484:B490 B643:B649 B30:B37 B506:B516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3" zoomScale="80" zoomScaleNormal="90" zoomScaleSheetLayoutView="80" workbookViewId="0">
      <selection activeCell="A207" sqref="A20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25"/>
      <c r="E1" s="525"/>
      <c r="F1" s="525"/>
      <c r="G1" s="525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26" t="s">
        <v>46</v>
      </c>
      <c r="B6" s="526"/>
      <c r="C6" s="526"/>
      <c r="D6" s="526"/>
      <c r="E6" s="526"/>
      <c r="F6" s="526"/>
      <c r="G6" s="92"/>
    </row>
    <row r="7" spans="1:7" s="2" customFormat="1" ht="21.75" customHeight="1" x14ac:dyDescent="0.45">
      <c r="A7" s="527" t="str">
        <f>'Page de garde'!D18</f>
        <v>Menzel Borguiba</v>
      </c>
      <c r="B7" s="527"/>
      <c r="C7" s="527"/>
      <c r="D7" s="527"/>
      <c r="E7" s="527"/>
      <c r="F7" s="527"/>
      <c r="G7" s="92"/>
    </row>
    <row r="8" spans="1:7" s="2" customFormat="1" ht="24" x14ac:dyDescent="0.45">
      <c r="A8" s="4" t="s">
        <v>39</v>
      </c>
      <c r="B8" s="528" t="str">
        <f>'A1 Exploitation'!B9:F9</f>
        <v>M Souheil DRAOUI</v>
      </c>
      <c r="C8" s="528"/>
      <c r="D8" s="528"/>
      <c r="E8" s="528"/>
      <c r="F8" s="528"/>
      <c r="G8" s="92"/>
    </row>
    <row r="9" spans="1:7" s="2" customFormat="1" ht="24" x14ac:dyDescent="0.45">
      <c r="A9" s="5" t="s">
        <v>41</v>
      </c>
      <c r="B9" s="529" t="str">
        <f>'A1 Exploitation'!B10:F10</f>
        <v>Directeur magasin et chefs rayons</v>
      </c>
      <c r="C9" s="529"/>
      <c r="D9" s="529"/>
      <c r="E9" s="529"/>
      <c r="F9" s="529"/>
      <c r="G9" s="92"/>
    </row>
    <row r="10" spans="1:7" s="2" customFormat="1" ht="24" x14ac:dyDescent="0.45">
      <c r="A10" s="4" t="s">
        <v>40</v>
      </c>
      <c r="B10" s="524">
        <f>'A1 Exploitation'!B11:F11</f>
        <v>43543</v>
      </c>
      <c r="C10" s="524"/>
      <c r="D10" s="524"/>
      <c r="E10" s="524"/>
      <c r="F10" s="524"/>
      <c r="G10" s="92"/>
    </row>
    <row r="11" spans="1:7" s="2" customFormat="1" ht="24" x14ac:dyDescent="0.45">
      <c r="A11" s="4" t="s">
        <v>250</v>
      </c>
      <c r="B11" s="530">
        <f>D199</f>
        <v>0.8169642857142857</v>
      </c>
      <c r="C11" s="530"/>
      <c r="D11" s="530"/>
      <c r="E11" s="530"/>
      <c r="F11" s="530"/>
      <c r="G11" s="92"/>
    </row>
    <row r="12" spans="1:7" s="2" customFormat="1" ht="22.5" x14ac:dyDescent="0.45">
      <c r="A12" s="1"/>
      <c r="D12" s="455"/>
      <c r="E12" s="455"/>
      <c r="F12" s="455"/>
      <c r="G12" s="455"/>
    </row>
    <row r="13" spans="1:7" s="2" customFormat="1" ht="11.25" customHeight="1" x14ac:dyDescent="0.3">
      <c r="A13" s="531" t="s">
        <v>28</v>
      </c>
      <c r="B13" s="532" t="s">
        <v>29</v>
      </c>
      <c r="C13" s="532"/>
      <c r="D13" s="532" t="s">
        <v>42</v>
      </c>
      <c r="E13" s="532" t="s">
        <v>160</v>
      </c>
      <c r="F13" s="532" t="s">
        <v>161</v>
      </c>
      <c r="G13" s="80"/>
    </row>
    <row r="14" spans="1:7" s="2" customFormat="1" ht="12.75" customHeight="1" x14ac:dyDescent="0.3">
      <c r="A14" s="531"/>
      <c r="B14" s="22" t="s">
        <v>32</v>
      </c>
      <c r="C14" s="22" t="s">
        <v>31</v>
      </c>
      <c r="D14" s="532"/>
      <c r="E14" s="532"/>
      <c r="F14" s="532"/>
      <c r="G14" s="94"/>
    </row>
    <row r="15" spans="1:7" x14ac:dyDescent="0.3">
      <c r="A15" s="545"/>
      <c r="B15" s="546"/>
      <c r="C15" s="546"/>
      <c r="D15" s="546"/>
      <c r="E15" s="546"/>
      <c r="F15" s="546"/>
    </row>
    <row r="16" spans="1:7" ht="19.5" x14ac:dyDescent="0.4">
      <c r="A16" s="538" t="s">
        <v>0</v>
      </c>
      <c r="B16" s="539"/>
      <c r="C16" s="539"/>
      <c r="D16" s="539"/>
      <c r="E16" s="539"/>
      <c r="F16" s="539"/>
      <c r="G16" s="93" t="s">
        <v>298</v>
      </c>
    </row>
    <row r="17" spans="1:7" ht="49.5" x14ac:dyDescent="0.3">
      <c r="A17" s="7" t="s">
        <v>225</v>
      </c>
      <c r="B17" s="62">
        <v>1</v>
      </c>
      <c r="C17" s="62"/>
      <c r="D17" s="63" t="s">
        <v>542</v>
      </c>
      <c r="E17" s="63" t="s">
        <v>510</v>
      </c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x14ac:dyDescent="0.3">
      <c r="A19" s="7" t="s">
        <v>68</v>
      </c>
      <c r="B19" s="265">
        <v>2</v>
      </c>
      <c r="C19" s="62"/>
      <c r="D19" s="63"/>
      <c r="E19" s="63"/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40" t="s">
        <v>34</v>
      </c>
      <c r="B22" s="534"/>
      <c r="C22" s="535"/>
      <c r="D22" s="99">
        <f>SUM(B17:C21)</f>
        <v>9</v>
      </c>
    </row>
    <row r="23" spans="1:7" x14ac:dyDescent="0.3">
      <c r="A23" s="533" t="s">
        <v>251</v>
      </c>
      <c r="B23" s="536"/>
      <c r="C23" s="537"/>
      <c r="D23" s="21">
        <f>D22/(COUNT(B17:C21)*2)</f>
        <v>0.9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1" t="s">
        <v>4</v>
      </c>
      <c r="B25" s="542"/>
      <c r="C25" s="542"/>
      <c r="D25" s="542"/>
      <c r="E25" s="542"/>
      <c r="F25" s="542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33" t="s">
        <v>34</v>
      </c>
      <c r="B33" s="536"/>
      <c r="C33" s="537"/>
      <c r="D33" s="97">
        <f>SUM(B26:C32)</f>
        <v>14</v>
      </c>
    </row>
    <row r="34" spans="1:7" x14ac:dyDescent="0.3">
      <c r="A34" s="533" t="s">
        <v>251</v>
      </c>
      <c r="B34" s="536"/>
      <c r="C34" s="537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1" t="s">
        <v>180</v>
      </c>
      <c r="B36" s="542"/>
      <c r="C36" s="542"/>
      <c r="D36" s="542"/>
      <c r="E36" s="542"/>
      <c r="F36" s="542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33" t="s">
        <v>34</v>
      </c>
      <c r="B42" s="536"/>
      <c r="C42" s="537"/>
      <c r="D42" s="97">
        <f>SUM(B37:C41)</f>
        <v>10</v>
      </c>
      <c r="E42" s="3"/>
      <c r="F42" s="3"/>
      <c r="G42" s="93"/>
    </row>
    <row r="43" spans="1:7" s="10" customFormat="1" x14ac:dyDescent="0.3">
      <c r="A43" s="533" t="s">
        <v>251</v>
      </c>
      <c r="B43" s="536"/>
      <c r="C43" s="537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3" t="s">
        <v>19</v>
      </c>
      <c r="B45" s="544"/>
      <c r="C45" s="544"/>
      <c r="D45" s="544"/>
      <c r="E45" s="544"/>
      <c r="F45" s="544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ht="49.5" x14ac:dyDescent="0.3">
      <c r="A48" s="7" t="s">
        <v>192</v>
      </c>
      <c r="B48" s="265">
        <v>1</v>
      </c>
      <c r="C48" s="62"/>
      <c r="D48" s="63" t="s">
        <v>511</v>
      </c>
      <c r="E48" s="63" t="s">
        <v>512</v>
      </c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33.75" x14ac:dyDescent="0.35">
      <c r="A51" s="28" t="s">
        <v>252</v>
      </c>
      <c r="B51" s="265" t="s">
        <v>30</v>
      </c>
      <c r="C51" s="88" t="str">
        <f>IF(B51=0, -5, "0")</f>
        <v>0</v>
      </c>
      <c r="D51" s="63" t="s">
        <v>513</v>
      </c>
      <c r="E51" s="62"/>
      <c r="F51" s="62"/>
    </row>
    <row r="52" spans="1:7" x14ac:dyDescent="0.3">
      <c r="A52" s="533" t="s">
        <v>34</v>
      </c>
      <c r="B52" s="536"/>
      <c r="C52" s="537"/>
      <c r="D52" s="97">
        <f>SUM(B46:C51)</f>
        <v>9</v>
      </c>
    </row>
    <row r="53" spans="1:7" x14ac:dyDescent="0.3">
      <c r="A53" s="533" t="s">
        <v>251</v>
      </c>
      <c r="B53" s="536"/>
      <c r="C53" s="537"/>
      <c r="D53" s="21">
        <f>D52/(COUNT(B46:C51)*2)</f>
        <v>0.9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1" t="s">
        <v>8</v>
      </c>
      <c r="B55" s="542"/>
      <c r="C55" s="542"/>
      <c r="D55" s="542"/>
      <c r="E55" s="542"/>
      <c r="F55" s="542"/>
    </row>
    <row r="56" spans="1:7" ht="36" x14ac:dyDescent="0.35">
      <c r="A56" s="29" t="s">
        <v>148</v>
      </c>
      <c r="B56" s="62">
        <v>2</v>
      </c>
      <c r="C56" s="88" t="str">
        <f>IF(B56=0, -5, "0")</f>
        <v>0</v>
      </c>
      <c r="D56" s="66"/>
      <c r="E56" s="62"/>
      <c r="F56" s="62"/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x14ac:dyDescent="0.3">
      <c r="A58" s="11" t="s">
        <v>205</v>
      </c>
      <c r="B58" s="265">
        <v>2</v>
      </c>
      <c r="C58" s="62"/>
      <c r="D58" s="63"/>
      <c r="E58" s="63"/>
      <c r="F58" s="62"/>
    </row>
    <row r="59" spans="1:7" x14ac:dyDescent="0.3">
      <c r="A59" s="11" t="s">
        <v>79</v>
      </c>
      <c r="B59" s="265">
        <v>2</v>
      </c>
      <c r="C59" s="62"/>
      <c r="D59" s="66"/>
      <c r="E59" s="62"/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33" t="s">
        <v>34</v>
      </c>
      <c r="B63" s="536"/>
      <c r="C63" s="537"/>
      <c r="D63" s="97">
        <f>SUM(B56:C62)</f>
        <v>14</v>
      </c>
    </row>
    <row r="64" spans="1:7" x14ac:dyDescent="0.3">
      <c r="A64" s="533" t="s">
        <v>251</v>
      </c>
      <c r="B64" s="536"/>
      <c r="C64" s="537"/>
      <c r="D64" s="21">
        <f>D63/(COUNT(B56:C62)*2)</f>
        <v>1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1" t="s">
        <v>111</v>
      </c>
      <c r="B66" s="542"/>
      <c r="C66" s="542"/>
      <c r="D66" s="542"/>
      <c r="E66" s="542"/>
      <c r="F66" s="542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62"/>
    </row>
    <row r="68" spans="1:7" ht="49.5" x14ac:dyDescent="0.4">
      <c r="A68" s="7" t="s">
        <v>228</v>
      </c>
      <c r="B68" s="68">
        <v>0</v>
      </c>
      <c r="C68" s="69"/>
      <c r="D68" s="420" t="s">
        <v>514</v>
      </c>
      <c r="E68" s="81" t="s">
        <v>515</v>
      </c>
      <c r="F68" s="62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62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62"/>
    </row>
    <row r="73" spans="1:7" ht="19.5" x14ac:dyDescent="0.4">
      <c r="A73" s="7" t="s">
        <v>81</v>
      </c>
      <c r="B73" s="68" t="s">
        <v>30</v>
      </c>
      <c r="C73" s="69"/>
      <c r="D73" s="62"/>
      <c r="E73" s="62"/>
      <c r="F73" s="62"/>
    </row>
    <row r="74" spans="1:7" x14ac:dyDescent="0.3">
      <c r="A74" s="8" t="s">
        <v>254</v>
      </c>
      <c r="B74" s="68" t="s">
        <v>30</v>
      </c>
      <c r="C74" s="62"/>
      <c r="D74" s="72"/>
      <c r="E74" s="72"/>
      <c r="F74" s="62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ht="49.5" x14ac:dyDescent="0.3">
      <c r="A78" s="9" t="s">
        <v>193</v>
      </c>
      <c r="B78" s="68">
        <v>1</v>
      </c>
      <c r="C78" s="74"/>
      <c r="D78" s="63" t="s">
        <v>516</v>
      </c>
      <c r="E78" s="63" t="s">
        <v>540</v>
      </c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/>
      <c r="E80" s="73"/>
      <c r="F80" s="62"/>
    </row>
    <row r="81" spans="1:7" x14ac:dyDescent="0.3">
      <c r="A81" s="7" t="s">
        <v>255</v>
      </c>
      <c r="B81" s="68">
        <v>2</v>
      </c>
      <c r="C81" s="62"/>
      <c r="D81" s="75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33" t="s">
        <v>34</v>
      </c>
      <c r="B84" s="536"/>
      <c r="C84" s="537"/>
      <c r="D84" s="97">
        <f>SUM(B67:C83)</f>
        <v>21</v>
      </c>
    </row>
    <row r="85" spans="1:7" x14ac:dyDescent="0.3">
      <c r="A85" s="533" t="s">
        <v>251</v>
      </c>
      <c r="B85" s="536"/>
      <c r="C85" s="537"/>
      <c r="D85" s="21">
        <f>D84/(COUNT(B67:C83)*2)</f>
        <v>0.875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1" t="s">
        <v>172</v>
      </c>
      <c r="B87" s="542"/>
      <c r="C87" s="542"/>
      <c r="D87" s="542"/>
      <c r="E87" s="542"/>
      <c r="F87" s="542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62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62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62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62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"/>
      <c r="E93" s="62"/>
      <c r="F93" s="62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62"/>
      <c r="F94" s="62"/>
    </row>
    <row r="95" spans="1:7" ht="66" x14ac:dyDescent="0.3">
      <c r="A95" s="8" t="s">
        <v>138</v>
      </c>
      <c r="B95" s="78">
        <v>1</v>
      </c>
      <c r="C95" s="62"/>
      <c r="D95" s="63" t="s">
        <v>517</v>
      </c>
      <c r="E95" s="63" t="s">
        <v>518</v>
      </c>
      <c r="F95" s="62"/>
    </row>
    <row r="96" spans="1:7" x14ac:dyDescent="0.3">
      <c r="A96" s="13" t="s">
        <v>238</v>
      </c>
      <c r="B96" s="78">
        <v>2</v>
      </c>
      <c r="C96" s="62"/>
      <c r="D96" s="63"/>
      <c r="E96" s="62"/>
      <c r="F96" s="62"/>
    </row>
    <row r="97" spans="1:7" x14ac:dyDescent="0.3">
      <c r="A97" s="13" t="s">
        <v>239</v>
      </c>
      <c r="B97" s="78">
        <v>2</v>
      </c>
      <c r="C97" s="62"/>
      <c r="D97" s="63"/>
      <c r="E97" s="62"/>
      <c r="F97" s="62"/>
    </row>
    <row r="98" spans="1:7" x14ac:dyDescent="0.3">
      <c r="A98" s="7" t="s">
        <v>115</v>
      </c>
      <c r="B98" s="78">
        <v>2</v>
      </c>
      <c r="C98" s="62"/>
      <c r="D98" s="63"/>
      <c r="E98" s="62"/>
      <c r="F98" s="62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62"/>
      <c r="F99" s="62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33" t="s">
        <v>34</v>
      </c>
      <c r="B102" s="536"/>
      <c r="C102" s="537"/>
      <c r="D102" s="97">
        <f>SUM(B88:C101)</f>
        <v>21</v>
      </c>
    </row>
    <row r="103" spans="1:7" x14ac:dyDescent="0.3">
      <c r="A103" s="533" t="s">
        <v>251</v>
      </c>
      <c r="B103" s="536"/>
      <c r="C103" s="537"/>
      <c r="D103" s="21">
        <f>D102/(COUNT(B88:C101)*2)</f>
        <v>0.95454545454545459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1" t="s">
        <v>173</v>
      </c>
      <c r="B106" s="542"/>
      <c r="C106" s="542"/>
      <c r="D106" s="542"/>
      <c r="E106" s="542"/>
      <c r="F106" s="542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33" t="s">
        <v>34</v>
      </c>
      <c r="B118" s="536"/>
      <c r="C118" s="537"/>
      <c r="D118" s="97">
        <f>SUM(B107:C117)</f>
        <v>22</v>
      </c>
      <c r="E118" s="3"/>
      <c r="F118" s="3"/>
      <c r="G118" s="93"/>
    </row>
    <row r="119" spans="1:7" s="10" customFormat="1" x14ac:dyDescent="0.3">
      <c r="A119" s="533" t="s">
        <v>251</v>
      </c>
      <c r="B119" s="536"/>
      <c r="C119" s="537"/>
      <c r="D119" s="21">
        <f>D118/(COUNT(B107:C117)*2)</f>
        <v>1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1" t="s">
        <v>156</v>
      </c>
      <c r="B121" s="542"/>
      <c r="C121" s="542"/>
      <c r="D121" s="542"/>
      <c r="E121" s="542"/>
      <c r="F121" s="542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x14ac:dyDescent="0.3">
      <c r="A123" s="30" t="s">
        <v>228</v>
      </c>
      <c r="B123" s="79">
        <v>2</v>
      </c>
      <c r="C123" s="62"/>
      <c r="D123" s="63"/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/>
      <c r="E128" s="63"/>
      <c r="F128" s="62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66.75" x14ac:dyDescent="0.35">
      <c r="A132" s="31" t="s">
        <v>272</v>
      </c>
      <c r="B132" s="79">
        <v>0</v>
      </c>
      <c r="C132" s="88">
        <f>IF(B132=0, -5, "0")</f>
        <v>-5</v>
      </c>
      <c r="D132" s="63" t="s">
        <v>490</v>
      </c>
      <c r="E132" s="63" t="s">
        <v>491</v>
      </c>
      <c r="F132" s="62"/>
    </row>
    <row r="133" spans="1:7" x14ac:dyDescent="0.3">
      <c r="A133" s="533" t="s">
        <v>34</v>
      </c>
      <c r="B133" s="536"/>
      <c r="C133" s="537"/>
      <c r="D133" s="97">
        <f>SUM(B122:C132)</f>
        <v>15</v>
      </c>
    </row>
    <row r="134" spans="1:7" x14ac:dyDescent="0.3">
      <c r="A134" s="533" t="s">
        <v>251</v>
      </c>
      <c r="B134" s="536"/>
      <c r="C134" s="537"/>
      <c r="D134" s="20">
        <f>D133/(COUNT(B122:C132)*2)</f>
        <v>0.625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1" t="s">
        <v>61</v>
      </c>
      <c r="B136" s="542"/>
      <c r="C136" s="542"/>
      <c r="D136" s="542"/>
      <c r="E136" s="542"/>
      <c r="F136" s="542"/>
    </row>
    <row r="137" spans="1:7" ht="19.5" x14ac:dyDescent="0.4">
      <c r="A137" s="11" t="s">
        <v>258</v>
      </c>
      <c r="B137" s="78">
        <v>2</v>
      </c>
      <c r="C137" s="69"/>
      <c r="D137" s="71"/>
      <c r="E137" s="62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62"/>
      <c r="F138" s="62"/>
    </row>
    <row r="139" spans="1:7" x14ac:dyDescent="0.3">
      <c r="A139" s="9" t="s">
        <v>233</v>
      </c>
      <c r="B139" s="78">
        <v>2</v>
      </c>
      <c r="C139" s="63"/>
      <c r="D139" s="71"/>
      <c r="E139" s="62"/>
      <c r="F139" s="62"/>
    </row>
    <row r="140" spans="1:7" x14ac:dyDescent="0.3">
      <c r="A140" s="38" t="s">
        <v>234</v>
      </c>
      <c r="B140" s="78">
        <v>2</v>
      </c>
      <c r="C140" s="63"/>
      <c r="D140" s="103"/>
      <c r="E140" s="62"/>
      <c r="F140" s="62"/>
    </row>
    <row r="141" spans="1:7" s="10" customFormat="1" x14ac:dyDescent="0.3">
      <c r="A141" s="9" t="s">
        <v>259</v>
      </c>
      <c r="B141" s="78">
        <v>2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2"/>
      <c r="E142" s="62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62"/>
      <c r="F143" s="62"/>
    </row>
    <row r="144" spans="1:7" ht="66.75" x14ac:dyDescent="0.35">
      <c r="A144" s="28" t="s">
        <v>198</v>
      </c>
      <c r="B144" s="78">
        <v>0</v>
      </c>
      <c r="C144" s="88">
        <f>IF(B144=0, -5, "0")</f>
        <v>-5</v>
      </c>
      <c r="D144" s="63" t="s">
        <v>522</v>
      </c>
      <c r="E144" s="63" t="s">
        <v>519</v>
      </c>
      <c r="F144" s="62"/>
    </row>
    <row r="145" spans="1:7" ht="83.25" x14ac:dyDescent="0.35">
      <c r="A145" s="28" t="s">
        <v>165</v>
      </c>
      <c r="B145" s="78">
        <v>0</v>
      </c>
      <c r="C145" s="88">
        <f>IF(B145=0, -5, "0")</f>
        <v>-5</v>
      </c>
      <c r="D145" s="95" t="s">
        <v>520</v>
      </c>
      <c r="E145" s="63" t="s">
        <v>521</v>
      </c>
      <c r="F145" s="62"/>
    </row>
    <row r="146" spans="1:7" x14ac:dyDescent="0.3">
      <c r="A146" s="11" t="s">
        <v>82</v>
      </c>
      <c r="B146" s="78">
        <v>2</v>
      </c>
      <c r="C146" s="63"/>
      <c r="D146" s="66"/>
      <c r="E146" s="62"/>
      <c r="F146" s="62"/>
    </row>
    <row r="147" spans="1:7" x14ac:dyDescent="0.3">
      <c r="A147" s="36" t="s">
        <v>175</v>
      </c>
      <c r="B147" s="78" t="s">
        <v>30</v>
      </c>
      <c r="C147" s="63"/>
      <c r="D147" s="66"/>
      <c r="E147" s="62"/>
      <c r="F147" s="62"/>
    </row>
    <row r="148" spans="1:7" x14ac:dyDescent="0.3">
      <c r="A148" s="7" t="s">
        <v>261</v>
      </c>
      <c r="B148" s="78">
        <v>2</v>
      </c>
      <c r="C148" s="63"/>
      <c r="D148" s="83"/>
      <c r="E148" s="62"/>
      <c r="F148" s="62"/>
    </row>
    <row r="149" spans="1:7" x14ac:dyDescent="0.3">
      <c r="A149" s="533" t="s">
        <v>34</v>
      </c>
      <c r="B149" s="536"/>
      <c r="C149" s="537"/>
      <c r="D149" s="97">
        <f>SUM(B137:C148)</f>
        <v>8</v>
      </c>
    </row>
    <row r="150" spans="1:7" x14ac:dyDescent="0.3">
      <c r="A150" s="533" t="s">
        <v>251</v>
      </c>
      <c r="B150" s="536"/>
      <c r="C150" s="537"/>
      <c r="D150" s="21">
        <f>D149/(COUNT(B137:C148)*2)</f>
        <v>0.30769230769230771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1" t="s">
        <v>178</v>
      </c>
      <c r="B152" s="542"/>
      <c r="C152" s="542"/>
      <c r="D152" s="542"/>
      <c r="E152" s="542"/>
      <c r="F152" s="542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66.75" x14ac:dyDescent="0.35">
      <c r="A155" s="28" t="s">
        <v>262</v>
      </c>
      <c r="B155" s="265">
        <v>1</v>
      </c>
      <c r="C155" s="88" t="str">
        <f>IF(B155=0, -5, "0")</f>
        <v>0</v>
      </c>
      <c r="D155" s="63" t="s">
        <v>523</v>
      </c>
      <c r="E155" s="63" t="s">
        <v>526</v>
      </c>
      <c r="F155" s="62"/>
    </row>
    <row r="156" spans="1:7" ht="18" x14ac:dyDescent="0.35">
      <c r="A156" s="28" t="s">
        <v>263</v>
      </c>
      <c r="B156" s="265">
        <v>2</v>
      </c>
      <c r="C156" s="88" t="str">
        <f>IF(B156=0, -5, "0")</f>
        <v>0</v>
      </c>
      <c r="D156" s="63"/>
      <c r="E156" s="62"/>
      <c r="F156" s="62"/>
    </row>
    <row r="157" spans="1:7" ht="50.25" x14ac:dyDescent="0.35">
      <c r="A157" s="28" t="s">
        <v>264</v>
      </c>
      <c r="B157" s="265">
        <v>1</v>
      </c>
      <c r="C157" s="88" t="str">
        <f>IF(B157=0, -5, "0")</f>
        <v>0</v>
      </c>
      <c r="D157" s="63" t="s">
        <v>524</v>
      </c>
      <c r="E157" s="63" t="s">
        <v>525</v>
      </c>
      <c r="F157" s="62"/>
    </row>
    <row r="158" spans="1:7" ht="33" x14ac:dyDescent="0.3">
      <c r="A158" s="47" t="s">
        <v>166</v>
      </c>
      <c r="B158" s="265">
        <v>2</v>
      </c>
      <c r="C158" s="62"/>
      <c r="D158" s="85"/>
      <c r="E158" s="62"/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33" t="s">
        <v>34</v>
      </c>
      <c r="B161" s="534"/>
      <c r="C161" s="535"/>
      <c r="D161" s="99">
        <f>SUM(B153:C160)</f>
        <v>14</v>
      </c>
    </row>
    <row r="162" spans="1:7" x14ac:dyDescent="0.3">
      <c r="A162" s="533" t="s">
        <v>251</v>
      </c>
      <c r="B162" s="536"/>
      <c r="C162" s="537"/>
      <c r="D162" s="21">
        <f>D161/(COUNT(B153:C160)*2)</f>
        <v>0.875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1" t="s">
        <v>64</v>
      </c>
      <c r="B164" s="542"/>
      <c r="C164" s="542"/>
      <c r="D164" s="542"/>
      <c r="E164" s="542"/>
      <c r="F164" s="542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D165" s="62"/>
      <c r="E165" s="62"/>
      <c r="F165" s="62"/>
    </row>
    <row r="166" spans="1:7" ht="49.5" x14ac:dyDescent="0.3">
      <c r="A166" s="7" t="s">
        <v>243</v>
      </c>
      <c r="B166" s="265">
        <v>1</v>
      </c>
      <c r="C166" s="62"/>
      <c r="D166" s="63" t="s">
        <v>527</v>
      </c>
      <c r="E166" s="62" t="s">
        <v>528</v>
      </c>
      <c r="F166" s="62"/>
    </row>
    <row r="167" spans="1:7" ht="49.5" x14ac:dyDescent="0.3">
      <c r="A167" s="30" t="s">
        <v>176</v>
      </c>
      <c r="B167" s="265">
        <v>1</v>
      </c>
      <c r="C167" s="62"/>
      <c r="D167" s="63" t="s">
        <v>529</v>
      </c>
      <c r="E167" s="63" t="s">
        <v>512</v>
      </c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33" t="s">
        <v>34</v>
      </c>
      <c r="B169" s="536"/>
      <c r="C169" s="537"/>
      <c r="D169" s="97">
        <f>SUM(B165:C168)</f>
        <v>6</v>
      </c>
    </row>
    <row r="170" spans="1:7" x14ac:dyDescent="0.3">
      <c r="A170" s="533" t="s">
        <v>251</v>
      </c>
      <c r="B170" s="536"/>
      <c r="C170" s="537"/>
      <c r="D170" s="21">
        <f>D169/(COUNT(B165:C168)*2)</f>
        <v>0.75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7" t="s">
        <v>15</v>
      </c>
      <c r="B172" s="548"/>
      <c r="C172" s="548"/>
      <c r="D172" s="548"/>
      <c r="E172" s="548"/>
      <c r="F172" s="548"/>
    </row>
    <row r="173" spans="1:7" ht="66" x14ac:dyDescent="0.3">
      <c r="A173" s="8" t="s">
        <v>152</v>
      </c>
      <c r="B173" s="62">
        <v>1</v>
      </c>
      <c r="C173" s="62"/>
      <c r="D173" s="63" t="s">
        <v>538</v>
      </c>
      <c r="E173" s="63" t="s">
        <v>530</v>
      </c>
      <c r="F173" s="62"/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33" t="s">
        <v>34</v>
      </c>
      <c r="B177" s="536"/>
      <c r="C177" s="537"/>
      <c r="D177" s="97">
        <f>SUM(B173:C176)</f>
        <v>7</v>
      </c>
    </row>
    <row r="178" spans="1:7" x14ac:dyDescent="0.3">
      <c r="A178" s="533" t="s">
        <v>251</v>
      </c>
      <c r="B178" s="536"/>
      <c r="C178" s="537"/>
      <c r="D178" s="21">
        <f>D177/(COUNT(B173:C176)*2)</f>
        <v>0.875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1" t="s">
        <v>65</v>
      </c>
      <c r="B180" s="542"/>
      <c r="C180" s="542"/>
      <c r="D180" s="542"/>
      <c r="E180" s="542"/>
      <c r="F180" s="542"/>
    </row>
    <row r="181" spans="1:7" ht="49.5" x14ac:dyDescent="0.3">
      <c r="A181" s="30" t="s">
        <v>270</v>
      </c>
      <c r="B181" s="62">
        <v>0</v>
      </c>
      <c r="C181" s="62"/>
      <c r="D181" s="63" t="s">
        <v>531</v>
      </c>
      <c r="E181" s="63" t="s">
        <v>532</v>
      </c>
      <c r="F181" s="62"/>
    </row>
    <row r="182" spans="1:7" ht="33" x14ac:dyDescent="0.3">
      <c r="A182" s="38" t="s">
        <v>181</v>
      </c>
      <c r="B182" s="265">
        <v>1</v>
      </c>
      <c r="C182" s="62"/>
      <c r="D182" s="63" t="s">
        <v>539</v>
      </c>
      <c r="E182" s="45" t="s">
        <v>533</v>
      </c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33" t="s">
        <v>34</v>
      </c>
      <c r="B186" s="536"/>
      <c r="C186" s="537"/>
      <c r="D186" s="97">
        <f>SUM(B181:C185)</f>
        <v>7</v>
      </c>
    </row>
    <row r="187" spans="1:7" x14ac:dyDescent="0.3">
      <c r="A187" s="533" t="s">
        <v>251</v>
      </c>
      <c r="B187" s="536"/>
      <c r="C187" s="537"/>
      <c r="D187" s="21">
        <f>D186/(COUNT(B181:C185)*2)</f>
        <v>0.7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1" t="s">
        <v>177</v>
      </c>
      <c r="B189" s="542"/>
      <c r="C189" s="542"/>
      <c r="D189" s="542"/>
      <c r="E189" s="542"/>
      <c r="F189" s="542"/>
    </row>
    <row r="190" spans="1:7" x14ac:dyDescent="0.3">
      <c r="A190" s="30" t="s">
        <v>309</v>
      </c>
      <c r="B190" s="62">
        <v>2</v>
      </c>
      <c r="C190" s="62"/>
      <c r="D190" s="62"/>
      <c r="E190" s="62"/>
      <c r="F190" s="62"/>
      <c r="G190" s="3"/>
    </row>
    <row r="191" spans="1:7" ht="18" x14ac:dyDescent="0.35">
      <c r="A191" s="100" t="s">
        <v>271</v>
      </c>
      <c r="B191" s="265">
        <v>2</v>
      </c>
      <c r="C191" s="88" t="str">
        <f>IF(B191=0, -5, "0")</f>
        <v>0</v>
      </c>
      <c r="D191" s="62"/>
      <c r="E191" s="62"/>
      <c r="F191" s="62"/>
    </row>
    <row r="192" spans="1:7" x14ac:dyDescent="0.3">
      <c r="A192" s="8" t="s">
        <v>267</v>
      </c>
      <c r="B192" s="265">
        <v>2</v>
      </c>
      <c r="C192" s="62"/>
      <c r="D192" s="62"/>
      <c r="E192" s="62"/>
      <c r="F192" s="62"/>
    </row>
    <row r="193" spans="1:6" x14ac:dyDescent="0.3">
      <c r="A193" s="39" t="s">
        <v>159</v>
      </c>
      <c r="B193" s="265" t="s">
        <v>30</v>
      </c>
      <c r="C193" s="62"/>
      <c r="D193" s="62"/>
      <c r="E193" s="62"/>
      <c r="F193" s="62"/>
    </row>
    <row r="194" spans="1:6" x14ac:dyDescent="0.3">
      <c r="A194" s="533" t="s">
        <v>34</v>
      </c>
      <c r="B194" s="536"/>
      <c r="C194" s="537"/>
      <c r="D194" s="40">
        <f>SUM(B190:C193)</f>
        <v>6</v>
      </c>
    </row>
    <row r="195" spans="1:6" x14ac:dyDescent="0.3">
      <c r="A195" s="533" t="s">
        <v>251</v>
      </c>
      <c r="B195" s="536"/>
      <c r="C195" s="537"/>
      <c r="D195" s="21">
        <f>D194/(COUNT(B190:C193)*2)</f>
        <v>1</v>
      </c>
    </row>
    <row r="197" spans="1:6" ht="18" x14ac:dyDescent="0.35">
      <c r="A197" s="43" t="s">
        <v>422</v>
      </c>
      <c r="B197" s="42"/>
      <c r="C197" s="42"/>
      <c r="D197" s="104">
        <v>0.59899999999999998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183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0.8169642857142857</v>
      </c>
    </row>
  </sheetData>
  <sheetProtection algorithmName="SHA-512" hashValue="0dQvqrDOG1ugw5tsketKmDuQhCm2vQCUcxicLdzI5n8USiaF0bHThvHA/hL/xuOhaRYbQJ8VwVIXbQzJ+rY4Qw==" saltValue="00dTpwuzEUETN2D9x2wQtQ==" spinCount="100000" sheet="1" objects="1" scenarios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0" orientation="portrait" r:id="rId1"/>
  <rowBreaks count="1" manualBreakCount="1">
    <brk id="134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123" zoomScale="60" zoomScaleNormal="100" workbookViewId="0">
      <selection activeCell="B142" sqref="B14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5"/>
      <c r="E1" s="455"/>
      <c r="F1" s="455"/>
      <c r="G1" s="455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56" t="s">
        <v>151</v>
      </c>
      <c r="B7" s="456"/>
      <c r="C7" s="456"/>
      <c r="D7" s="456"/>
      <c r="E7" s="456"/>
      <c r="F7" s="456"/>
      <c r="G7" s="111"/>
    </row>
    <row r="8" spans="1:7" ht="22.5" x14ac:dyDescent="0.45">
      <c r="A8" s="457" t="str">
        <f>'Page de garde'!D18</f>
        <v>Menzel Borguiba</v>
      </c>
      <c r="B8" s="457"/>
      <c r="C8" s="457"/>
      <c r="D8" s="457"/>
      <c r="E8" s="457"/>
      <c r="F8" s="457"/>
      <c r="G8" s="111"/>
    </row>
    <row r="9" spans="1:7" ht="22.5" x14ac:dyDescent="0.45">
      <c r="A9" s="112" t="s">
        <v>39</v>
      </c>
      <c r="B9" s="458"/>
      <c r="C9" s="458"/>
      <c r="D9" s="458"/>
      <c r="E9" s="458"/>
      <c r="F9" s="458"/>
      <c r="G9" s="111"/>
    </row>
    <row r="10" spans="1:7" ht="22.5" x14ac:dyDescent="0.45">
      <c r="A10" s="113" t="s">
        <v>41</v>
      </c>
      <c r="B10" s="459"/>
      <c r="C10" s="459"/>
      <c r="D10" s="459"/>
      <c r="E10" s="459"/>
      <c r="F10" s="459"/>
      <c r="G10" s="111"/>
    </row>
    <row r="11" spans="1:7" ht="22.5" x14ac:dyDescent="0.45">
      <c r="A11" s="112" t="s">
        <v>40</v>
      </c>
      <c r="B11" s="454"/>
      <c r="C11" s="454"/>
      <c r="D11" s="454"/>
      <c r="E11" s="454"/>
      <c r="F11" s="454"/>
      <c r="G11" s="111"/>
    </row>
    <row r="12" spans="1:7" ht="22.5" x14ac:dyDescent="0.45">
      <c r="A12" s="112" t="s">
        <v>200</v>
      </c>
      <c r="B12" s="460" t="e">
        <f>D730</f>
        <v>#DIV/0!</v>
      </c>
      <c r="C12" s="460"/>
      <c r="D12" s="460"/>
      <c r="E12" s="460"/>
      <c r="F12" s="460"/>
      <c r="G12" s="111"/>
    </row>
    <row r="13" spans="1:7" ht="22.5" x14ac:dyDescent="0.45">
      <c r="A13" s="110"/>
      <c r="B13" s="108"/>
      <c r="C13" s="108"/>
      <c r="D13" s="455"/>
      <c r="E13" s="455"/>
      <c r="F13" s="455"/>
      <c r="G13" s="455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3" t="s">
        <v>28</v>
      </c>
      <c r="B17" s="444" t="s">
        <v>29</v>
      </c>
      <c r="C17" s="444"/>
      <c r="D17" s="444" t="s">
        <v>42</v>
      </c>
      <c r="E17" s="434" t="s">
        <v>266</v>
      </c>
      <c r="F17" s="434" t="s">
        <v>300</v>
      </c>
      <c r="G17" s="114"/>
    </row>
    <row r="18" spans="1:8" ht="16.5" customHeight="1" x14ac:dyDescent="0.4">
      <c r="A18" s="443"/>
      <c r="B18" s="118" t="s">
        <v>32</v>
      </c>
      <c r="C18" s="118" t="s">
        <v>31</v>
      </c>
      <c r="D18" s="444"/>
      <c r="E18" s="434"/>
      <c r="F18" s="434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9" t="s">
        <v>16</v>
      </c>
      <c r="B29" s="550"/>
      <c r="C29" s="550"/>
      <c r="D29" s="550"/>
      <c r="E29" s="550"/>
      <c r="F29" s="550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9" t="s">
        <v>311</v>
      </c>
      <c r="B38" s="550"/>
      <c r="C38" s="550"/>
      <c r="D38" s="550"/>
      <c r="E38" s="550"/>
      <c r="F38" s="550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COUNTIF('A1 Exploitation'!F21:F42,"ok")</f>
        <v>0</v>
      </c>
      <c r="F43" s="414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7"/>
      <c r="B49" s="437"/>
      <c r="C49" s="437"/>
      <c r="D49" s="437"/>
      <c r="E49" s="437"/>
      <c r="F49" s="437"/>
      <c r="G49" s="43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3" t="s">
        <v>28</v>
      </c>
      <c r="B52" s="444" t="s">
        <v>29</v>
      </c>
      <c r="C52" s="444"/>
      <c r="D52" s="444" t="s">
        <v>42</v>
      </c>
      <c r="E52" s="434" t="s">
        <v>266</v>
      </c>
      <c r="F52" s="434" t="s">
        <v>302</v>
      </c>
      <c r="G52" s="129"/>
    </row>
    <row r="53" spans="1:7" ht="21" x14ac:dyDescent="0.4">
      <c r="A53" s="443"/>
      <c r="B53" s="118" t="s">
        <v>32</v>
      </c>
      <c r="C53" s="118" t="s">
        <v>31</v>
      </c>
      <c r="D53" s="444"/>
      <c r="E53" s="434"/>
      <c r="F53" s="434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12"/>
      <c r="B64" s="513"/>
      <c r="C64" s="513"/>
      <c r="D64" s="513"/>
      <c r="E64" s="513"/>
      <c r="F64" s="513"/>
      <c r="G64" s="513"/>
    </row>
    <row r="65" spans="1:7" ht="43.5" customHeight="1" x14ac:dyDescent="0.4">
      <c r="A65" s="446" t="s">
        <v>351</v>
      </c>
      <c r="B65" s="446"/>
      <c r="C65" s="446"/>
      <c r="D65" s="446"/>
      <c r="E65" s="446"/>
      <c r="F65" s="446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62"/>
      <c r="B83" s="462"/>
      <c r="C83" s="462"/>
      <c r="D83" s="462"/>
      <c r="E83" s="462"/>
      <c r="F83" s="462"/>
      <c r="G83" s="462"/>
    </row>
    <row r="84" spans="1:7" ht="45" customHeight="1" x14ac:dyDescent="0.45">
      <c r="A84" s="447" t="s">
        <v>352</v>
      </c>
      <c r="B84" s="447"/>
      <c r="C84" s="447"/>
      <c r="D84" s="447"/>
      <c r="E84" s="447"/>
      <c r="F84" s="44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6"/>
      <c r="B103" s="514"/>
      <c r="C103" s="514"/>
      <c r="D103" s="514"/>
      <c r="E103" s="514"/>
      <c r="F103" s="520"/>
      <c r="G103" s="173"/>
    </row>
    <row r="104" spans="1:7" s="80" customFormat="1" ht="46.5" customHeight="1" x14ac:dyDescent="0.4">
      <c r="A104" s="446" t="s">
        <v>353</v>
      </c>
      <c r="B104" s="446"/>
      <c r="C104" s="446"/>
      <c r="D104" s="446"/>
      <c r="E104" s="446"/>
      <c r="F104" s="44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1"/>
      <c r="B111" s="522"/>
      <c r="C111" s="522"/>
      <c r="D111" s="522"/>
      <c r="E111" s="522"/>
      <c r="F111" s="523"/>
      <c r="G111" s="129"/>
    </row>
    <row r="112" spans="1:7" s="80" customFormat="1" ht="39.75" customHeight="1" x14ac:dyDescent="0.4">
      <c r="A112" s="446" t="s">
        <v>390</v>
      </c>
      <c r="B112" s="446"/>
      <c r="C112" s="446"/>
      <c r="D112" s="446"/>
      <c r="E112" s="446"/>
      <c r="F112" s="44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4"/>
      <c r="B120" s="514"/>
      <c r="C120" s="514"/>
      <c r="D120" s="514"/>
      <c r="E120" s="514"/>
      <c r="F120" s="514"/>
      <c r="G120" s="173"/>
    </row>
    <row r="121" spans="1:7" ht="22.5" x14ac:dyDescent="0.4">
      <c r="A121" s="446" t="s">
        <v>311</v>
      </c>
      <c r="B121" s="446"/>
      <c r="C121" s="446"/>
      <c r="D121" s="446"/>
      <c r="E121" s="446"/>
      <c r="F121" s="44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15"/>
      <c r="B132" s="515"/>
      <c r="C132" s="515"/>
      <c r="D132" s="515"/>
      <c r="E132" s="515"/>
      <c r="F132" s="515"/>
      <c r="G132" s="114"/>
    </row>
    <row r="133" spans="1:16384" ht="22.5" customHeight="1" x14ac:dyDescent="0.4">
      <c r="A133" s="448" t="s">
        <v>424</v>
      </c>
      <c r="B133" s="448"/>
      <c r="C133" s="448"/>
      <c r="D133" s="448"/>
      <c r="E133" s="448"/>
      <c r="F133" s="448"/>
      <c r="G133" s="114"/>
    </row>
    <row r="134" spans="1:16384" ht="22.5" customHeight="1" x14ac:dyDescent="0.4">
      <c r="A134" s="449"/>
      <c r="B134" s="449"/>
      <c r="C134" s="449"/>
      <c r="D134" s="449"/>
      <c r="E134" s="449"/>
      <c r="F134" s="449"/>
      <c r="G134" s="114"/>
    </row>
    <row r="135" spans="1:16384" s="326" customFormat="1" ht="22.5" customHeight="1" x14ac:dyDescent="0.25">
      <c r="A135" s="443" t="s">
        <v>28</v>
      </c>
      <c r="B135" s="444" t="s">
        <v>29</v>
      </c>
      <c r="C135" s="444"/>
      <c r="D135" s="444" t="s">
        <v>42</v>
      </c>
      <c r="E135" s="434" t="s">
        <v>266</v>
      </c>
      <c r="F135" s="434" t="s">
        <v>302</v>
      </c>
    </row>
    <row r="136" spans="1:16384" s="326" customFormat="1" ht="22.5" customHeight="1" x14ac:dyDescent="0.25">
      <c r="A136" s="443"/>
      <c r="B136" s="118" t="s">
        <v>32</v>
      </c>
      <c r="C136" s="118" t="s">
        <v>31</v>
      </c>
      <c r="D136" s="444"/>
      <c r="E136" s="434"/>
      <c r="F136" s="434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50" t="s">
        <v>461</v>
      </c>
      <c r="B139" s="450"/>
      <c r="C139" s="450"/>
      <c r="D139" s="450"/>
      <c r="E139" s="450"/>
      <c r="F139" s="450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5" t="s">
        <v>350</v>
      </c>
      <c r="B147" s="475"/>
      <c r="C147" s="475"/>
      <c r="D147" s="475"/>
      <c r="E147" s="475"/>
      <c r="F147" s="475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6"/>
      <c r="B165" s="514"/>
      <c r="C165" s="514"/>
      <c r="D165" s="514"/>
      <c r="E165" s="514"/>
      <c r="F165" s="514"/>
      <c r="G165" s="114"/>
    </row>
    <row r="166" spans="1:7" ht="32.25" customHeight="1" x14ac:dyDescent="0.4">
      <c r="A166" s="450" t="s">
        <v>462</v>
      </c>
      <c r="B166" s="450"/>
      <c r="C166" s="450"/>
      <c r="D166" s="450"/>
      <c r="E166" s="450"/>
      <c r="F166" s="450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7"/>
      <c r="B176" s="518"/>
      <c r="C176" s="518"/>
      <c r="D176" s="518"/>
      <c r="E176" s="518"/>
      <c r="F176" s="518"/>
      <c r="G176" s="114"/>
    </row>
    <row r="177" spans="1:7" ht="32.25" customHeight="1" x14ac:dyDescent="0.4">
      <c r="A177" s="450" t="s">
        <v>311</v>
      </c>
      <c r="B177" s="450"/>
      <c r="C177" s="450"/>
      <c r="D177" s="450"/>
      <c r="E177" s="450"/>
      <c r="F177" s="450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COUNTIF('A1 Exploitation'!F141:F184,"ok")</f>
        <v>0</v>
      </c>
      <c r="F185" s="414">
        <f>COUNTA('A1 Exploitation'!F141:F184)</f>
        <v>0</v>
      </c>
      <c r="G185" s="114"/>
    </row>
    <row r="186" spans="1:7" ht="22.5" x14ac:dyDescent="0.4">
      <c r="A186" s="292" t="s">
        <v>438</v>
      </c>
      <c r="B186" s="476"/>
      <c r="C186" s="477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19"/>
      <c r="B188" s="519"/>
      <c r="C188" s="519"/>
      <c r="D188" s="519"/>
      <c r="E188" s="519"/>
      <c r="F188" s="519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3" t="s">
        <v>28</v>
      </c>
      <c r="B191" s="444" t="s">
        <v>29</v>
      </c>
      <c r="C191" s="444"/>
      <c r="D191" s="444" t="s">
        <v>42</v>
      </c>
      <c r="E191" s="434" t="s">
        <v>266</v>
      </c>
      <c r="F191" s="434" t="s">
        <v>302</v>
      </c>
      <c r="G191" s="114"/>
    </row>
    <row r="192" spans="1:7" ht="21" x14ac:dyDescent="0.4">
      <c r="A192" s="443"/>
      <c r="B192" s="118" t="s">
        <v>32</v>
      </c>
      <c r="C192" s="118" t="s">
        <v>31</v>
      </c>
      <c r="D192" s="444"/>
      <c r="E192" s="434"/>
      <c r="F192" s="434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1" t="s">
        <v>34</v>
      </c>
      <c r="B203" s="452"/>
      <c r="C203" s="453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7"/>
      <c r="B205" s="437"/>
      <c r="C205" s="437"/>
      <c r="D205" s="437"/>
      <c r="E205" s="437"/>
      <c r="F205" s="43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1" t="s">
        <v>34</v>
      </c>
      <c r="B227" s="452"/>
      <c r="C227" s="453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7"/>
      <c r="B229" s="437"/>
      <c r="C229" s="437"/>
      <c r="D229" s="437"/>
      <c r="E229" s="437"/>
      <c r="F229" s="43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40" t="s">
        <v>311</v>
      </c>
      <c r="B236" s="441"/>
      <c r="C236" s="441"/>
      <c r="D236" s="442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COUNTIF('A1 Exploitation'!F195:F244,"ok")</f>
        <v>0</v>
      </c>
      <c r="F244" s="414">
        <f>COUNTA('A1 Exploitation'!F195:F243)</f>
        <v>0</v>
      </c>
      <c r="G244" s="114"/>
    </row>
    <row r="245" spans="1:7" ht="21" x14ac:dyDescent="0.4">
      <c r="A245" s="451" t="s">
        <v>34</v>
      </c>
      <c r="B245" s="452"/>
      <c r="C245" s="453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7"/>
      <c r="B250" s="437"/>
      <c r="C250" s="437"/>
      <c r="D250" s="437"/>
      <c r="E250" s="437"/>
      <c r="F250" s="43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3" t="s">
        <v>28</v>
      </c>
      <c r="B253" s="444" t="s">
        <v>29</v>
      </c>
      <c r="C253" s="444"/>
      <c r="D253" s="444" t="s">
        <v>42</v>
      </c>
      <c r="E253" s="434" t="s">
        <v>266</v>
      </c>
      <c r="F253" s="434" t="s">
        <v>302</v>
      </c>
      <c r="G253" s="129"/>
    </row>
    <row r="254" spans="1:7" ht="21" x14ac:dyDescent="0.4">
      <c r="A254" s="443"/>
      <c r="B254" s="118" t="s">
        <v>32</v>
      </c>
      <c r="C254" s="118" t="s">
        <v>31</v>
      </c>
      <c r="D254" s="444"/>
      <c r="E254" s="434"/>
      <c r="F254" s="434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1" t="s">
        <v>34</v>
      </c>
      <c r="B265" s="452"/>
      <c r="C265" s="453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7"/>
      <c r="B290" s="487"/>
      <c r="C290" s="487"/>
      <c r="D290" s="487"/>
      <c r="E290" s="487"/>
      <c r="F290" s="487"/>
      <c r="G290" s="129"/>
    </row>
    <row r="291" spans="1:7" s="80" customFormat="1" ht="31.5" customHeight="1" x14ac:dyDescent="0.4">
      <c r="A291" s="445" t="s">
        <v>311</v>
      </c>
      <c r="B291" s="445"/>
      <c r="C291" s="445"/>
      <c r="D291" s="445"/>
      <c r="E291" s="445"/>
      <c r="F291" s="445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COUNTIF('A1 Exploitation'!F257:F298,"ok")</f>
        <v>0</v>
      </c>
      <c r="F299" s="414">
        <f>COUNTA('A1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3" t="s">
        <v>28</v>
      </c>
      <c r="B308" s="444" t="s">
        <v>29</v>
      </c>
      <c r="C308" s="444"/>
      <c r="D308" s="444" t="s">
        <v>42</v>
      </c>
      <c r="E308" s="434" t="s">
        <v>266</v>
      </c>
      <c r="F308" s="434" t="s">
        <v>302</v>
      </c>
      <c r="G308" s="129"/>
    </row>
    <row r="309" spans="1:7" ht="21" x14ac:dyDescent="0.4">
      <c r="A309" s="443"/>
      <c r="B309" s="118" t="s">
        <v>32</v>
      </c>
      <c r="C309" s="118" t="s">
        <v>31</v>
      </c>
      <c r="D309" s="444"/>
      <c r="E309" s="434"/>
      <c r="F309" s="434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39"/>
      <c r="B357" s="439"/>
      <c r="C357" s="439"/>
      <c r="D357" s="439"/>
      <c r="E357" s="439"/>
      <c r="F357" s="439"/>
      <c r="G357" s="439"/>
    </row>
    <row r="358" spans="1:7" ht="32.25" customHeight="1" x14ac:dyDescent="0.4">
      <c r="A358" s="465" t="s">
        <v>311</v>
      </c>
      <c r="B358" s="465"/>
      <c r="C358" s="465"/>
      <c r="D358" s="465"/>
      <c r="E358" s="465"/>
      <c r="F358" s="465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COUNTIF('A1 Exploitation'!F312:F365,"ok")</f>
        <v>0</v>
      </c>
      <c r="F366" s="414">
        <f>COUNTA('A1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3" t="s">
        <v>28</v>
      </c>
      <c r="B375" s="444" t="s">
        <v>29</v>
      </c>
      <c r="C375" s="444"/>
      <c r="D375" s="444" t="s">
        <v>42</v>
      </c>
      <c r="E375" s="434" t="s">
        <v>266</v>
      </c>
      <c r="F375" s="434" t="s">
        <v>302</v>
      </c>
      <c r="G375" s="173"/>
    </row>
    <row r="376" spans="1:7" s="260" customFormat="1" ht="21" x14ac:dyDescent="0.4">
      <c r="A376" s="443"/>
      <c r="B376" s="118" t="s">
        <v>32</v>
      </c>
      <c r="C376" s="118" t="s">
        <v>31</v>
      </c>
      <c r="D376" s="444"/>
      <c r="E376" s="434"/>
      <c r="F376" s="434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61"/>
      <c r="B415" s="462"/>
      <c r="C415" s="462"/>
      <c r="D415" s="462"/>
      <c r="E415" s="462"/>
      <c r="F415" s="462"/>
      <c r="G415" s="462"/>
    </row>
    <row r="416" spans="1:7" s="260" customFormat="1" ht="24.75" x14ac:dyDescent="0.4">
      <c r="A416" s="430" t="s">
        <v>320</v>
      </c>
      <c r="B416" s="430"/>
      <c r="C416" s="430"/>
      <c r="D416" s="430"/>
      <c r="E416" s="430"/>
      <c r="F416" s="430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COUNTIF('A1 Exploitation'!F379:F423,"ok")</f>
        <v>0</v>
      </c>
      <c r="F424" s="414">
        <f>COUNTA('A1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3" t="s">
        <v>28</v>
      </c>
      <c r="B433" s="444" t="s">
        <v>29</v>
      </c>
      <c r="C433" s="444"/>
      <c r="D433" s="444" t="s">
        <v>42</v>
      </c>
      <c r="E433" s="434" t="s">
        <v>266</v>
      </c>
      <c r="F433" s="434" t="s">
        <v>302</v>
      </c>
      <c r="G433" s="129"/>
    </row>
    <row r="434" spans="1:7" ht="21" x14ac:dyDescent="0.4">
      <c r="A434" s="443"/>
      <c r="B434" s="118" t="s">
        <v>32</v>
      </c>
      <c r="C434" s="118" t="s">
        <v>31</v>
      </c>
      <c r="D434" s="444"/>
      <c r="E434" s="434"/>
      <c r="F434" s="434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0" t="s">
        <v>311</v>
      </c>
      <c r="B464" s="430"/>
      <c r="C464" s="430"/>
      <c r="D464" s="430"/>
      <c r="E464" s="430"/>
      <c r="F464" s="430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COUNTIF('A1 Exploitation'!F437:F470,"ok")</f>
        <v>0</v>
      </c>
      <c r="F471" s="414">
        <f>COUNTA('A1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68" t="s">
        <v>425</v>
      </c>
      <c r="B478" s="468"/>
      <c r="C478" s="468"/>
      <c r="D478" s="468"/>
      <c r="E478" s="468"/>
      <c r="F478" s="468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31" t="s">
        <v>28</v>
      </c>
      <c r="B480" s="432" t="s">
        <v>29</v>
      </c>
      <c r="C480" s="432"/>
      <c r="D480" s="432" t="s">
        <v>42</v>
      </c>
      <c r="E480" s="433" t="s">
        <v>266</v>
      </c>
      <c r="F480" s="433" t="s">
        <v>302</v>
      </c>
      <c r="G480" s="114"/>
    </row>
    <row r="481" spans="1:7" ht="21" x14ac:dyDescent="0.4">
      <c r="A481" s="431"/>
      <c r="B481" s="320" t="s">
        <v>32</v>
      </c>
      <c r="C481" s="320" t="s">
        <v>31</v>
      </c>
      <c r="D481" s="432"/>
      <c r="E481" s="433"/>
      <c r="F481" s="433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7" t="s">
        <v>52</v>
      </c>
      <c r="B483" s="507"/>
      <c r="C483" s="507"/>
      <c r="D483" s="507"/>
      <c r="E483" s="507"/>
      <c r="F483" s="507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5" t="s">
        <v>463</v>
      </c>
      <c r="B491" s="506"/>
      <c r="C491" s="506"/>
      <c r="D491" s="506"/>
      <c r="E491" s="506"/>
      <c r="F491" s="506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9" t="s">
        <v>23</v>
      </c>
      <c r="B505" s="480"/>
      <c r="C505" s="480"/>
      <c r="D505" s="480"/>
      <c r="E505" s="480"/>
      <c r="F505" s="481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3"/>
      <c r="B517" s="463"/>
      <c r="C517" s="463"/>
      <c r="D517" s="463"/>
      <c r="E517" s="463"/>
      <c r="F517" s="463"/>
      <c r="G517" s="463"/>
    </row>
    <row r="518" spans="1:7" ht="26.25" customHeight="1" x14ac:dyDescent="0.5">
      <c r="A518" s="369" t="s">
        <v>311</v>
      </c>
      <c r="B518" s="464"/>
      <c r="C518" s="464"/>
      <c r="D518" s="464"/>
      <c r="E518" s="464"/>
      <c r="F518" s="464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69" t="s">
        <v>97</v>
      </c>
      <c r="B530" s="469"/>
      <c r="C530" s="469"/>
      <c r="D530" s="469"/>
      <c r="E530" s="469"/>
      <c r="F530" s="469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2" t="s">
        <v>28</v>
      </c>
      <c r="B532" s="470" t="s">
        <v>29</v>
      </c>
      <c r="C532" s="484"/>
      <c r="D532" s="444" t="s">
        <v>42</v>
      </c>
      <c r="E532" s="434" t="s">
        <v>266</v>
      </c>
      <c r="F532" s="434" t="s">
        <v>302</v>
      </c>
      <c r="G532" s="114"/>
    </row>
    <row r="533" spans="1:7" ht="21" x14ac:dyDescent="0.4">
      <c r="A533" s="483"/>
      <c r="B533" s="315" t="s">
        <v>32</v>
      </c>
      <c r="C533" s="316" t="s">
        <v>31</v>
      </c>
      <c r="D533" s="444"/>
      <c r="E533" s="434"/>
      <c r="F533" s="434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6"/>
      <c r="D535" s="466"/>
      <c r="E535" s="466"/>
      <c r="F535" s="467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1" t="s">
        <v>34</v>
      </c>
      <c r="B542" s="452"/>
      <c r="C542" s="453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1" t="s">
        <v>33</v>
      </c>
      <c r="B543" s="452"/>
      <c r="C543" s="453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7"/>
      <c r="B544" s="437"/>
      <c r="C544" s="437"/>
      <c r="D544" s="437"/>
      <c r="E544" s="437"/>
      <c r="F544" s="437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8"/>
      <c r="B556" s="439"/>
      <c r="C556" s="439"/>
      <c r="D556" s="439"/>
      <c r="E556" s="439"/>
      <c r="F556" s="439"/>
      <c r="G556" s="439"/>
    </row>
    <row r="557" spans="1:7" ht="35.25" customHeight="1" x14ac:dyDescent="0.4">
      <c r="A557" s="371" t="s">
        <v>311</v>
      </c>
      <c r="B557" s="337"/>
      <c r="C557" s="503"/>
      <c r="D557" s="503"/>
      <c r="E557" s="503"/>
      <c r="F557" s="504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COUNTIF('A1 Exploitation'!F536:F564,"ok")</f>
        <v>0</v>
      </c>
      <c r="F565" s="414">
        <f>COUNTA('A1 Exploitation'!F536:F564)</f>
        <v>0</v>
      </c>
      <c r="G565" s="114"/>
    </row>
    <row r="566" spans="1:7" ht="21" x14ac:dyDescent="0.4">
      <c r="A566" s="435" t="s">
        <v>34</v>
      </c>
      <c r="B566" s="435"/>
      <c r="C566" s="436"/>
      <c r="D566" s="378">
        <f>SUM(B558:C565,B546:C555)</f>
        <v>0</v>
      </c>
      <c r="E566" s="108"/>
      <c r="F566" s="114"/>
      <c r="G566" s="114"/>
    </row>
    <row r="567" spans="1:7" ht="21" x14ac:dyDescent="0.4">
      <c r="A567" s="435" t="s">
        <v>33</v>
      </c>
      <c r="B567" s="435"/>
      <c r="C567" s="435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7"/>
      <c r="B572" s="437"/>
      <c r="C572" s="437"/>
      <c r="D572" s="437"/>
      <c r="E572" s="437"/>
      <c r="F572" s="437"/>
      <c r="G572" s="114"/>
    </row>
    <row r="573" spans="1:7" ht="22.5" x14ac:dyDescent="0.45">
      <c r="A573" s="429" t="s">
        <v>19</v>
      </c>
      <c r="B573" s="429"/>
      <c r="C573" s="429"/>
      <c r="D573" s="429"/>
      <c r="E573" s="429"/>
      <c r="F573" s="429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31" t="s">
        <v>28</v>
      </c>
      <c r="B575" s="432" t="s">
        <v>29</v>
      </c>
      <c r="C575" s="432"/>
      <c r="D575" s="432" t="s">
        <v>42</v>
      </c>
      <c r="E575" s="433" t="s">
        <v>266</v>
      </c>
      <c r="F575" s="433" t="s">
        <v>302</v>
      </c>
      <c r="G575" s="114"/>
    </row>
    <row r="576" spans="1:7" ht="21" x14ac:dyDescent="0.4">
      <c r="A576" s="431"/>
      <c r="B576" s="320" t="s">
        <v>32</v>
      </c>
      <c r="C576" s="320" t="s">
        <v>31</v>
      </c>
      <c r="D576" s="432"/>
      <c r="E576" s="433"/>
      <c r="F576" s="433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1" t="s">
        <v>10</v>
      </c>
      <c r="B578" s="492"/>
      <c r="C578" s="492"/>
      <c r="D578" s="492"/>
      <c r="E578" s="492"/>
      <c r="F578" s="493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5" t="s">
        <v>34</v>
      </c>
      <c r="B588" s="435"/>
      <c r="C588" s="436"/>
      <c r="D588" s="378">
        <f>SUM(B579:C587)</f>
        <v>0</v>
      </c>
      <c r="E588" s="108"/>
      <c r="F588" s="114"/>
      <c r="G588" s="114"/>
    </row>
    <row r="589" spans="1:7" ht="21" x14ac:dyDescent="0.4">
      <c r="A589" s="435" t="s">
        <v>33</v>
      </c>
      <c r="B589" s="435"/>
      <c r="C589" s="435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4" t="s">
        <v>23</v>
      </c>
      <c r="B591" s="495"/>
      <c r="C591" s="495"/>
      <c r="D591" s="495"/>
      <c r="E591" s="495"/>
      <c r="F591" s="496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COUNTIF('A1 Exploitation'!F579:F604,"ok")</f>
        <v>0</v>
      </c>
      <c r="F605" s="414">
        <f>COUNTA('A1 Exploitation'!F579:F604)</f>
        <v>0</v>
      </c>
      <c r="G605" s="129"/>
    </row>
    <row r="606" spans="1:7" ht="21" x14ac:dyDescent="0.4">
      <c r="A606" s="435" t="s">
        <v>34</v>
      </c>
      <c r="B606" s="435"/>
      <c r="C606" s="436"/>
      <c r="D606" s="378">
        <f>SUM(B592:C605)</f>
        <v>0</v>
      </c>
      <c r="E606" s="108"/>
      <c r="F606" s="114"/>
      <c r="G606" s="114"/>
    </row>
    <row r="607" spans="1:7" ht="21" x14ac:dyDescent="0.4">
      <c r="A607" s="435" t="s">
        <v>33</v>
      </c>
      <c r="B607" s="435"/>
      <c r="C607" s="435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500" t="s">
        <v>170</v>
      </c>
      <c r="B610" s="501"/>
      <c r="C610" s="502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9" t="s">
        <v>8</v>
      </c>
      <c r="B612" s="429"/>
      <c r="C612" s="429"/>
      <c r="D612" s="429"/>
      <c r="E612" s="429"/>
      <c r="F612" s="429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3" t="s">
        <v>28</v>
      </c>
      <c r="B614" s="444" t="s">
        <v>29</v>
      </c>
      <c r="C614" s="444"/>
      <c r="D614" s="444" t="s">
        <v>42</v>
      </c>
      <c r="E614" s="434" t="s">
        <v>266</v>
      </c>
      <c r="F614" s="434" t="s">
        <v>302</v>
      </c>
      <c r="G614" s="114"/>
    </row>
    <row r="615" spans="1:7" ht="18.75" customHeight="1" x14ac:dyDescent="0.4">
      <c r="A615" s="443"/>
      <c r="B615" s="118" t="s">
        <v>32</v>
      </c>
      <c r="C615" s="118" t="s">
        <v>31</v>
      </c>
      <c r="D615" s="444"/>
      <c r="E615" s="434"/>
      <c r="F615" s="434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9"/>
      <c r="D617" s="489"/>
      <c r="E617" s="489"/>
      <c r="F617" s="490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5" t="s">
        <v>34</v>
      </c>
      <c r="B627" s="435"/>
      <c r="C627" s="435"/>
      <c r="D627" s="378">
        <f>SUM(B618:C626)</f>
        <v>0</v>
      </c>
      <c r="E627" s="486"/>
      <c r="F627" s="487"/>
      <c r="G627" s="129"/>
    </row>
    <row r="628" spans="1:7" ht="21" x14ac:dyDescent="0.4">
      <c r="A628" s="435" t="s">
        <v>33</v>
      </c>
      <c r="B628" s="435"/>
      <c r="C628" s="435"/>
      <c r="D628" s="388" t="e">
        <f>D627/(COUNT(B618:C626)*2)</f>
        <v>#DIV/0!</v>
      </c>
      <c r="E628" s="488"/>
      <c r="F628" s="463"/>
      <c r="G628" s="129"/>
    </row>
    <row r="629" spans="1:7" ht="21" x14ac:dyDescent="0.4">
      <c r="A629" s="325"/>
      <c r="B629" s="135"/>
      <c r="C629" s="485"/>
      <c r="D629" s="485"/>
      <c r="E629" s="485"/>
      <c r="F629" s="485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1" t="s">
        <v>34</v>
      </c>
      <c r="B639" s="452"/>
      <c r="C639" s="453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9"/>
      <c r="D642" s="489"/>
      <c r="E642" s="489"/>
      <c r="F642" s="490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1" t="s">
        <v>34</v>
      </c>
      <c r="B650" s="452"/>
      <c r="C650" s="453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8"/>
      <c r="B652" s="478"/>
      <c r="C652" s="478"/>
      <c r="D652" s="478"/>
      <c r="E652" s="478"/>
      <c r="F652" s="478"/>
      <c r="G652" s="478"/>
    </row>
    <row r="653" spans="1:16382" ht="24.75" x14ac:dyDescent="0.4">
      <c r="A653" s="363" t="s">
        <v>26</v>
      </c>
      <c r="B653" s="489"/>
      <c r="C653" s="489"/>
      <c r="D653" s="489"/>
      <c r="E653" s="489"/>
      <c r="F653" s="490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71" t="s">
        <v>311</v>
      </c>
      <c r="B661" s="472"/>
      <c r="C661" s="472"/>
      <c r="D661" s="472"/>
      <c r="E661" s="472"/>
      <c r="F661" s="473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COUNTIF('A1 Exploitation'!F618:F667,"ok")</f>
        <v>0</v>
      </c>
      <c r="F668" s="414">
        <f>COUNTA('A1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9" t="s">
        <v>356</v>
      </c>
      <c r="B676" s="429"/>
      <c r="C676" s="429"/>
      <c r="D676" s="429"/>
      <c r="E676" s="429"/>
      <c r="F676" s="429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3" t="s">
        <v>28</v>
      </c>
      <c r="B678" s="444" t="s">
        <v>29</v>
      </c>
      <c r="C678" s="444"/>
      <c r="D678" s="444" t="s">
        <v>42</v>
      </c>
      <c r="E678" s="434" t="s">
        <v>266</v>
      </c>
      <c r="F678" s="434" t="s">
        <v>302</v>
      </c>
      <c r="G678" s="129"/>
    </row>
    <row r="679" spans="1:7" ht="21" x14ac:dyDescent="0.4">
      <c r="A679" s="443"/>
      <c r="B679" s="118" t="s">
        <v>32</v>
      </c>
      <c r="C679" s="118" t="s">
        <v>31</v>
      </c>
      <c r="D679" s="444"/>
      <c r="E679" s="434"/>
      <c r="F679" s="434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COUNTIF('A1 Exploitation'!F681:F699,"ok")</f>
        <v>0</v>
      </c>
      <c r="F700" s="414">
        <f>COUNTA('A1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4" t="s">
        <v>459</v>
      </c>
      <c r="B704" s="474"/>
      <c r="C704" s="474"/>
      <c r="D704" s="474"/>
      <c r="E704" s="474"/>
      <c r="F704" s="474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10" t="s">
        <v>28</v>
      </c>
      <c r="B706" s="470" t="s">
        <v>29</v>
      </c>
      <c r="C706" s="470"/>
      <c r="D706" s="444" t="s">
        <v>42</v>
      </c>
      <c r="E706" s="434" t="s">
        <v>266</v>
      </c>
      <c r="F706" s="434" t="s">
        <v>302</v>
      </c>
      <c r="G706" s="274"/>
    </row>
    <row r="707" spans="1:7" ht="21" x14ac:dyDescent="0.4">
      <c r="A707" s="511"/>
      <c r="B707" s="383" t="s">
        <v>32</v>
      </c>
      <c r="C707" s="383" t="s">
        <v>31</v>
      </c>
      <c r="D707" s="444"/>
      <c r="E707" s="434"/>
      <c r="F707" s="434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7" t="s">
        <v>306</v>
      </c>
      <c r="B709" s="498"/>
      <c r="C709" s="498"/>
      <c r="D709" s="498"/>
      <c r="E709" s="498"/>
      <c r="F709" s="499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8"/>
      <c r="C715" s="509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08"/>
      <c r="C716" s="509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7" t="s">
        <v>307</v>
      </c>
      <c r="B718" s="498"/>
      <c r="C718" s="498"/>
      <c r="D718" s="498"/>
      <c r="E718" s="498"/>
      <c r="F718" s="499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COUNTIF('A1 Exploitation'!F710:F720,"ok")</f>
        <v>0</v>
      </c>
      <c r="F721" s="414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/Ok0x/Kq7zP62Mi4SBgZhuK4p5ljFOhCzdrTYXiCS16d0qfDD/O6IjasYShizVNfROXODMTm1okd7U9qtcwBNA==" saltValue="69D4Xi5+98kM9AMUrOoTBw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5"/>
      <c r="E1" s="525"/>
      <c r="F1" s="525"/>
      <c r="G1" s="525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26" t="s">
        <v>46</v>
      </c>
      <c r="B6" s="526"/>
      <c r="C6" s="526"/>
      <c r="D6" s="526"/>
      <c r="E6" s="526"/>
      <c r="F6" s="526"/>
      <c r="G6" s="92"/>
    </row>
    <row r="7" spans="1:7" s="258" customFormat="1" ht="21.75" customHeight="1" x14ac:dyDescent="0.45">
      <c r="A7" s="527" t="str">
        <f>'Page de garde'!D18</f>
        <v>Menzel Borguiba</v>
      </c>
      <c r="B7" s="527"/>
      <c r="C7" s="527"/>
      <c r="D7" s="527"/>
      <c r="E7" s="527"/>
      <c r="F7" s="527"/>
      <c r="G7" s="92"/>
    </row>
    <row r="8" spans="1:7" s="258" customFormat="1" ht="24" x14ac:dyDescent="0.45">
      <c r="A8" s="4" t="s">
        <v>39</v>
      </c>
      <c r="B8" s="528" t="str">
        <f>'A1 Exploitation'!B9:F9</f>
        <v>M Souheil DRAOUI</v>
      </c>
      <c r="C8" s="528"/>
      <c r="D8" s="528"/>
      <c r="E8" s="528"/>
      <c r="F8" s="528"/>
      <c r="G8" s="92"/>
    </row>
    <row r="9" spans="1:7" s="258" customFormat="1" ht="24" x14ac:dyDescent="0.45">
      <c r="A9" s="5" t="s">
        <v>41</v>
      </c>
      <c r="B9" s="529" t="str">
        <f>'A1 Exploitation'!B10:F10</f>
        <v>Directeur magasin et chefs rayons</v>
      </c>
      <c r="C9" s="529"/>
      <c r="D9" s="529"/>
      <c r="E9" s="529"/>
      <c r="F9" s="529"/>
      <c r="G9" s="92"/>
    </row>
    <row r="10" spans="1:7" s="258" customFormat="1" ht="24" x14ac:dyDescent="0.45">
      <c r="A10" s="4" t="s">
        <v>40</v>
      </c>
      <c r="B10" s="524">
        <f>'A1 Exploitation'!B11:F11</f>
        <v>43543</v>
      </c>
      <c r="C10" s="524"/>
      <c r="D10" s="524"/>
      <c r="E10" s="524"/>
      <c r="F10" s="524"/>
      <c r="G10" s="92"/>
    </row>
    <row r="11" spans="1:7" s="258" customFormat="1" ht="24" x14ac:dyDescent="0.45">
      <c r="A11" s="4" t="s">
        <v>250</v>
      </c>
      <c r="B11" s="530" t="e">
        <f>D199</f>
        <v>#DIV/0!</v>
      </c>
      <c r="C11" s="530"/>
      <c r="D11" s="530"/>
      <c r="E11" s="530"/>
      <c r="F11" s="530"/>
      <c r="G11" s="92"/>
    </row>
    <row r="12" spans="1:7" s="258" customFormat="1" ht="22.5" x14ac:dyDescent="0.45">
      <c r="A12" s="1"/>
      <c r="D12" s="455"/>
      <c r="E12" s="455"/>
      <c r="F12" s="455"/>
      <c r="G12" s="455"/>
    </row>
    <row r="13" spans="1:7" s="258" customFormat="1" ht="11.25" customHeight="1" x14ac:dyDescent="0.3">
      <c r="A13" s="531" t="s">
        <v>28</v>
      </c>
      <c r="B13" s="532" t="s">
        <v>29</v>
      </c>
      <c r="C13" s="532"/>
      <c r="D13" s="532" t="s">
        <v>42</v>
      </c>
      <c r="E13" s="532" t="s">
        <v>160</v>
      </c>
      <c r="F13" s="532" t="s">
        <v>161</v>
      </c>
      <c r="G13" s="80"/>
    </row>
    <row r="14" spans="1:7" s="258" customFormat="1" ht="12.75" customHeight="1" x14ac:dyDescent="0.3">
      <c r="A14" s="531"/>
      <c r="B14" s="22" t="s">
        <v>32</v>
      </c>
      <c r="C14" s="22" t="s">
        <v>31</v>
      </c>
      <c r="D14" s="532"/>
      <c r="E14" s="532"/>
      <c r="F14" s="532"/>
      <c r="G14" s="94"/>
    </row>
    <row r="15" spans="1:7" x14ac:dyDescent="0.3">
      <c r="A15" s="545"/>
      <c r="B15" s="546"/>
      <c r="C15" s="546"/>
      <c r="D15" s="546"/>
      <c r="E15" s="546"/>
      <c r="F15" s="546"/>
    </row>
    <row r="16" spans="1:7" ht="19.5" x14ac:dyDescent="0.4">
      <c r="A16" s="538" t="s">
        <v>0</v>
      </c>
      <c r="B16" s="539"/>
      <c r="C16" s="539"/>
      <c r="D16" s="539"/>
      <c r="E16" s="539"/>
      <c r="F16" s="539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0" t="s">
        <v>34</v>
      </c>
      <c r="B22" s="534"/>
      <c r="C22" s="535"/>
      <c r="D22" s="381">
        <f>SUM(B17:C21)</f>
        <v>0</v>
      </c>
    </row>
    <row r="23" spans="1:7" x14ac:dyDescent="0.3">
      <c r="A23" s="533" t="s">
        <v>251</v>
      </c>
      <c r="B23" s="536"/>
      <c r="C23" s="537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1" t="s">
        <v>4</v>
      </c>
      <c r="B25" s="542"/>
      <c r="C25" s="542"/>
      <c r="D25" s="542"/>
      <c r="E25" s="542"/>
      <c r="F25" s="542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3" t="s">
        <v>34</v>
      </c>
      <c r="B33" s="536"/>
      <c r="C33" s="537"/>
      <c r="D33" s="380">
        <f>SUM(B26:C32)</f>
        <v>0</v>
      </c>
    </row>
    <row r="34" spans="1:7" x14ac:dyDescent="0.3">
      <c r="A34" s="533" t="s">
        <v>251</v>
      </c>
      <c r="B34" s="536"/>
      <c r="C34" s="537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1" t="s">
        <v>180</v>
      </c>
      <c r="B36" s="542"/>
      <c r="C36" s="542"/>
      <c r="D36" s="542"/>
      <c r="E36" s="542"/>
      <c r="F36" s="542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3" t="s">
        <v>34</v>
      </c>
      <c r="B42" s="536"/>
      <c r="C42" s="537"/>
      <c r="D42" s="380">
        <f>SUM(B37:C41)</f>
        <v>0</v>
      </c>
      <c r="E42" s="259"/>
      <c r="F42" s="259"/>
      <c r="G42" s="93"/>
    </row>
    <row r="43" spans="1:7" s="10" customFormat="1" x14ac:dyDescent="0.3">
      <c r="A43" s="533" t="s">
        <v>251</v>
      </c>
      <c r="B43" s="536"/>
      <c r="C43" s="537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3" t="s">
        <v>19</v>
      </c>
      <c r="B45" s="544"/>
      <c r="C45" s="544"/>
      <c r="D45" s="544"/>
      <c r="E45" s="544"/>
      <c r="F45" s="544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3" t="s">
        <v>34</v>
      </c>
      <c r="B52" s="536"/>
      <c r="C52" s="537"/>
      <c r="D52" s="380">
        <f>SUM(B46:C51)</f>
        <v>0</v>
      </c>
    </row>
    <row r="53" spans="1:7" x14ac:dyDescent="0.3">
      <c r="A53" s="533" t="s">
        <v>251</v>
      </c>
      <c r="B53" s="536"/>
      <c r="C53" s="537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1" t="s">
        <v>8</v>
      </c>
      <c r="B55" s="542"/>
      <c r="C55" s="542"/>
      <c r="D55" s="542"/>
      <c r="E55" s="542"/>
      <c r="F55" s="542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3" t="s">
        <v>34</v>
      </c>
      <c r="B63" s="536"/>
      <c r="C63" s="537"/>
      <c r="D63" s="380">
        <f>SUM(B56:C62)</f>
        <v>0</v>
      </c>
    </row>
    <row r="64" spans="1:7" x14ac:dyDescent="0.3">
      <c r="A64" s="533" t="s">
        <v>251</v>
      </c>
      <c r="B64" s="536"/>
      <c r="C64" s="537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1" t="s">
        <v>111</v>
      </c>
      <c r="B66" s="542"/>
      <c r="C66" s="542"/>
      <c r="D66" s="542"/>
      <c r="E66" s="542"/>
      <c r="F66" s="542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3" t="s">
        <v>34</v>
      </c>
      <c r="B84" s="536"/>
      <c r="C84" s="537"/>
      <c r="D84" s="380">
        <f>SUM(B67:C83)</f>
        <v>0</v>
      </c>
    </row>
    <row r="85" spans="1:7" x14ac:dyDescent="0.3">
      <c r="A85" s="533" t="s">
        <v>251</v>
      </c>
      <c r="B85" s="536"/>
      <c r="C85" s="537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1" t="s">
        <v>172</v>
      </c>
      <c r="B87" s="542"/>
      <c r="C87" s="542"/>
      <c r="D87" s="542"/>
      <c r="E87" s="542"/>
      <c r="F87" s="542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3" t="s">
        <v>34</v>
      </c>
      <c r="B102" s="536"/>
      <c r="C102" s="537"/>
      <c r="D102" s="380">
        <f>SUM(B88:C101)</f>
        <v>0</v>
      </c>
    </row>
    <row r="103" spans="1:7" x14ac:dyDescent="0.3">
      <c r="A103" s="533" t="s">
        <v>251</v>
      </c>
      <c r="B103" s="536"/>
      <c r="C103" s="537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1" t="s">
        <v>173</v>
      </c>
      <c r="B106" s="542"/>
      <c r="C106" s="542"/>
      <c r="D106" s="542"/>
      <c r="E106" s="542"/>
      <c r="F106" s="542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3" t="s">
        <v>34</v>
      </c>
      <c r="B118" s="536"/>
      <c r="C118" s="537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3" t="s">
        <v>251</v>
      </c>
      <c r="B119" s="536"/>
      <c r="C119" s="537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1" t="s">
        <v>156</v>
      </c>
      <c r="B121" s="542"/>
      <c r="C121" s="542"/>
      <c r="D121" s="542"/>
      <c r="E121" s="542"/>
      <c r="F121" s="542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3" t="s">
        <v>34</v>
      </c>
      <c r="B133" s="536"/>
      <c r="C133" s="537"/>
      <c r="D133" s="380">
        <f>SUM(B122:C132)</f>
        <v>0</v>
      </c>
    </row>
    <row r="134" spans="1:7" x14ac:dyDescent="0.3">
      <c r="A134" s="533" t="s">
        <v>251</v>
      </c>
      <c r="B134" s="536"/>
      <c r="C134" s="537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1" t="s">
        <v>61</v>
      </c>
      <c r="B136" s="542"/>
      <c r="C136" s="542"/>
      <c r="D136" s="542"/>
      <c r="E136" s="542"/>
      <c r="F136" s="542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3" t="s">
        <v>34</v>
      </c>
      <c r="B149" s="536"/>
      <c r="C149" s="537"/>
      <c r="D149" s="380">
        <f>SUM(B137:C148)</f>
        <v>0</v>
      </c>
    </row>
    <row r="150" spans="1:7" x14ac:dyDescent="0.3">
      <c r="A150" s="533" t="s">
        <v>251</v>
      </c>
      <c r="B150" s="536"/>
      <c r="C150" s="537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1" t="s">
        <v>178</v>
      </c>
      <c r="B152" s="542"/>
      <c r="C152" s="542"/>
      <c r="D152" s="542"/>
      <c r="E152" s="542"/>
      <c r="F152" s="542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3" t="s">
        <v>34</v>
      </c>
      <c r="B161" s="534"/>
      <c r="C161" s="535"/>
      <c r="D161" s="381">
        <f>SUM(B153:C160)</f>
        <v>0</v>
      </c>
    </row>
    <row r="162" spans="1:7" x14ac:dyDescent="0.3">
      <c r="A162" s="533" t="s">
        <v>251</v>
      </c>
      <c r="B162" s="536"/>
      <c r="C162" s="537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1" t="s">
        <v>64</v>
      </c>
      <c r="B164" s="542"/>
      <c r="C164" s="542"/>
      <c r="D164" s="542"/>
      <c r="E164" s="542"/>
      <c r="F164" s="542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3" t="s">
        <v>34</v>
      </c>
      <c r="B169" s="536"/>
      <c r="C169" s="537"/>
      <c r="D169" s="380">
        <f>SUM(B165:C168)</f>
        <v>0</v>
      </c>
    </row>
    <row r="170" spans="1:7" x14ac:dyDescent="0.3">
      <c r="A170" s="533" t="s">
        <v>251</v>
      </c>
      <c r="B170" s="536"/>
      <c r="C170" s="537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7" t="s">
        <v>15</v>
      </c>
      <c r="B172" s="548"/>
      <c r="C172" s="548"/>
      <c r="D172" s="548"/>
      <c r="E172" s="548"/>
      <c r="F172" s="548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3" t="s">
        <v>34</v>
      </c>
      <c r="B177" s="536"/>
      <c r="C177" s="537"/>
      <c r="D177" s="380">
        <f>SUM(B173:C176)</f>
        <v>0</v>
      </c>
    </row>
    <row r="178" spans="1:7" x14ac:dyDescent="0.3">
      <c r="A178" s="533" t="s">
        <v>251</v>
      </c>
      <c r="B178" s="536"/>
      <c r="C178" s="537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1" t="s">
        <v>65</v>
      </c>
      <c r="B180" s="542"/>
      <c r="C180" s="542"/>
      <c r="D180" s="542"/>
      <c r="E180" s="542"/>
      <c r="F180" s="542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3" t="s">
        <v>34</v>
      </c>
      <c r="B186" s="536"/>
      <c r="C186" s="537"/>
      <c r="D186" s="380">
        <f>SUM(B181:C185)</f>
        <v>0</v>
      </c>
    </row>
    <row r="187" spans="1:7" x14ac:dyDescent="0.3">
      <c r="A187" s="533" t="s">
        <v>251</v>
      </c>
      <c r="B187" s="536"/>
      <c r="C187" s="537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1" t="s">
        <v>177</v>
      </c>
      <c r="B189" s="542"/>
      <c r="C189" s="542"/>
      <c r="D189" s="542"/>
      <c r="E189" s="542"/>
      <c r="F189" s="542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3" t="s">
        <v>34</v>
      </c>
      <c r="B194" s="536"/>
      <c r="C194" s="537"/>
      <c r="D194" s="40">
        <f>SUM(B190:C193)</f>
        <v>0</v>
      </c>
    </row>
    <row r="195" spans="1:6" x14ac:dyDescent="0.3">
      <c r="A195" s="533" t="s">
        <v>251</v>
      </c>
      <c r="B195" s="536"/>
      <c r="C195" s="537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COUNTIF('A1 Technique'!F17:F193,"ok")</f>
        <v>0</v>
      </c>
      <c r="F197" s="416">
        <f>COUNTA('A1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v2LdhvUEunLlMzYPC9G4UeBhX1BJbZu/dHyf8+IGMkBnDBG9IVxmy/U7W2uP56/EE9N12zIKfk7SGCLTwsPo+A==" saltValue="WxHQKk240JOQ2wNv24JOI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3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5"/>
      <c r="E1" s="455"/>
      <c r="F1" s="455"/>
      <c r="G1" s="455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56" t="s">
        <v>151</v>
      </c>
      <c r="B7" s="456"/>
      <c r="C7" s="456"/>
      <c r="D7" s="456"/>
      <c r="E7" s="456"/>
      <c r="F7" s="456"/>
      <c r="G7" s="111"/>
    </row>
    <row r="8" spans="1:7" ht="22.5" x14ac:dyDescent="0.45">
      <c r="A8" s="457" t="str">
        <f>'Page de garde'!D18</f>
        <v>Menzel Borguiba</v>
      </c>
      <c r="B8" s="457"/>
      <c r="C8" s="457"/>
      <c r="D8" s="457"/>
      <c r="E8" s="457"/>
      <c r="F8" s="457"/>
      <c r="G8" s="111"/>
    </row>
    <row r="9" spans="1:7" ht="22.5" x14ac:dyDescent="0.45">
      <c r="A9" s="112" t="s">
        <v>39</v>
      </c>
      <c r="B9" s="458"/>
      <c r="C9" s="458"/>
      <c r="D9" s="458"/>
      <c r="E9" s="458"/>
      <c r="F9" s="458"/>
      <c r="G9" s="111"/>
    </row>
    <row r="10" spans="1:7" ht="22.5" x14ac:dyDescent="0.45">
      <c r="A10" s="113" t="s">
        <v>41</v>
      </c>
      <c r="B10" s="459"/>
      <c r="C10" s="459"/>
      <c r="D10" s="459"/>
      <c r="E10" s="459"/>
      <c r="F10" s="459"/>
      <c r="G10" s="111"/>
    </row>
    <row r="11" spans="1:7" ht="22.5" x14ac:dyDescent="0.45">
      <c r="A11" s="112" t="s">
        <v>40</v>
      </c>
      <c r="B11" s="454"/>
      <c r="C11" s="454"/>
      <c r="D11" s="454"/>
      <c r="E11" s="454"/>
      <c r="F11" s="454"/>
      <c r="G11" s="111"/>
    </row>
    <row r="12" spans="1:7" ht="22.5" x14ac:dyDescent="0.45">
      <c r="A12" s="112" t="s">
        <v>200</v>
      </c>
      <c r="B12" s="460" t="e">
        <f>D730</f>
        <v>#DIV/0!</v>
      </c>
      <c r="C12" s="460"/>
      <c r="D12" s="460"/>
      <c r="E12" s="460"/>
      <c r="F12" s="460"/>
      <c r="G12" s="111"/>
    </row>
    <row r="13" spans="1:7" ht="22.5" x14ac:dyDescent="0.45">
      <c r="A13" s="110"/>
      <c r="B13" s="108"/>
      <c r="C13" s="108"/>
      <c r="D13" s="455"/>
      <c r="E13" s="455"/>
      <c r="F13" s="455"/>
      <c r="G13" s="455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3" t="s">
        <v>28</v>
      </c>
      <c r="B17" s="444" t="s">
        <v>29</v>
      </c>
      <c r="C17" s="444"/>
      <c r="D17" s="444" t="s">
        <v>42</v>
      </c>
      <c r="E17" s="434" t="s">
        <v>266</v>
      </c>
      <c r="F17" s="434" t="s">
        <v>300</v>
      </c>
      <c r="G17" s="114"/>
    </row>
    <row r="18" spans="1:8" ht="16.5" customHeight="1" x14ac:dyDescent="0.4">
      <c r="A18" s="443"/>
      <c r="B18" s="118" t="s">
        <v>32</v>
      </c>
      <c r="C18" s="118" t="s">
        <v>31</v>
      </c>
      <c r="D18" s="444"/>
      <c r="E18" s="434"/>
      <c r="F18" s="434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9" t="s">
        <v>16</v>
      </c>
      <c r="B29" s="550"/>
      <c r="C29" s="550"/>
      <c r="D29" s="550"/>
      <c r="E29" s="550"/>
      <c r="F29" s="550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9" t="s">
        <v>311</v>
      </c>
      <c r="B38" s="550"/>
      <c r="C38" s="550"/>
      <c r="D38" s="550"/>
      <c r="E38" s="550"/>
      <c r="F38" s="550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7"/>
      <c r="B49" s="437"/>
      <c r="C49" s="437"/>
      <c r="D49" s="437"/>
      <c r="E49" s="437"/>
      <c r="F49" s="437"/>
      <c r="G49" s="43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3" t="s">
        <v>28</v>
      </c>
      <c r="B52" s="444" t="s">
        <v>29</v>
      </c>
      <c r="C52" s="444"/>
      <c r="D52" s="444" t="s">
        <v>42</v>
      </c>
      <c r="E52" s="434" t="s">
        <v>266</v>
      </c>
      <c r="F52" s="434" t="s">
        <v>302</v>
      </c>
      <c r="G52" s="129"/>
    </row>
    <row r="53" spans="1:7" ht="21" x14ac:dyDescent="0.4">
      <c r="A53" s="443"/>
      <c r="B53" s="118" t="s">
        <v>32</v>
      </c>
      <c r="C53" s="118" t="s">
        <v>31</v>
      </c>
      <c r="D53" s="444"/>
      <c r="E53" s="434"/>
      <c r="F53" s="434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12"/>
      <c r="B64" s="513"/>
      <c r="C64" s="513"/>
      <c r="D64" s="513"/>
      <c r="E64" s="513"/>
      <c r="F64" s="513"/>
      <c r="G64" s="513"/>
    </row>
    <row r="65" spans="1:7" ht="43.5" customHeight="1" x14ac:dyDescent="0.4">
      <c r="A65" s="446" t="s">
        <v>351</v>
      </c>
      <c r="B65" s="446"/>
      <c r="C65" s="446"/>
      <c r="D65" s="446"/>
      <c r="E65" s="446"/>
      <c r="F65" s="446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62"/>
      <c r="B83" s="462"/>
      <c r="C83" s="462"/>
      <c r="D83" s="462"/>
      <c r="E83" s="462"/>
      <c r="F83" s="462"/>
      <c r="G83" s="462"/>
    </row>
    <row r="84" spans="1:7" ht="45" customHeight="1" x14ac:dyDescent="0.45">
      <c r="A84" s="447" t="s">
        <v>352</v>
      </c>
      <c r="B84" s="447"/>
      <c r="C84" s="447"/>
      <c r="D84" s="447"/>
      <c r="E84" s="447"/>
      <c r="F84" s="44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6"/>
      <c r="B103" s="514"/>
      <c r="C103" s="514"/>
      <c r="D103" s="514"/>
      <c r="E103" s="514"/>
      <c r="F103" s="520"/>
      <c r="G103" s="173"/>
    </row>
    <row r="104" spans="1:7" s="80" customFormat="1" ht="46.5" customHeight="1" x14ac:dyDescent="0.4">
      <c r="A104" s="446" t="s">
        <v>353</v>
      </c>
      <c r="B104" s="446"/>
      <c r="C104" s="446"/>
      <c r="D104" s="446"/>
      <c r="E104" s="446"/>
      <c r="F104" s="44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1"/>
      <c r="B111" s="522"/>
      <c r="C111" s="522"/>
      <c r="D111" s="522"/>
      <c r="E111" s="522"/>
      <c r="F111" s="523"/>
      <c r="G111" s="129"/>
    </row>
    <row r="112" spans="1:7" s="80" customFormat="1" ht="39.75" customHeight="1" x14ac:dyDescent="0.4">
      <c r="A112" s="446" t="s">
        <v>390</v>
      </c>
      <c r="B112" s="446"/>
      <c r="C112" s="446"/>
      <c r="D112" s="446"/>
      <c r="E112" s="446"/>
      <c r="F112" s="44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4"/>
      <c r="B120" s="514"/>
      <c r="C120" s="514"/>
      <c r="D120" s="514"/>
      <c r="E120" s="514"/>
      <c r="F120" s="514"/>
      <c r="G120" s="173"/>
    </row>
    <row r="121" spans="1:7" ht="22.5" x14ac:dyDescent="0.4">
      <c r="A121" s="446" t="s">
        <v>311</v>
      </c>
      <c r="B121" s="446"/>
      <c r="C121" s="446"/>
      <c r="D121" s="446"/>
      <c r="E121" s="446"/>
      <c r="F121" s="44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15"/>
      <c r="B132" s="515"/>
      <c r="C132" s="515"/>
      <c r="D132" s="515"/>
      <c r="E132" s="515"/>
      <c r="F132" s="515"/>
      <c r="G132" s="114"/>
    </row>
    <row r="133" spans="1:16384" ht="22.5" customHeight="1" x14ac:dyDescent="0.4">
      <c r="A133" s="448" t="s">
        <v>424</v>
      </c>
      <c r="B133" s="448"/>
      <c r="C133" s="448"/>
      <c r="D133" s="448"/>
      <c r="E133" s="448"/>
      <c r="F133" s="448"/>
      <c r="G133" s="114"/>
    </row>
    <row r="134" spans="1:16384" ht="22.5" customHeight="1" x14ac:dyDescent="0.4">
      <c r="A134" s="449"/>
      <c r="B134" s="449"/>
      <c r="C134" s="449"/>
      <c r="D134" s="449"/>
      <c r="E134" s="449"/>
      <c r="F134" s="449"/>
      <c r="G134" s="114"/>
    </row>
    <row r="135" spans="1:16384" s="326" customFormat="1" ht="22.5" customHeight="1" x14ac:dyDescent="0.25">
      <c r="A135" s="443" t="s">
        <v>28</v>
      </c>
      <c r="B135" s="444" t="s">
        <v>29</v>
      </c>
      <c r="C135" s="444"/>
      <c r="D135" s="444" t="s">
        <v>42</v>
      </c>
      <c r="E135" s="434" t="s">
        <v>266</v>
      </c>
      <c r="F135" s="434" t="s">
        <v>302</v>
      </c>
    </row>
    <row r="136" spans="1:16384" s="326" customFormat="1" ht="22.5" customHeight="1" x14ac:dyDescent="0.25">
      <c r="A136" s="443"/>
      <c r="B136" s="118" t="s">
        <v>32</v>
      </c>
      <c r="C136" s="118" t="s">
        <v>31</v>
      </c>
      <c r="D136" s="444"/>
      <c r="E136" s="434"/>
      <c r="F136" s="434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50" t="s">
        <v>461</v>
      </c>
      <c r="B139" s="450"/>
      <c r="C139" s="450"/>
      <c r="D139" s="450"/>
      <c r="E139" s="450"/>
      <c r="F139" s="450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5" t="s">
        <v>350</v>
      </c>
      <c r="B147" s="475"/>
      <c r="C147" s="475"/>
      <c r="D147" s="475"/>
      <c r="E147" s="475"/>
      <c r="F147" s="475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6"/>
      <c r="B165" s="514"/>
      <c r="C165" s="514"/>
      <c r="D165" s="514"/>
      <c r="E165" s="514"/>
      <c r="F165" s="514"/>
      <c r="G165" s="114"/>
    </row>
    <row r="166" spans="1:7" ht="32.25" customHeight="1" x14ac:dyDescent="0.4">
      <c r="A166" s="450" t="s">
        <v>462</v>
      </c>
      <c r="B166" s="450"/>
      <c r="C166" s="450"/>
      <c r="D166" s="450"/>
      <c r="E166" s="450"/>
      <c r="F166" s="450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7"/>
      <c r="B176" s="518"/>
      <c r="C176" s="518"/>
      <c r="D176" s="518"/>
      <c r="E176" s="518"/>
      <c r="F176" s="518"/>
      <c r="G176" s="114"/>
    </row>
    <row r="177" spans="1:7" ht="32.25" customHeight="1" x14ac:dyDescent="0.4">
      <c r="A177" s="450" t="s">
        <v>311</v>
      </c>
      <c r="B177" s="450"/>
      <c r="C177" s="450"/>
      <c r="D177" s="450"/>
      <c r="E177" s="450"/>
      <c r="F177" s="450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76"/>
      <c r="C186" s="477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19"/>
      <c r="B188" s="519"/>
      <c r="C188" s="519"/>
      <c r="D188" s="519"/>
      <c r="E188" s="519"/>
      <c r="F188" s="519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3" t="s">
        <v>28</v>
      </c>
      <c r="B191" s="444" t="s">
        <v>29</v>
      </c>
      <c r="C191" s="444"/>
      <c r="D191" s="444" t="s">
        <v>42</v>
      </c>
      <c r="E191" s="434" t="s">
        <v>266</v>
      </c>
      <c r="F191" s="434" t="s">
        <v>302</v>
      </c>
      <c r="G191" s="114"/>
    </row>
    <row r="192" spans="1:7" ht="21" x14ac:dyDescent="0.4">
      <c r="A192" s="443"/>
      <c r="B192" s="118" t="s">
        <v>32</v>
      </c>
      <c r="C192" s="118" t="s">
        <v>31</v>
      </c>
      <c r="D192" s="444"/>
      <c r="E192" s="434"/>
      <c r="F192" s="434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1" t="s">
        <v>34</v>
      </c>
      <c r="B203" s="452"/>
      <c r="C203" s="453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7"/>
      <c r="B205" s="437"/>
      <c r="C205" s="437"/>
      <c r="D205" s="437"/>
      <c r="E205" s="437"/>
      <c r="F205" s="43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1" t="s">
        <v>34</v>
      </c>
      <c r="B227" s="452"/>
      <c r="C227" s="453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7"/>
      <c r="B229" s="437"/>
      <c r="C229" s="437"/>
      <c r="D229" s="437"/>
      <c r="E229" s="437"/>
      <c r="F229" s="43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40" t="s">
        <v>311</v>
      </c>
      <c r="B236" s="441"/>
      <c r="C236" s="441"/>
      <c r="D236" s="442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51" t="s">
        <v>34</v>
      </c>
      <c r="B245" s="452"/>
      <c r="C245" s="453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7"/>
      <c r="B250" s="437"/>
      <c r="C250" s="437"/>
      <c r="D250" s="437"/>
      <c r="E250" s="437"/>
      <c r="F250" s="43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3" t="s">
        <v>28</v>
      </c>
      <c r="B253" s="444" t="s">
        <v>29</v>
      </c>
      <c r="C253" s="444"/>
      <c r="D253" s="444" t="s">
        <v>42</v>
      </c>
      <c r="E253" s="434" t="s">
        <v>266</v>
      </c>
      <c r="F253" s="434" t="s">
        <v>302</v>
      </c>
      <c r="G253" s="129"/>
    </row>
    <row r="254" spans="1:7" ht="21" x14ac:dyDescent="0.4">
      <c r="A254" s="443"/>
      <c r="B254" s="118" t="s">
        <v>32</v>
      </c>
      <c r="C254" s="118" t="s">
        <v>31</v>
      </c>
      <c r="D254" s="444"/>
      <c r="E254" s="434"/>
      <c r="F254" s="434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1" t="s">
        <v>34</v>
      </c>
      <c r="B265" s="452"/>
      <c r="C265" s="453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7"/>
      <c r="B290" s="487"/>
      <c r="C290" s="487"/>
      <c r="D290" s="487"/>
      <c r="E290" s="487"/>
      <c r="F290" s="487"/>
      <c r="G290" s="129"/>
    </row>
    <row r="291" spans="1:7" s="80" customFormat="1" ht="31.5" customHeight="1" x14ac:dyDescent="0.4">
      <c r="A291" s="445" t="s">
        <v>311</v>
      </c>
      <c r="B291" s="445"/>
      <c r="C291" s="445"/>
      <c r="D291" s="445"/>
      <c r="E291" s="445"/>
      <c r="F291" s="445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3" t="s">
        <v>28</v>
      </c>
      <c r="B308" s="444" t="s">
        <v>29</v>
      </c>
      <c r="C308" s="444"/>
      <c r="D308" s="444" t="s">
        <v>42</v>
      </c>
      <c r="E308" s="434" t="s">
        <v>266</v>
      </c>
      <c r="F308" s="434" t="s">
        <v>302</v>
      </c>
      <c r="G308" s="129"/>
    </row>
    <row r="309" spans="1:7" ht="21" x14ac:dyDescent="0.4">
      <c r="A309" s="443"/>
      <c r="B309" s="118" t="s">
        <v>32</v>
      </c>
      <c r="C309" s="118" t="s">
        <v>31</v>
      </c>
      <c r="D309" s="444"/>
      <c r="E309" s="434"/>
      <c r="F309" s="434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39"/>
      <c r="B357" s="439"/>
      <c r="C357" s="439"/>
      <c r="D357" s="439"/>
      <c r="E357" s="439"/>
      <c r="F357" s="439"/>
      <c r="G357" s="439"/>
    </row>
    <row r="358" spans="1:7" ht="32.25" customHeight="1" x14ac:dyDescent="0.4">
      <c r="A358" s="465" t="s">
        <v>311</v>
      </c>
      <c r="B358" s="465"/>
      <c r="C358" s="465"/>
      <c r="D358" s="465"/>
      <c r="E358" s="465"/>
      <c r="F358" s="465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3" t="s">
        <v>28</v>
      </c>
      <c r="B375" s="444" t="s">
        <v>29</v>
      </c>
      <c r="C375" s="444"/>
      <c r="D375" s="444" t="s">
        <v>42</v>
      </c>
      <c r="E375" s="434" t="s">
        <v>266</v>
      </c>
      <c r="F375" s="434" t="s">
        <v>302</v>
      </c>
      <c r="G375" s="173"/>
    </row>
    <row r="376" spans="1:7" s="260" customFormat="1" ht="21" x14ac:dyDescent="0.4">
      <c r="A376" s="443"/>
      <c r="B376" s="118" t="s">
        <v>32</v>
      </c>
      <c r="C376" s="118" t="s">
        <v>31</v>
      </c>
      <c r="D376" s="444"/>
      <c r="E376" s="434"/>
      <c r="F376" s="434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61"/>
      <c r="B415" s="462"/>
      <c r="C415" s="462"/>
      <c r="D415" s="462"/>
      <c r="E415" s="462"/>
      <c r="F415" s="462"/>
      <c r="G415" s="462"/>
    </row>
    <row r="416" spans="1:7" s="260" customFormat="1" ht="24.75" x14ac:dyDescent="0.4">
      <c r="A416" s="430" t="s">
        <v>320</v>
      </c>
      <c r="B416" s="430"/>
      <c r="C416" s="430"/>
      <c r="D416" s="430"/>
      <c r="E416" s="430"/>
      <c r="F416" s="430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3" t="s">
        <v>28</v>
      </c>
      <c r="B433" s="444" t="s">
        <v>29</v>
      </c>
      <c r="C433" s="444"/>
      <c r="D433" s="444" t="s">
        <v>42</v>
      </c>
      <c r="E433" s="434" t="s">
        <v>266</v>
      </c>
      <c r="F433" s="434" t="s">
        <v>302</v>
      </c>
      <c r="G433" s="129"/>
    </row>
    <row r="434" spans="1:7" ht="21" x14ac:dyDescent="0.4">
      <c r="A434" s="443"/>
      <c r="B434" s="118" t="s">
        <v>32</v>
      </c>
      <c r="C434" s="118" t="s">
        <v>31</v>
      </c>
      <c r="D434" s="444"/>
      <c r="E434" s="434"/>
      <c r="F434" s="434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0" t="s">
        <v>311</v>
      </c>
      <c r="B464" s="430"/>
      <c r="C464" s="430"/>
      <c r="D464" s="430"/>
      <c r="E464" s="430"/>
      <c r="F464" s="430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68" t="s">
        <v>425</v>
      </c>
      <c r="B478" s="468"/>
      <c r="C478" s="468"/>
      <c r="D478" s="468"/>
      <c r="E478" s="468"/>
      <c r="F478" s="468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31" t="s">
        <v>28</v>
      </c>
      <c r="B480" s="432" t="s">
        <v>29</v>
      </c>
      <c r="C480" s="432"/>
      <c r="D480" s="432" t="s">
        <v>42</v>
      </c>
      <c r="E480" s="433" t="s">
        <v>266</v>
      </c>
      <c r="F480" s="433" t="s">
        <v>302</v>
      </c>
      <c r="G480" s="114"/>
    </row>
    <row r="481" spans="1:7" ht="21" x14ac:dyDescent="0.4">
      <c r="A481" s="431"/>
      <c r="B481" s="320" t="s">
        <v>32</v>
      </c>
      <c r="C481" s="320" t="s">
        <v>31</v>
      </c>
      <c r="D481" s="432"/>
      <c r="E481" s="433"/>
      <c r="F481" s="433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7" t="s">
        <v>52</v>
      </c>
      <c r="B483" s="507"/>
      <c r="C483" s="507"/>
      <c r="D483" s="507"/>
      <c r="E483" s="507"/>
      <c r="F483" s="507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5" t="s">
        <v>463</v>
      </c>
      <c r="B491" s="506"/>
      <c r="C491" s="506"/>
      <c r="D491" s="506"/>
      <c r="E491" s="506"/>
      <c r="F491" s="506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9" t="s">
        <v>23</v>
      </c>
      <c r="B505" s="480"/>
      <c r="C505" s="480"/>
      <c r="D505" s="480"/>
      <c r="E505" s="480"/>
      <c r="F505" s="481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3"/>
      <c r="B517" s="463"/>
      <c r="C517" s="463"/>
      <c r="D517" s="463"/>
      <c r="E517" s="463"/>
      <c r="F517" s="463"/>
      <c r="G517" s="463"/>
    </row>
    <row r="518" spans="1:7" ht="26.25" customHeight="1" x14ac:dyDescent="0.5">
      <c r="A518" s="369" t="s">
        <v>311</v>
      </c>
      <c r="B518" s="464"/>
      <c r="C518" s="464"/>
      <c r="D518" s="464"/>
      <c r="E518" s="464"/>
      <c r="F518" s="464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69" t="s">
        <v>97</v>
      </c>
      <c r="B530" s="469"/>
      <c r="C530" s="469"/>
      <c r="D530" s="469"/>
      <c r="E530" s="469"/>
      <c r="F530" s="469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2" t="s">
        <v>28</v>
      </c>
      <c r="B532" s="470" t="s">
        <v>29</v>
      </c>
      <c r="C532" s="484"/>
      <c r="D532" s="444" t="s">
        <v>42</v>
      </c>
      <c r="E532" s="434" t="s">
        <v>266</v>
      </c>
      <c r="F532" s="434" t="s">
        <v>302</v>
      </c>
      <c r="G532" s="114"/>
    </row>
    <row r="533" spans="1:7" ht="21" x14ac:dyDescent="0.4">
      <c r="A533" s="483"/>
      <c r="B533" s="315" t="s">
        <v>32</v>
      </c>
      <c r="C533" s="316" t="s">
        <v>31</v>
      </c>
      <c r="D533" s="444"/>
      <c r="E533" s="434"/>
      <c r="F533" s="434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6"/>
      <c r="D535" s="466"/>
      <c r="E535" s="466"/>
      <c r="F535" s="467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1" t="s">
        <v>34</v>
      </c>
      <c r="B542" s="452"/>
      <c r="C542" s="453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1" t="s">
        <v>33</v>
      </c>
      <c r="B543" s="452"/>
      <c r="C543" s="453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7"/>
      <c r="B544" s="437"/>
      <c r="C544" s="437"/>
      <c r="D544" s="437"/>
      <c r="E544" s="437"/>
      <c r="F544" s="437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8"/>
      <c r="B556" s="439"/>
      <c r="C556" s="439"/>
      <c r="D556" s="439"/>
      <c r="E556" s="439"/>
      <c r="F556" s="439"/>
      <c r="G556" s="439"/>
    </row>
    <row r="557" spans="1:7" ht="35.25" customHeight="1" x14ac:dyDescent="0.4">
      <c r="A557" s="371" t="s">
        <v>311</v>
      </c>
      <c r="B557" s="337"/>
      <c r="C557" s="503"/>
      <c r="D557" s="503"/>
      <c r="E557" s="503"/>
      <c r="F557" s="504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35" t="s">
        <v>34</v>
      </c>
      <c r="B566" s="435"/>
      <c r="C566" s="436"/>
      <c r="D566" s="378">
        <f>SUM(B558:C565,B546:C555)</f>
        <v>0</v>
      </c>
      <c r="E566" s="108"/>
      <c r="F566" s="114"/>
      <c r="G566" s="114"/>
    </row>
    <row r="567" spans="1:7" ht="21" x14ac:dyDescent="0.4">
      <c r="A567" s="435" t="s">
        <v>33</v>
      </c>
      <c r="B567" s="435"/>
      <c r="C567" s="435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7"/>
      <c r="B572" s="437"/>
      <c r="C572" s="437"/>
      <c r="D572" s="437"/>
      <c r="E572" s="437"/>
      <c r="F572" s="437"/>
      <c r="G572" s="114"/>
    </row>
    <row r="573" spans="1:7" ht="22.5" x14ac:dyDescent="0.45">
      <c r="A573" s="429" t="s">
        <v>19</v>
      </c>
      <c r="B573" s="429"/>
      <c r="C573" s="429"/>
      <c r="D573" s="429"/>
      <c r="E573" s="429"/>
      <c r="F573" s="429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31" t="s">
        <v>28</v>
      </c>
      <c r="B575" s="432" t="s">
        <v>29</v>
      </c>
      <c r="C575" s="432"/>
      <c r="D575" s="432" t="s">
        <v>42</v>
      </c>
      <c r="E575" s="433" t="s">
        <v>266</v>
      </c>
      <c r="F575" s="433" t="s">
        <v>302</v>
      </c>
      <c r="G575" s="114"/>
    </row>
    <row r="576" spans="1:7" ht="21" x14ac:dyDescent="0.4">
      <c r="A576" s="431"/>
      <c r="B576" s="320" t="s">
        <v>32</v>
      </c>
      <c r="C576" s="320" t="s">
        <v>31</v>
      </c>
      <c r="D576" s="432"/>
      <c r="E576" s="433"/>
      <c r="F576" s="433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1" t="s">
        <v>10</v>
      </c>
      <c r="B578" s="492"/>
      <c r="C578" s="492"/>
      <c r="D578" s="492"/>
      <c r="E578" s="492"/>
      <c r="F578" s="493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5" t="s">
        <v>34</v>
      </c>
      <c r="B588" s="435"/>
      <c r="C588" s="436"/>
      <c r="D588" s="378">
        <f>SUM(B579:C587)</f>
        <v>0</v>
      </c>
      <c r="E588" s="108"/>
      <c r="F588" s="114"/>
      <c r="G588" s="114"/>
    </row>
    <row r="589" spans="1:7" ht="21" x14ac:dyDescent="0.4">
      <c r="A589" s="435" t="s">
        <v>33</v>
      </c>
      <c r="B589" s="435"/>
      <c r="C589" s="435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4" t="s">
        <v>23</v>
      </c>
      <c r="B591" s="495"/>
      <c r="C591" s="495"/>
      <c r="D591" s="495"/>
      <c r="E591" s="495"/>
      <c r="F591" s="496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35" t="s">
        <v>34</v>
      </c>
      <c r="B606" s="435"/>
      <c r="C606" s="436"/>
      <c r="D606" s="378">
        <f>SUM(B592:C605)</f>
        <v>0</v>
      </c>
      <c r="E606" s="108"/>
      <c r="F606" s="114"/>
      <c r="G606" s="114"/>
    </row>
    <row r="607" spans="1:7" ht="21" x14ac:dyDescent="0.4">
      <c r="A607" s="435" t="s">
        <v>33</v>
      </c>
      <c r="B607" s="435"/>
      <c r="C607" s="435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500" t="s">
        <v>170</v>
      </c>
      <c r="B610" s="501"/>
      <c r="C610" s="502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9" t="s">
        <v>8</v>
      </c>
      <c r="B612" s="429"/>
      <c r="C612" s="429"/>
      <c r="D612" s="429"/>
      <c r="E612" s="429"/>
      <c r="F612" s="429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3" t="s">
        <v>28</v>
      </c>
      <c r="B614" s="444" t="s">
        <v>29</v>
      </c>
      <c r="C614" s="444"/>
      <c r="D614" s="444" t="s">
        <v>42</v>
      </c>
      <c r="E614" s="434" t="s">
        <v>266</v>
      </c>
      <c r="F614" s="434" t="s">
        <v>302</v>
      </c>
      <c r="G614" s="114"/>
    </row>
    <row r="615" spans="1:7" ht="18.75" customHeight="1" x14ac:dyDescent="0.4">
      <c r="A615" s="443"/>
      <c r="B615" s="118" t="s">
        <v>32</v>
      </c>
      <c r="C615" s="118" t="s">
        <v>31</v>
      </c>
      <c r="D615" s="444"/>
      <c r="E615" s="434"/>
      <c r="F615" s="434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9"/>
      <c r="D617" s="489"/>
      <c r="E617" s="489"/>
      <c r="F617" s="490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5" t="s">
        <v>34</v>
      </c>
      <c r="B627" s="435"/>
      <c r="C627" s="435"/>
      <c r="D627" s="378">
        <f>SUM(B618:C626)</f>
        <v>0</v>
      </c>
      <c r="E627" s="486"/>
      <c r="F627" s="487"/>
      <c r="G627" s="129"/>
    </row>
    <row r="628" spans="1:7" ht="21" x14ac:dyDescent="0.4">
      <c r="A628" s="435" t="s">
        <v>33</v>
      </c>
      <c r="B628" s="435"/>
      <c r="C628" s="435"/>
      <c r="D628" s="388" t="e">
        <f>D627/(COUNT(B618:C626)*2)</f>
        <v>#DIV/0!</v>
      </c>
      <c r="E628" s="488"/>
      <c r="F628" s="463"/>
      <c r="G628" s="129"/>
    </row>
    <row r="629" spans="1:7" ht="21" x14ac:dyDescent="0.4">
      <c r="A629" s="325"/>
      <c r="B629" s="135"/>
      <c r="C629" s="485"/>
      <c r="D629" s="485"/>
      <c r="E629" s="485"/>
      <c r="F629" s="485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1" t="s">
        <v>34</v>
      </c>
      <c r="B639" s="452"/>
      <c r="C639" s="453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9"/>
      <c r="D642" s="489"/>
      <c r="E642" s="489"/>
      <c r="F642" s="490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1" t="s">
        <v>34</v>
      </c>
      <c r="B650" s="452"/>
      <c r="C650" s="453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8"/>
      <c r="B652" s="478"/>
      <c r="C652" s="478"/>
      <c r="D652" s="478"/>
      <c r="E652" s="478"/>
      <c r="F652" s="478"/>
      <c r="G652" s="478"/>
    </row>
    <row r="653" spans="1:16382" ht="24.75" x14ac:dyDescent="0.4">
      <c r="A653" s="363" t="s">
        <v>26</v>
      </c>
      <c r="B653" s="489"/>
      <c r="C653" s="489"/>
      <c r="D653" s="489"/>
      <c r="E653" s="489"/>
      <c r="F653" s="490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71" t="s">
        <v>311</v>
      </c>
      <c r="B661" s="472"/>
      <c r="C661" s="472"/>
      <c r="D661" s="472"/>
      <c r="E661" s="472"/>
      <c r="F661" s="473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9" t="s">
        <v>356</v>
      </c>
      <c r="B676" s="429"/>
      <c r="C676" s="429"/>
      <c r="D676" s="429"/>
      <c r="E676" s="429"/>
      <c r="F676" s="429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3" t="s">
        <v>28</v>
      </c>
      <c r="B678" s="444" t="s">
        <v>29</v>
      </c>
      <c r="C678" s="444"/>
      <c r="D678" s="444" t="s">
        <v>42</v>
      </c>
      <c r="E678" s="434" t="s">
        <v>266</v>
      </c>
      <c r="F678" s="434" t="s">
        <v>302</v>
      </c>
      <c r="G678" s="129"/>
    </row>
    <row r="679" spans="1:7" ht="21" x14ac:dyDescent="0.4">
      <c r="A679" s="443"/>
      <c r="B679" s="118" t="s">
        <v>32</v>
      </c>
      <c r="C679" s="118" t="s">
        <v>31</v>
      </c>
      <c r="D679" s="444"/>
      <c r="E679" s="434"/>
      <c r="F679" s="434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4" t="s">
        <v>459</v>
      </c>
      <c r="B704" s="474"/>
      <c r="C704" s="474"/>
      <c r="D704" s="474"/>
      <c r="E704" s="474"/>
      <c r="F704" s="474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10" t="s">
        <v>28</v>
      </c>
      <c r="B706" s="470" t="s">
        <v>29</v>
      </c>
      <c r="C706" s="470"/>
      <c r="D706" s="444" t="s">
        <v>42</v>
      </c>
      <c r="E706" s="434" t="s">
        <v>266</v>
      </c>
      <c r="F706" s="434" t="s">
        <v>302</v>
      </c>
      <c r="G706" s="274"/>
    </row>
    <row r="707" spans="1:7" ht="21" x14ac:dyDescent="0.4">
      <c r="A707" s="511"/>
      <c r="B707" s="383" t="s">
        <v>32</v>
      </c>
      <c r="C707" s="383" t="s">
        <v>31</v>
      </c>
      <c r="D707" s="444"/>
      <c r="E707" s="434"/>
      <c r="F707" s="434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7" t="s">
        <v>306</v>
      </c>
      <c r="B709" s="498"/>
      <c r="C709" s="498"/>
      <c r="D709" s="498"/>
      <c r="E709" s="498"/>
      <c r="F709" s="499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8"/>
      <c r="C715" s="509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08"/>
      <c r="C716" s="509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7" t="s">
        <v>307</v>
      </c>
      <c r="B718" s="498"/>
      <c r="C718" s="498"/>
      <c r="D718" s="498"/>
      <c r="E718" s="498"/>
      <c r="F718" s="499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5"/>
      <c r="E1" s="525"/>
      <c r="F1" s="525"/>
      <c r="G1" s="525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26" t="s">
        <v>46</v>
      </c>
      <c r="B6" s="526"/>
      <c r="C6" s="526"/>
      <c r="D6" s="526"/>
      <c r="E6" s="526"/>
      <c r="F6" s="526"/>
      <c r="G6" s="92"/>
    </row>
    <row r="7" spans="1:7" s="258" customFormat="1" ht="21.75" customHeight="1" x14ac:dyDescent="0.45">
      <c r="A7" s="527" t="str">
        <f>'Page de garde'!D18</f>
        <v>Menzel Borguiba</v>
      </c>
      <c r="B7" s="527"/>
      <c r="C7" s="527"/>
      <c r="D7" s="527"/>
      <c r="E7" s="527"/>
      <c r="F7" s="527"/>
      <c r="G7" s="92"/>
    </row>
    <row r="8" spans="1:7" s="258" customFormat="1" ht="24" x14ac:dyDescent="0.45">
      <c r="A8" s="4" t="s">
        <v>39</v>
      </c>
      <c r="B8" s="528" t="str">
        <f>'A1 Exploitation'!B9:F9</f>
        <v>M Souheil DRAOUI</v>
      </c>
      <c r="C8" s="528"/>
      <c r="D8" s="528"/>
      <c r="E8" s="528"/>
      <c r="F8" s="528"/>
      <c r="G8" s="92"/>
    </row>
    <row r="9" spans="1:7" s="258" customFormat="1" ht="24" x14ac:dyDescent="0.45">
      <c r="A9" s="5" t="s">
        <v>41</v>
      </c>
      <c r="B9" s="529" t="str">
        <f>'A1 Exploitation'!B10:F10</f>
        <v>Directeur magasin et chefs rayons</v>
      </c>
      <c r="C9" s="529"/>
      <c r="D9" s="529"/>
      <c r="E9" s="529"/>
      <c r="F9" s="529"/>
      <c r="G9" s="92"/>
    </row>
    <row r="10" spans="1:7" s="258" customFormat="1" ht="24" x14ac:dyDescent="0.45">
      <c r="A10" s="4" t="s">
        <v>40</v>
      </c>
      <c r="B10" s="524">
        <f>'A1 Exploitation'!B11:F11</f>
        <v>43543</v>
      </c>
      <c r="C10" s="524"/>
      <c r="D10" s="524"/>
      <c r="E10" s="524"/>
      <c r="F10" s="524"/>
      <c r="G10" s="92"/>
    </row>
    <row r="11" spans="1:7" s="258" customFormat="1" ht="24" x14ac:dyDescent="0.45">
      <c r="A11" s="4" t="s">
        <v>250</v>
      </c>
      <c r="B11" s="530" t="e">
        <f>D199</f>
        <v>#DIV/0!</v>
      </c>
      <c r="C11" s="530"/>
      <c r="D11" s="530"/>
      <c r="E11" s="530"/>
      <c r="F11" s="530"/>
      <c r="G11" s="92"/>
    </row>
    <row r="12" spans="1:7" s="258" customFormat="1" ht="22.5" x14ac:dyDescent="0.45">
      <c r="A12" s="1"/>
      <c r="D12" s="455"/>
      <c r="E12" s="455"/>
      <c r="F12" s="455"/>
      <c r="G12" s="455"/>
    </row>
    <row r="13" spans="1:7" s="258" customFormat="1" ht="11.25" customHeight="1" x14ac:dyDescent="0.3">
      <c r="A13" s="531" t="s">
        <v>28</v>
      </c>
      <c r="B13" s="532" t="s">
        <v>29</v>
      </c>
      <c r="C13" s="532"/>
      <c r="D13" s="532" t="s">
        <v>42</v>
      </c>
      <c r="E13" s="532" t="s">
        <v>160</v>
      </c>
      <c r="F13" s="532" t="s">
        <v>161</v>
      </c>
      <c r="G13" s="80"/>
    </row>
    <row r="14" spans="1:7" s="258" customFormat="1" ht="12.75" customHeight="1" x14ac:dyDescent="0.3">
      <c r="A14" s="531"/>
      <c r="B14" s="22" t="s">
        <v>32</v>
      </c>
      <c r="C14" s="22" t="s">
        <v>31</v>
      </c>
      <c r="D14" s="532"/>
      <c r="E14" s="532"/>
      <c r="F14" s="532"/>
      <c r="G14" s="94"/>
    </row>
    <row r="15" spans="1:7" x14ac:dyDescent="0.3">
      <c r="A15" s="545"/>
      <c r="B15" s="546"/>
      <c r="C15" s="546"/>
      <c r="D15" s="546"/>
      <c r="E15" s="546"/>
      <c r="F15" s="546"/>
    </row>
    <row r="16" spans="1:7" ht="19.5" x14ac:dyDescent="0.4">
      <c r="A16" s="538" t="s">
        <v>0</v>
      </c>
      <c r="B16" s="539"/>
      <c r="C16" s="539"/>
      <c r="D16" s="539"/>
      <c r="E16" s="539"/>
      <c r="F16" s="539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0" t="s">
        <v>34</v>
      </c>
      <c r="B22" s="534"/>
      <c r="C22" s="535"/>
      <c r="D22" s="381">
        <f>SUM(B17:C21)</f>
        <v>0</v>
      </c>
    </row>
    <row r="23" spans="1:7" x14ac:dyDescent="0.3">
      <c r="A23" s="533" t="s">
        <v>251</v>
      </c>
      <c r="B23" s="536"/>
      <c r="C23" s="537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1" t="s">
        <v>4</v>
      </c>
      <c r="B25" s="542"/>
      <c r="C25" s="542"/>
      <c r="D25" s="542"/>
      <c r="E25" s="542"/>
      <c r="F25" s="542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3" t="s">
        <v>34</v>
      </c>
      <c r="B33" s="536"/>
      <c r="C33" s="537"/>
      <c r="D33" s="380">
        <f>SUM(B26:C32)</f>
        <v>0</v>
      </c>
    </row>
    <row r="34" spans="1:7" x14ac:dyDescent="0.3">
      <c r="A34" s="533" t="s">
        <v>251</v>
      </c>
      <c r="B34" s="536"/>
      <c r="C34" s="537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1" t="s">
        <v>180</v>
      </c>
      <c r="B36" s="542"/>
      <c r="C36" s="542"/>
      <c r="D36" s="542"/>
      <c r="E36" s="542"/>
      <c r="F36" s="542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3" t="s">
        <v>34</v>
      </c>
      <c r="B42" s="536"/>
      <c r="C42" s="537"/>
      <c r="D42" s="380">
        <f>SUM(B37:C41)</f>
        <v>0</v>
      </c>
      <c r="E42" s="259"/>
      <c r="F42" s="259"/>
      <c r="G42" s="93"/>
    </row>
    <row r="43" spans="1:7" s="10" customFormat="1" x14ac:dyDescent="0.3">
      <c r="A43" s="533" t="s">
        <v>251</v>
      </c>
      <c r="B43" s="536"/>
      <c r="C43" s="537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3" t="s">
        <v>19</v>
      </c>
      <c r="B45" s="544"/>
      <c r="C45" s="544"/>
      <c r="D45" s="544"/>
      <c r="E45" s="544"/>
      <c r="F45" s="544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3" t="s">
        <v>34</v>
      </c>
      <c r="B52" s="536"/>
      <c r="C52" s="537"/>
      <c r="D52" s="380">
        <f>SUM(B46:C51)</f>
        <v>0</v>
      </c>
    </row>
    <row r="53" spans="1:7" x14ac:dyDescent="0.3">
      <c r="A53" s="533" t="s">
        <v>251</v>
      </c>
      <c r="B53" s="536"/>
      <c r="C53" s="537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1" t="s">
        <v>8</v>
      </c>
      <c r="B55" s="542"/>
      <c r="C55" s="542"/>
      <c r="D55" s="542"/>
      <c r="E55" s="542"/>
      <c r="F55" s="542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3" t="s">
        <v>34</v>
      </c>
      <c r="B63" s="536"/>
      <c r="C63" s="537"/>
      <c r="D63" s="380">
        <f>SUM(B56:C62)</f>
        <v>0</v>
      </c>
    </row>
    <row r="64" spans="1:7" x14ac:dyDescent="0.3">
      <c r="A64" s="533" t="s">
        <v>251</v>
      </c>
      <c r="B64" s="536"/>
      <c r="C64" s="537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1" t="s">
        <v>111</v>
      </c>
      <c r="B66" s="542"/>
      <c r="C66" s="542"/>
      <c r="D66" s="542"/>
      <c r="E66" s="542"/>
      <c r="F66" s="542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3" t="s">
        <v>34</v>
      </c>
      <c r="B84" s="536"/>
      <c r="C84" s="537"/>
      <c r="D84" s="380">
        <f>SUM(B67:C83)</f>
        <v>0</v>
      </c>
    </row>
    <row r="85" spans="1:7" x14ac:dyDescent="0.3">
      <c r="A85" s="533" t="s">
        <v>251</v>
      </c>
      <c r="B85" s="536"/>
      <c r="C85" s="537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1" t="s">
        <v>172</v>
      </c>
      <c r="B87" s="542"/>
      <c r="C87" s="542"/>
      <c r="D87" s="542"/>
      <c r="E87" s="542"/>
      <c r="F87" s="542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3" t="s">
        <v>34</v>
      </c>
      <c r="B102" s="536"/>
      <c r="C102" s="537"/>
      <c r="D102" s="380">
        <f>SUM(B88:C101)</f>
        <v>0</v>
      </c>
    </row>
    <row r="103" spans="1:7" x14ac:dyDescent="0.3">
      <c r="A103" s="533" t="s">
        <v>251</v>
      </c>
      <c r="B103" s="536"/>
      <c r="C103" s="537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1" t="s">
        <v>173</v>
      </c>
      <c r="B106" s="542"/>
      <c r="C106" s="542"/>
      <c r="D106" s="542"/>
      <c r="E106" s="542"/>
      <c r="F106" s="542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3" t="s">
        <v>34</v>
      </c>
      <c r="B118" s="536"/>
      <c r="C118" s="537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3" t="s">
        <v>251</v>
      </c>
      <c r="B119" s="536"/>
      <c r="C119" s="537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1" t="s">
        <v>156</v>
      </c>
      <c r="B121" s="542"/>
      <c r="C121" s="542"/>
      <c r="D121" s="542"/>
      <c r="E121" s="542"/>
      <c r="F121" s="542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3" t="s">
        <v>34</v>
      </c>
      <c r="B133" s="536"/>
      <c r="C133" s="537"/>
      <c r="D133" s="380">
        <f>SUM(B122:C132)</f>
        <v>0</v>
      </c>
    </row>
    <row r="134" spans="1:7" x14ac:dyDescent="0.3">
      <c r="A134" s="533" t="s">
        <v>251</v>
      </c>
      <c r="B134" s="536"/>
      <c r="C134" s="537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1" t="s">
        <v>61</v>
      </c>
      <c r="B136" s="542"/>
      <c r="C136" s="542"/>
      <c r="D136" s="542"/>
      <c r="E136" s="542"/>
      <c r="F136" s="542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3" t="s">
        <v>34</v>
      </c>
      <c r="B149" s="536"/>
      <c r="C149" s="537"/>
      <c r="D149" s="380">
        <f>SUM(B137:C148)</f>
        <v>0</v>
      </c>
    </row>
    <row r="150" spans="1:7" x14ac:dyDescent="0.3">
      <c r="A150" s="533" t="s">
        <v>251</v>
      </c>
      <c r="B150" s="536"/>
      <c r="C150" s="537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1" t="s">
        <v>178</v>
      </c>
      <c r="B152" s="542"/>
      <c r="C152" s="542"/>
      <c r="D152" s="542"/>
      <c r="E152" s="542"/>
      <c r="F152" s="542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3" t="s">
        <v>34</v>
      </c>
      <c r="B161" s="534"/>
      <c r="C161" s="535"/>
      <c r="D161" s="381">
        <f>SUM(B153:C160)</f>
        <v>0</v>
      </c>
    </row>
    <row r="162" spans="1:7" x14ac:dyDescent="0.3">
      <c r="A162" s="533" t="s">
        <v>251</v>
      </c>
      <c r="B162" s="536"/>
      <c r="C162" s="537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1" t="s">
        <v>64</v>
      </c>
      <c r="B164" s="542"/>
      <c r="C164" s="542"/>
      <c r="D164" s="542"/>
      <c r="E164" s="542"/>
      <c r="F164" s="542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3" t="s">
        <v>34</v>
      </c>
      <c r="B169" s="536"/>
      <c r="C169" s="537"/>
      <c r="D169" s="380">
        <f>SUM(B165:C168)</f>
        <v>0</v>
      </c>
    </row>
    <row r="170" spans="1:7" x14ac:dyDescent="0.3">
      <c r="A170" s="533" t="s">
        <v>251</v>
      </c>
      <c r="B170" s="536"/>
      <c r="C170" s="537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7" t="s">
        <v>15</v>
      </c>
      <c r="B172" s="548"/>
      <c r="C172" s="548"/>
      <c r="D172" s="548"/>
      <c r="E172" s="548"/>
      <c r="F172" s="548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3" t="s">
        <v>34</v>
      </c>
      <c r="B177" s="536"/>
      <c r="C177" s="537"/>
      <c r="D177" s="380">
        <f>SUM(B173:C176)</f>
        <v>0</v>
      </c>
    </row>
    <row r="178" spans="1:7" x14ac:dyDescent="0.3">
      <c r="A178" s="533" t="s">
        <v>251</v>
      </c>
      <c r="B178" s="536"/>
      <c r="C178" s="537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1" t="s">
        <v>65</v>
      </c>
      <c r="B180" s="542"/>
      <c r="C180" s="542"/>
      <c r="D180" s="542"/>
      <c r="E180" s="542"/>
      <c r="F180" s="542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3" t="s">
        <v>34</v>
      </c>
      <c r="B186" s="536"/>
      <c r="C186" s="537"/>
      <c r="D186" s="380">
        <f>SUM(B181:C185)</f>
        <v>0</v>
      </c>
    </row>
    <row r="187" spans="1:7" x14ac:dyDescent="0.3">
      <c r="A187" s="533" t="s">
        <v>251</v>
      </c>
      <c r="B187" s="536"/>
      <c r="C187" s="537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1" t="s">
        <v>177</v>
      </c>
      <c r="B189" s="542"/>
      <c r="C189" s="542"/>
      <c r="D189" s="542"/>
      <c r="E189" s="542"/>
      <c r="F189" s="542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3" t="s">
        <v>34</v>
      </c>
      <c r="B194" s="536"/>
      <c r="C194" s="537"/>
      <c r="D194" s="40">
        <f>SUM(B190:C193)</f>
        <v>0</v>
      </c>
    </row>
    <row r="195" spans="1:6" x14ac:dyDescent="0.3">
      <c r="A195" s="533" t="s">
        <v>251</v>
      </c>
      <c r="B195" s="536"/>
      <c r="C195" s="537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143" zoomScale="60" zoomScaleNormal="100" workbookViewId="0">
      <selection activeCell="A165" sqref="A165:F16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5"/>
      <c r="E1" s="455"/>
      <c r="F1" s="455"/>
      <c r="G1" s="455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56" t="s">
        <v>151</v>
      </c>
      <c r="B7" s="456"/>
      <c r="C7" s="456"/>
      <c r="D7" s="456"/>
      <c r="E7" s="456"/>
      <c r="F7" s="456"/>
      <c r="G7" s="111"/>
    </row>
    <row r="8" spans="1:7" ht="22.5" x14ac:dyDescent="0.45">
      <c r="A8" s="457" t="str">
        <f>'Page de garde'!D18</f>
        <v>Menzel Borguiba</v>
      </c>
      <c r="B8" s="457"/>
      <c r="C8" s="457"/>
      <c r="D8" s="457"/>
      <c r="E8" s="457"/>
      <c r="F8" s="457"/>
      <c r="G8" s="111"/>
    </row>
    <row r="9" spans="1:7" ht="22.5" x14ac:dyDescent="0.45">
      <c r="A9" s="112" t="s">
        <v>39</v>
      </c>
      <c r="B9" s="458"/>
      <c r="C9" s="458"/>
      <c r="D9" s="458"/>
      <c r="E9" s="458"/>
      <c r="F9" s="458"/>
      <c r="G9" s="111"/>
    </row>
    <row r="10" spans="1:7" ht="22.5" x14ac:dyDescent="0.45">
      <c r="A10" s="113" t="s">
        <v>41</v>
      </c>
      <c r="B10" s="459"/>
      <c r="C10" s="459"/>
      <c r="D10" s="459"/>
      <c r="E10" s="459"/>
      <c r="F10" s="459"/>
      <c r="G10" s="111"/>
    </row>
    <row r="11" spans="1:7" ht="22.5" x14ac:dyDescent="0.45">
      <c r="A11" s="112" t="s">
        <v>40</v>
      </c>
      <c r="B11" s="454"/>
      <c r="C11" s="454"/>
      <c r="D11" s="454"/>
      <c r="E11" s="454"/>
      <c r="F11" s="454"/>
      <c r="G11" s="111"/>
    </row>
    <row r="12" spans="1:7" ht="22.5" x14ac:dyDescent="0.45">
      <c r="A12" s="112" t="s">
        <v>200</v>
      </c>
      <c r="B12" s="460" t="e">
        <f>D730</f>
        <v>#DIV/0!</v>
      </c>
      <c r="C12" s="460"/>
      <c r="D12" s="460"/>
      <c r="E12" s="460"/>
      <c r="F12" s="460"/>
      <c r="G12" s="111"/>
    </row>
    <row r="13" spans="1:7" ht="22.5" x14ac:dyDescent="0.45">
      <c r="A13" s="110"/>
      <c r="B13" s="108"/>
      <c r="C13" s="108"/>
      <c r="D13" s="455"/>
      <c r="E13" s="455"/>
      <c r="F13" s="455"/>
      <c r="G13" s="455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3" t="s">
        <v>28</v>
      </c>
      <c r="B17" s="444" t="s">
        <v>29</v>
      </c>
      <c r="C17" s="444"/>
      <c r="D17" s="444" t="s">
        <v>42</v>
      </c>
      <c r="E17" s="434" t="s">
        <v>266</v>
      </c>
      <c r="F17" s="434" t="s">
        <v>300</v>
      </c>
      <c r="G17" s="114"/>
    </row>
    <row r="18" spans="1:8" ht="16.5" customHeight="1" x14ac:dyDescent="0.4">
      <c r="A18" s="443"/>
      <c r="B18" s="118" t="s">
        <v>32</v>
      </c>
      <c r="C18" s="118" t="s">
        <v>31</v>
      </c>
      <c r="D18" s="444"/>
      <c r="E18" s="434"/>
      <c r="F18" s="434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9" t="s">
        <v>16</v>
      </c>
      <c r="B29" s="550"/>
      <c r="C29" s="550"/>
      <c r="D29" s="550"/>
      <c r="E29" s="550"/>
      <c r="F29" s="550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9" t="s">
        <v>311</v>
      </c>
      <c r="B38" s="550"/>
      <c r="C38" s="550"/>
      <c r="D38" s="550"/>
      <c r="E38" s="550"/>
      <c r="F38" s="550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7"/>
      <c r="B49" s="437"/>
      <c r="C49" s="437"/>
      <c r="D49" s="437"/>
      <c r="E49" s="437"/>
      <c r="F49" s="437"/>
      <c r="G49" s="43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3" t="s">
        <v>28</v>
      </c>
      <c r="B52" s="444" t="s">
        <v>29</v>
      </c>
      <c r="C52" s="444"/>
      <c r="D52" s="444" t="s">
        <v>42</v>
      </c>
      <c r="E52" s="434" t="s">
        <v>266</v>
      </c>
      <c r="F52" s="434" t="s">
        <v>302</v>
      </c>
      <c r="G52" s="129"/>
    </row>
    <row r="53" spans="1:7" ht="21" x14ac:dyDescent="0.4">
      <c r="A53" s="443"/>
      <c r="B53" s="118" t="s">
        <v>32</v>
      </c>
      <c r="C53" s="118" t="s">
        <v>31</v>
      </c>
      <c r="D53" s="444"/>
      <c r="E53" s="434"/>
      <c r="F53" s="434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12"/>
      <c r="B64" s="513"/>
      <c r="C64" s="513"/>
      <c r="D64" s="513"/>
      <c r="E64" s="513"/>
      <c r="F64" s="513"/>
      <c r="G64" s="513"/>
    </row>
    <row r="65" spans="1:7" ht="43.5" customHeight="1" x14ac:dyDescent="0.4">
      <c r="A65" s="446" t="s">
        <v>351</v>
      </c>
      <c r="B65" s="446"/>
      <c r="C65" s="446"/>
      <c r="D65" s="446"/>
      <c r="E65" s="446"/>
      <c r="F65" s="446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62"/>
      <c r="B83" s="462"/>
      <c r="C83" s="462"/>
      <c r="D83" s="462"/>
      <c r="E83" s="462"/>
      <c r="F83" s="462"/>
      <c r="G83" s="462"/>
    </row>
    <row r="84" spans="1:7" ht="45" customHeight="1" x14ac:dyDescent="0.45">
      <c r="A84" s="447" t="s">
        <v>352</v>
      </c>
      <c r="B84" s="447"/>
      <c r="C84" s="447"/>
      <c r="D84" s="447"/>
      <c r="E84" s="447"/>
      <c r="F84" s="44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6"/>
      <c r="B103" s="514"/>
      <c r="C103" s="514"/>
      <c r="D103" s="514"/>
      <c r="E103" s="514"/>
      <c r="F103" s="520"/>
      <c r="G103" s="173"/>
    </row>
    <row r="104" spans="1:7" s="80" customFormat="1" ht="46.5" customHeight="1" x14ac:dyDescent="0.4">
      <c r="A104" s="446" t="s">
        <v>353</v>
      </c>
      <c r="B104" s="446"/>
      <c r="C104" s="446"/>
      <c r="D104" s="446"/>
      <c r="E104" s="446"/>
      <c r="F104" s="44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1"/>
      <c r="B111" s="522"/>
      <c r="C111" s="522"/>
      <c r="D111" s="522"/>
      <c r="E111" s="522"/>
      <c r="F111" s="523"/>
      <c r="G111" s="129"/>
    </row>
    <row r="112" spans="1:7" s="80" customFormat="1" ht="39.75" customHeight="1" x14ac:dyDescent="0.4">
      <c r="A112" s="446" t="s">
        <v>390</v>
      </c>
      <c r="B112" s="446"/>
      <c r="C112" s="446"/>
      <c r="D112" s="446"/>
      <c r="E112" s="446"/>
      <c r="F112" s="44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4"/>
      <c r="B120" s="514"/>
      <c r="C120" s="514"/>
      <c r="D120" s="514"/>
      <c r="E120" s="514"/>
      <c r="F120" s="514"/>
      <c r="G120" s="173"/>
    </row>
    <row r="121" spans="1:7" ht="22.5" x14ac:dyDescent="0.4">
      <c r="A121" s="446" t="s">
        <v>311</v>
      </c>
      <c r="B121" s="446"/>
      <c r="C121" s="446"/>
      <c r="D121" s="446"/>
      <c r="E121" s="446"/>
      <c r="F121" s="44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15"/>
      <c r="B132" s="515"/>
      <c r="C132" s="515"/>
      <c r="D132" s="515"/>
      <c r="E132" s="515"/>
      <c r="F132" s="515"/>
      <c r="G132" s="114"/>
    </row>
    <row r="133" spans="1:16384" ht="22.5" customHeight="1" x14ac:dyDescent="0.4">
      <c r="A133" s="448" t="s">
        <v>424</v>
      </c>
      <c r="B133" s="448"/>
      <c r="C133" s="448"/>
      <c r="D133" s="448"/>
      <c r="E133" s="448"/>
      <c r="F133" s="448"/>
      <c r="G133" s="114"/>
    </row>
    <row r="134" spans="1:16384" ht="22.5" customHeight="1" x14ac:dyDescent="0.4">
      <c r="A134" s="449"/>
      <c r="B134" s="449"/>
      <c r="C134" s="449"/>
      <c r="D134" s="449"/>
      <c r="E134" s="449"/>
      <c r="F134" s="449"/>
      <c r="G134" s="114"/>
    </row>
    <row r="135" spans="1:16384" s="326" customFormat="1" ht="22.5" customHeight="1" x14ac:dyDescent="0.25">
      <c r="A135" s="443" t="s">
        <v>28</v>
      </c>
      <c r="B135" s="444" t="s">
        <v>29</v>
      </c>
      <c r="C135" s="444"/>
      <c r="D135" s="444" t="s">
        <v>42</v>
      </c>
      <c r="E135" s="434" t="s">
        <v>266</v>
      </c>
      <c r="F135" s="434" t="s">
        <v>302</v>
      </c>
    </row>
    <row r="136" spans="1:16384" s="326" customFormat="1" ht="22.5" customHeight="1" x14ac:dyDescent="0.25">
      <c r="A136" s="443"/>
      <c r="B136" s="118" t="s">
        <v>32</v>
      </c>
      <c r="C136" s="118" t="s">
        <v>31</v>
      </c>
      <c r="D136" s="444"/>
      <c r="E136" s="434"/>
      <c r="F136" s="434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50" t="s">
        <v>461</v>
      </c>
      <c r="B139" s="450"/>
      <c r="C139" s="450"/>
      <c r="D139" s="450"/>
      <c r="E139" s="450"/>
      <c r="F139" s="450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5" t="s">
        <v>350</v>
      </c>
      <c r="B147" s="475"/>
      <c r="C147" s="475"/>
      <c r="D147" s="475"/>
      <c r="E147" s="475"/>
      <c r="F147" s="475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6"/>
      <c r="B165" s="514"/>
      <c r="C165" s="514"/>
      <c r="D165" s="514"/>
      <c r="E165" s="514"/>
      <c r="F165" s="514"/>
      <c r="G165" s="114"/>
    </row>
    <row r="166" spans="1:7" ht="32.25" customHeight="1" x14ac:dyDescent="0.4">
      <c r="A166" s="450" t="s">
        <v>462</v>
      </c>
      <c r="B166" s="450"/>
      <c r="C166" s="450"/>
      <c r="D166" s="450"/>
      <c r="E166" s="450"/>
      <c r="F166" s="450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7"/>
      <c r="B176" s="518"/>
      <c r="C176" s="518"/>
      <c r="D176" s="518"/>
      <c r="E176" s="518"/>
      <c r="F176" s="518"/>
      <c r="G176" s="114"/>
    </row>
    <row r="177" spans="1:7" ht="32.25" customHeight="1" x14ac:dyDescent="0.4">
      <c r="A177" s="450" t="s">
        <v>311</v>
      </c>
      <c r="B177" s="450"/>
      <c r="C177" s="450"/>
      <c r="D177" s="450"/>
      <c r="E177" s="450"/>
      <c r="F177" s="450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76"/>
      <c r="C186" s="477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19"/>
      <c r="B188" s="519"/>
      <c r="C188" s="519"/>
      <c r="D188" s="519"/>
      <c r="E188" s="519"/>
      <c r="F188" s="519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3" t="s">
        <v>28</v>
      </c>
      <c r="B191" s="444" t="s">
        <v>29</v>
      </c>
      <c r="C191" s="444"/>
      <c r="D191" s="444" t="s">
        <v>42</v>
      </c>
      <c r="E191" s="434" t="s">
        <v>266</v>
      </c>
      <c r="F191" s="434" t="s">
        <v>302</v>
      </c>
      <c r="G191" s="114"/>
    </row>
    <row r="192" spans="1:7" ht="21" x14ac:dyDescent="0.4">
      <c r="A192" s="443"/>
      <c r="B192" s="118" t="s">
        <v>32</v>
      </c>
      <c r="C192" s="118" t="s">
        <v>31</v>
      </c>
      <c r="D192" s="444"/>
      <c r="E192" s="434"/>
      <c r="F192" s="434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1" t="s">
        <v>34</v>
      </c>
      <c r="B203" s="452"/>
      <c r="C203" s="453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7"/>
      <c r="B205" s="437"/>
      <c r="C205" s="437"/>
      <c r="D205" s="437"/>
      <c r="E205" s="437"/>
      <c r="F205" s="43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1" t="s">
        <v>34</v>
      </c>
      <c r="B227" s="452"/>
      <c r="C227" s="453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7"/>
      <c r="B229" s="437"/>
      <c r="C229" s="437"/>
      <c r="D229" s="437"/>
      <c r="E229" s="437"/>
      <c r="F229" s="43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40" t="s">
        <v>311</v>
      </c>
      <c r="B236" s="441"/>
      <c r="C236" s="441"/>
      <c r="D236" s="442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51" t="s">
        <v>34</v>
      </c>
      <c r="B245" s="452"/>
      <c r="C245" s="453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7"/>
      <c r="B250" s="437"/>
      <c r="C250" s="437"/>
      <c r="D250" s="437"/>
      <c r="E250" s="437"/>
      <c r="F250" s="43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3" t="s">
        <v>28</v>
      </c>
      <c r="B253" s="444" t="s">
        <v>29</v>
      </c>
      <c r="C253" s="444"/>
      <c r="D253" s="444" t="s">
        <v>42</v>
      </c>
      <c r="E253" s="434" t="s">
        <v>266</v>
      </c>
      <c r="F253" s="434" t="s">
        <v>302</v>
      </c>
      <c r="G253" s="129"/>
    </row>
    <row r="254" spans="1:7" ht="21" x14ac:dyDescent="0.4">
      <c r="A254" s="443"/>
      <c r="B254" s="118" t="s">
        <v>32</v>
      </c>
      <c r="C254" s="118" t="s">
        <v>31</v>
      </c>
      <c r="D254" s="444"/>
      <c r="E254" s="434"/>
      <c r="F254" s="434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1" t="s">
        <v>34</v>
      </c>
      <c r="B265" s="452"/>
      <c r="C265" s="453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7"/>
      <c r="B290" s="487"/>
      <c r="C290" s="487"/>
      <c r="D290" s="487"/>
      <c r="E290" s="487"/>
      <c r="F290" s="487"/>
      <c r="G290" s="129"/>
    </row>
    <row r="291" spans="1:7" s="80" customFormat="1" ht="31.5" customHeight="1" x14ac:dyDescent="0.4">
      <c r="A291" s="445" t="s">
        <v>311</v>
      </c>
      <c r="B291" s="445"/>
      <c r="C291" s="445"/>
      <c r="D291" s="445"/>
      <c r="E291" s="445"/>
      <c r="F291" s="445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3" t="s">
        <v>28</v>
      </c>
      <c r="B308" s="444" t="s">
        <v>29</v>
      </c>
      <c r="C308" s="444"/>
      <c r="D308" s="444" t="s">
        <v>42</v>
      </c>
      <c r="E308" s="434" t="s">
        <v>266</v>
      </c>
      <c r="F308" s="434" t="s">
        <v>302</v>
      </c>
      <c r="G308" s="129"/>
    </row>
    <row r="309" spans="1:7" ht="21" x14ac:dyDescent="0.4">
      <c r="A309" s="443"/>
      <c r="B309" s="118" t="s">
        <v>32</v>
      </c>
      <c r="C309" s="118" t="s">
        <v>31</v>
      </c>
      <c r="D309" s="444"/>
      <c r="E309" s="434"/>
      <c r="F309" s="434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39"/>
      <c r="B357" s="439"/>
      <c r="C357" s="439"/>
      <c r="D357" s="439"/>
      <c r="E357" s="439"/>
      <c r="F357" s="439"/>
      <c r="G357" s="439"/>
    </row>
    <row r="358" spans="1:7" ht="32.25" customHeight="1" x14ac:dyDescent="0.4">
      <c r="A358" s="465" t="s">
        <v>311</v>
      </c>
      <c r="B358" s="465"/>
      <c r="C358" s="465"/>
      <c r="D358" s="465"/>
      <c r="E358" s="465"/>
      <c r="F358" s="465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3" t="s">
        <v>28</v>
      </c>
      <c r="B375" s="444" t="s">
        <v>29</v>
      </c>
      <c r="C375" s="444"/>
      <c r="D375" s="444" t="s">
        <v>42</v>
      </c>
      <c r="E375" s="434" t="s">
        <v>266</v>
      </c>
      <c r="F375" s="434" t="s">
        <v>302</v>
      </c>
      <c r="G375" s="173"/>
    </row>
    <row r="376" spans="1:7" s="260" customFormat="1" ht="21" x14ac:dyDescent="0.4">
      <c r="A376" s="443"/>
      <c r="B376" s="118" t="s">
        <v>32</v>
      </c>
      <c r="C376" s="118" t="s">
        <v>31</v>
      </c>
      <c r="D376" s="444"/>
      <c r="E376" s="434"/>
      <c r="F376" s="434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61"/>
      <c r="B415" s="462"/>
      <c r="C415" s="462"/>
      <c r="D415" s="462"/>
      <c r="E415" s="462"/>
      <c r="F415" s="462"/>
      <c r="G415" s="462"/>
    </row>
    <row r="416" spans="1:7" s="260" customFormat="1" ht="24.75" x14ac:dyDescent="0.4">
      <c r="A416" s="430" t="s">
        <v>320</v>
      </c>
      <c r="B416" s="430"/>
      <c r="C416" s="430"/>
      <c r="D416" s="430"/>
      <c r="E416" s="430"/>
      <c r="F416" s="430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3" t="s">
        <v>28</v>
      </c>
      <c r="B433" s="444" t="s">
        <v>29</v>
      </c>
      <c r="C433" s="444"/>
      <c r="D433" s="444" t="s">
        <v>42</v>
      </c>
      <c r="E433" s="434" t="s">
        <v>266</v>
      </c>
      <c r="F433" s="434" t="s">
        <v>302</v>
      </c>
      <c r="G433" s="129"/>
    </row>
    <row r="434" spans="1:7" ht="21" x14ac:dyDescent="0.4">
      <c r="A434" s="443"/>
      <c r="B434" s="118" t="s">
        <v>32</v>
      </c>
      <c r="C434" s="118" t="s">
        <v>31</v>
      </c>
      <c r="D434" s="444"/>
      <c r="E434" s="434"/>
      <c r="F434" s="434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0" t="s">
        <v>311</v>
      </c>
      <c r="B464" s="430"/>
      <c r="C464" s="430"/>
      <c r="D464" s="430"/>
      <c r="E464" s="430"/>
      <c r="F464" s="430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68" t="s">
        <v>425</v>
      </c>
      <c r="B478" s="468"/>
      <c r="C478" s="468"/>
      <c r="D478" s="468"/>
      <c r="E478" s="468"/>
      <c r="F478" s="468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31" t="s">
        <v>28</v>
      </c>
      <c r="B480" s="432" t="s">
        <v>29</v>
      </c>
      <c r="C480" s="432"/>
      <c r="D480" s="432" t="s">
        <v>42</v>
      </c>
      <c r="E480" s="433" t="s">
        <v>266</v>
      </c>
      <c r="F480" s="433" t="s">
        <v>302</v>
      </c>
      <c r="G480" s="114"/>
    </row>
    <row r="481" spans="1:7" ht="21" x14ac:dyDescent="0.4">
      <c r="A481" s="431"/>
      <c r="B481" s="320" t="s">
        <v>32</v>
      </c>
      <c r="C481" s="320" t="s">
        <v>31</v>
      </c>
      <c r="D481" s="432"/>
      <c r="E481" s="433"/>
      <c r="F481" s="433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7" t="s">
        <v>52</v>
      </c>
      <c r="B483" s="507"/>
      <c r="C483" s="507"/>
      <c r="D483" s="507"/>
      <c r="E483" s="507"/>
      <c r="F483" s="507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5" t="s">
        <v>463</v>
      </c>
      <c r="B491" s="506"/>
      <c r="C491" s="506"/>
      <c r="D491" s="506"/>
      <c r="E491" s="506"/>
      <c r="F491" s="506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9" t="s">
        <v>23</v>
      </c>
      <c r="B505" s="480"/>
      <c r="C505" s="480"/>
      <c r="D505" s="480"/>
      <c r="E505" s="480"/>
      <c r="F505" s="481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3"/>
      <c r="B517" s="463"/>
      <c r="C517" s="463"/>
      <c r="D517" s="463"/>
      <c r="E517" s="463"/>
      <c r="F517" s="463"/>
      <c r="G517" s="463"/>
    </row>
    <row r="518" spans="1:7" ht="26.25" customHeight="1" x14ac:dyDescent="0.5">
      <c r="A518" s="369" t="s">
        <v>311</v>
      </c>
      <c r="B518" s="464"/>
      <c r="C518" s="464"/>
      <c r="D518" s="464"/>
      <c r="E518" s="464"/>
      <c r="F518" s="464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69" t="s">
        <v>97</v>
      </c>
      <c r="B530" s="469"/>
      <c r="C530" s="469"/>
      <c r="D530" s="469"/>
      <c r="E530" s="469"/>
      <c r="F530" s="469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2" t="s">
        <v>28</v>
      </c>
      <c r="B532" s="470" t="s">
        <v>29</v>
      </c>
      <c r="C532" s="484"/>
      <c r="D532" s="444" t="s">
        <v>42</v>
      </c>
      <c r="E532" s="434" t="s">
        <v>266</v>
      </c>
      <c r="F532" s="434" t="s">
        <v>302</v>
      </c>
      <c r="G532" s="114"/>
    </row>
    <row r="533" spans="1:7" ht="21" x14ac:dyDescent="0.4">
      <c r="A533" s="483"/>
      <c r="B533" s="315" t="s">
        <v>32</v>
      </c>
      <c r="C533" s="316" t="s">
        <v>31</v>
      </c>
      <c r="D533" s="444"/>
      <c r="E533" s="434"/>
      <c r="F533" s="434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6"/>
      <c r="D535" s="466"/>
      <c r="E535" s="466"/>
      <c r="F535" s="467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1" t="s">
        <v>34</v>
      </c>
      <c r="B542" s="452"/>
      <c r="C542" s="453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1" t="s">
        <v>33</v>
      </c>
      <c r="B543" s="452"/>
      <c r="C543" s="453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7"/>
      <c r="B544" s="437"/>
      <c r="C544" s="437"/>
      <c r="D544" s="437"/>
      <c r="E544" s="437"/>
      <c r="F544" s="437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8"/>
      <c r="B556" s="439"/>
      <c r="C556" s="439"/>
      <c r="D556" s="439"/>
      <c r="E556" s="439"/>
      <c r="F556" s="439"/>
      <c r="G556" s="439"/>
    </row>
    <row r="557" spans="1:7" ht="35.25" customHeight="1" x14ac:dyDescent="0.4">
      <c r="A557" s="371" t="s">
        <v>311</v>
      </c>
      <c r="B557" s="337"/>
      <c r="C557" s="503"/>
      <c r="D557" s="503"/>
      <c r="E557" s="503"/>
      <c r="F557" s="504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35" t="s">
        <v>34</v>
      </c>
      <c r="B566" s="435"/>
      <c r="C566" s="436"/>
      <c r="D566" s="378">
        <f>SUM(B558:C565,B546:C555)</f>
        <v>0</v>
      </c>
      <c r="E566" s="108"/>
      <c r="F566" s="114"/>
      <c r="G566" s="114"/>
    </row>
    <row r="567" spans="1:7" ht="21" x14ac:dyDescent="0.4">
      <c r="A567" s="435" t="s">
        <v>33</v>
      </c>
      <c r="B567" s="435"/>
      <c r="C567" s="435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7"/>
      <c r="B572" s="437"/>
      <c r="C572" s="437"/>
      <c r="D572" s="437"/>
      <c r="E572" s="437"/>
      <c r="F572" s="437"/>
      <c r="G572" s="114"/>
    </row>
    <row r="573" spans="1:7" ht="22.5" x14ac:dyDescent="0.45">
      <c r="A573" s="429" t="s">
        <v>19</v>
      </c>
      <c r="B573" s="429"/>
      <c r="C573" s="429"/>
      <c r="D573" s="429"/>
      <c r="E573" s="429"/>
      <c r="F573" s="429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31" t="s">
        <v>28</v>
      </c>
      <c r="B575" s="432" t="s">
        <v>29</v>
      </c>
      <c r="C575" s="432"/>
      <c r="D575" s="432" t="s">
        <v>42</v>
      </c>
      <c r="E575" s="433" t="s">
        <v>266</v>
      </c>
      <c r="F575" s="433" t="s">
        <v>302</v>
      </c>
      <c r="G575" s="114"/>
    </row>
    <row r="576" spans="1:7" ht="21" x14ac:dyDescent="0.4">
      <c r="A576" s="431"/>
      <c r="B576" s="320" t="s">
        <v>32</v>
      </c>
      <c r="C576" s="320" t="s">
        <v>31</v>
      </c>
      <c r="D576" s="432"/>
      <c r="E576" s="433"/>
      <c r="F576" s="433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1" t="s">
        <v>10</v>
      </c>
      <c r="B578" s="492"/>
      <c r="C578" s="492"/>
      <c r="D578" s="492"/>
      <c r="E578" s="492"/>
      <c r="F578" s="493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5" t="s">
        <v>34</v>
      </c>
      <c r="B588" s="435"/>
      <c r="C588" s="436"/>
      <c r="D588" s="378">
        <f>SUM(B579:C587)</f>
        <v>0</v>
      </c>
      <c r="E588" s="108"/>
      <c r="F588" s="114"/>
      <c r="G588" s="114"/>
    </row>
    <row r="589" spans="1:7" ht="21" x14ac:dyDescent="0.4">
      <c r="A589" s="435" t="s">
        <v>33</v>
      </c>
      <c r="B589" s="435"/>
      <c r="C589" s="435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4" t="s">
        <v>23</v>
      </c>
      <c r="B591" s="495"/>
      <c r="C591" s="495"/>
      <c r="D591" s="495"/>
      <c r="E591" s="495"/>
      <c r="F591" s="496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35" t="s">
        <v>34</v>
      </c>
      <c r="B606" s="435"/>
      <c r="C606" s="436"/>
      <c r="D606" s="378">
        <f>SUM(B592:C605)</f>
        <v>0</v>
      </c>
      <c r="E606" s="108"/>
      <c r="F606" s="114"/>
      <c r="G606" s="114"/>
    </row>
    <row r="607" spans="1:7" ht="21" x14ac:dyDescent="0.4">
      <c r="A607" s="435" t="s">
        <v>33</v>
      </c>
      <c r="B607" s="435"/>
      <c r="C607" s="435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500" t="s">
        <v>170</v>
      </c>
      <c r="B610" s="501"/>
      <c r="C610" s="502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9" t="s">
        <v>8</v>
      </c>
      <c r="B612" s="429"/>
      <c r="C612" s="429"/>
      <c r="D612" s="429"/>
      <c r="E612" s="429"/>
      <c r="F612" s="429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3" t="s">
        <v>28</v>
      </c>
      <c r="B614" s="444" t="s">
        <v>29</v>
      </c>
      <c r="C614" s="444"/>
      <c r="D614" s="444" t="s">
        <v>42</v>
      </c>
      <c r="E614" s="434" t="s">
        <v>266</v>
      </c>
      <c r="F614" s="434" t="s">
        <v>302</v>
      </c>
      <c r="G614" s="114"/>
    </row>
    <row r="615" spans="1:7" ht="18.75" customHeight="1" x14ac:dyDescent="0.4">
      <c r="A615" s="443"/>
      <c r="B615" s="118" t="s">
        <v>32</v>
      </c>
      <c r="C615" s="118" t="s">
        <v>31</v>
      </c>
      <c r="D615" s="444"/>
      <c r="E615" s="434"/>
      <c r="F615" s="434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9"/>
      <c r="D617" s="489"/>
      <c r="E617" s="489"/>
      <c r="F617" s="490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5" t="s">
        <v>34</v>
      </c>
      <c r="B627" s="435"/>
      <c r="C627" s="435"/>
      <c r="D627" s="378">
        <f>SUM(B618:C626)</f>
        <v>0</v>
      </c>
      <c r="E627" s="486"/>
      <c r="F627" s="487"/>
      <c r="G627" s="129"/>
    </row>
    <row r="628" spans="1:7" ht="21" x14ac:dyDescent="0.4">
      <c r="A628" s="435" t="s">
        <v>33</v>
      </c>
      <c r="B628" s="435"/>
      <c r="C628" s="435"/>
      <c r="D628" s="388" t="e">
        <f>D627/(COUNT(B618:C626)*2)</f>
        <v>#DIV/0!</v>
      </c>
      <c r="E628" s="488"/>
      <c r="F628" s="463"/>
      <c r="G628" s="129"/>
    </row>
    <row r="629" spans="1:7" ht="21" x14ac:dyDescent="0.4">
      <c r="A629" s="325"/>
      <c r="B629" s="135"/>
      <c r="C629" s="485"/>
      <c r="D629" s="485"/>
      <c r="E629" s="485"/>
      <c r="F629" s="485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1" t="s">
        <v>34</v>
      </c>
      <c r="B639" s="452"/>
      <c r="C639" s="453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9"/>
      <c r="D642" s="489"/>
      <c r="E642" s="489"/>
      <c r="F642" s="490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1" t="s">
        <v>34</v>
      </c>
      <c r="B650" s="452"/>
      <c r="C650" s="453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8"/>
      <c r="B652" s="478"/>
      <c r="C652" s="478"/>
      <c r="D652" s="478"/>
      <c r="E652" s="478"/>
      <c r="F652" s="478"/>
      <c r="G652" s="478"/>
    </row>
    <row r="653" spans="1:16382" ht="24.75" x14ac:dyDescent="0.4">
      <c r="A653" s="363" t="s">
        <v>26</v>
      </c>
      <c r="B653" s="489"/>
      <c r="C653" s="489"/>
      <c r="D653" s="489"/>
      <c r="E653" s="489"/>
      <c r="F653" s="490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71" t="s">
        <v>311</v>
      </c>
      <c r="B661" s="472"/>
      <c r="C661" s="472"/>
      <c r="D661" s="472"/>
      <c r="E661" s="472"/>
      <c r="F661" s="473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9" t="s">
        <v>356</v>
      </c>
      <c r="B676" s="429"/>
      <c r="C676" s="429"/>
      <c r="D676" s="429"/>
      <c r="E676" s="429"/>
      <c r="F676" s="429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3" t="s">
        <v>28</v>
      </c>
      <c r="B678" s="444" t="s">
        <v>29</v>
      </c>
      <c r="C678" s="444"/>
      <c r="D678" s="444" t="s">
        <v>42</v>
      </c>
      <c r="E678" s="434" t="s">
        <v>266</v>
      </c>
      <c r="F678" s="434" t="s">
        <v>302</v>
      </c>
      <c r="G678" s="129"/>
    </row>
    <row r="679" spans="1:7" ht="21" x14ac:dyDescent="0.4">
      <c r="A679" s="443"/>
      <c r="B679" s="118" t="s">
        <v>32</v>
      </c>
      <c r="C679" s="118" t="s">
        <v>31</v>
      </c>
      <c r="D679" s="444"/>
      <c r="E679" s="434"/>
      <c r="F679" s="434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4" t="s">
        <v>459</v>
      </c>
      <c r="B704" s="474"/>
      <c r="C704" s="474"/>
      <c r="D704" s="474"/>
      <c r="E704" s="474"/>
      <c r="F704" s="474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10" t="s">
        <v>28</v>
      </c>
      <c r="B706" s="470" t="s">
        <v>29</v>
      </c>
      <c r="C706" s="470"/>
      <c r="D706" s="444" t="s">
        <v>42</v>
      </c>
      <c r="E706" s="434" t="s">
        <v>266</v>
      </c>
      <c r="F706" s="434" t="s">
        <v>302</v>
      </c>
      <c r="G706" s="274"/>
    </row>
    <row r="707" spans="1:7" ht="21" x14ac:dyDescent="0.4">
      <c r="A707" s="511"/>
      <c r="B707" s="383" t="s">
        <v>32</v>
      </c>
      <c r="C707" s="383" t="s">
        <v>31</v>
      </c>
      <c r="D707" s="444"/>
      <c r="E707" s="434"/>
      <c r="F707" s="434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7" t="s">
        <v>306</v>
      </c>
      <c r="B709" s="498"/>
      <c r="C709" s="498"/>
      <c r="D709" s="498"/>
      <c r="E709" s="498"/>
      <c r="F709" s="499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8"/>
      <c r="C715" s="509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08"/>
      <c r="C716" s="509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7" t="s">
        <v>307</v>
      </c>
      <c r="B718" s="498"/>
      <c r="C718" s="498"/>
      <c r="D718" s="498"/>
      <c r="E718" s="498"/>
      <c r="F718" s="499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abSelected="1"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5"/>
      <c r="E1" s="525"/>
      <c r="F1" s="525"/>
      <c r="G1" s="525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26" t="s">
        <v>46</v>
      </c>
      <c r="B6" s="526"/>
      <c r="C6" s="526"/>
      <c r="D6" s="526"/>
      <c r="E6" s="526"/>
      <c r="F6" s="526"/>
      <c r="G6" s="92"/>
    </row>
    <row r="7" spans="1:7" s="258" customFormat="1" ht="21.75" customHeight="1" x14ac:dyDescent="0.45">
      <c r="A7" s="527" t="str">
        <f>'Page de garde'!D18</f>
        <v>Menzel Borguiba</v>
      </c>
      <c r="B7" s="527"/>
      <c r="C7" s="527"/>
      <c r="D7" s="527"/>
      <c r="E7" s="527"/>
      <c r="F7" s="527"/>
      <c r="G7" s="92"/>
    </row>
    <row r="8" spans="1:7" s="258" customFormat="1" ht="24" x14ac:dyDescent="0.45">
      <c r="A8" s="4" t="s">
        <v>39</v>
      </c>
      <c r="B8" s="528" t="str">
        <f>'A1 Exploitation'!B9:F9</f>
        <v>M Souheil DRAOUI</v>
      </c>
      <c r="C8" s="528"/>
      <c r="D8" s="528"/>
      <c r="E8" s="528"/>
      <c r="F8" s="528"/>
      <c r="G8" s="92"/>
    </row>
    <row r="9" spans="1:7" s="258" customFormat="1" ht="24" x14ac:dyDescent="0.45">
      <c r="A9" s="5" t="s">
        <v>41</v>
      </c>
      <c r="B9" s="529" t="str">
        <f>'A1 Exploitation'!B10:F10</f>
        <v>Directeur magasin et chefs rayons</v>
      </c>
      <c r="C9" s="529"/>
      <c r="D9" s="529"/>
      <c r="E9" s="529"/>
      <c r="F9" s="529"/>
      <c r="G9" s="92"/>
    </row>
    <row r="10" spans="1:7" s="258" customFormat="1" ht="24" x14ac:dyDescent="0.45">
      <c r="A10" s="4" t="s">
        <v>40</v>
      </c>
      <c r="B10" s="524">
        <f>'A1 Exploitation'!B11:F11</f>
        <v>43543</v>
      </c>
      <c r="C10" s="524"/>
      <c r="D10" s="524"/>
      <c r="E10" s="524"/>
      <c r="F10" s="524"/>
      <c r="G10" s="92"/>
    </row>
    <row r="11" spans="1:7" s="258" customFormat="1" ht="24" x14ac:dyDescent="0.45">
      <c r="A11" s="4" t="s">
        <v>250</v>
      </c>
      <c r="B11" s="530" t="e">
        <f>D199</f>
        <v>#DIV/0!</v>
      </c>
      <c r="C11" s="530"/>
      <c r="D11" s="530"/>
      <c r="E11" s="530"/>
      <c r="F11" s="530"/>
      <c r="G11" s="92"/>
    </row>
    <row r="12" spans="1:7" s="258" customFormat="1" ht="22.5" x14ac:dyDescent="0.45">
      <c r="A12" s="1"/>
      <c r="D12" s="455"/>
      <c r="E12" s="455"/>
      <c r="F12" s="455"/>
      <c r="G12" s="455"/>
    </row>
    <row r="13" spans="1:7" s="258" customFormat="1" ht="11.25" customHeight="1" x14ac:dyDescent="0.3">
      <c r="A13" s="531" t="s">
        <v>28</v>
      </c>
      <c r="B13" s="532" t="s">
        <v>29</v>
      </c>
      <c r="C13" s="532"/>
      <c r="D13" s="532" t="s">
        <v>42</v>
      </c>
      <c r="E13" s="532" t="s">
        <v>160</v>
      </c>
      <c r="F13" s="532" t="s">
        <v>161</v>
      </c>
      <c r="G13" s="80"/>
    </row>
    <row r="14" spans="1:7" s="258" customFormat="1" ht="12.75" customHeight="1" x14ac:dyDescent="0.3">
      <c r="A14" s="531"/>
      <c r="B14" s="22" t="s">
        <v>32</v>
      </c>
      <c r="C14" s="22" t="s">
        <v>31</v>
      </c>
      <c r="D14" s="532"/>
      <c r="E14" s="532"/>
      <c r="F14" s="532"/>
      <c r="G14" s="94"/>
    </row>
    <row r="15" spans="1:7" x14ac:dyDescent="0.3">
      <c r="A15" s="545"/>
      <c r="B15" s="546"/>
      <c r="C15" s="546"/>
      <c r="D15" s="546"/>
      <c r="E15" s="546"/>
      <c r="F15" s="546"/>
    </row>
    <row r="16" spans="1:7" ht="19.5" x14ac:dyDescent="0.4">
      <c r="A16" s="538" t="s">
        <v>0</v>
      </c>
      <c r="B16" s="539"/>
      <c r="C16" s="539"/>
      <c r="D16" s="539"/>
      <c r="E16" s="539"/>
      <c r="F16" s="539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0" t="s">
        <v>34</v>
      </c>
      <c r="B22" s="534"/>
      <c r="C22" s="535"/>
      <c r="D22" s="381">
        <f>SUM(B17:C21)</f>
        <v>0</v>
      </c>
    </row>
    <row r="23" spans="1:7" x14ac:dyDescent="0.3">
      <c r="A23" s="533" t="s">
        <v>251</v>
      </c>
      <c r="B23" s="536"/>
      <c r="C23" s="537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1" t="s">
        <v>4</v>
      </c>
      <c r="B25" s="542"/>
      <c r="C25" s="542"/>
      <c r="D25" s="542"/>
      <c r="E25" s="542"/>
      <c r="F25" s="542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3" t="s">
        <v>34</v>
      </c>
      <c r="B33" s="536"/>
      <c r="C33" s="537"/>
      <c r="D33" s="380">
        <f>SUM(B26:C32)</f>
        <v>0</v>
      </c>
    </row>
    <row r="34" spans="1:7" x14ac:dyDescent="0.3">
      <c r="A34" s="533" t="s">
        <v>251</v>
      </c>
      <c r="B34" s="536"/>
      <c r="C34" s="537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1" t="s">
        <v>180</v>
      </c>
      <c r="B36" s="542"/>
      <c r="C36" s="542"/>
      <c r="D36" s="542"/>
      <c r="E36" s="542"/>
      <c r="F36" s="542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3" t="s">
        <v>34</v>
      </c>
      <c r="B42" s="536"/>
      <c r="C42" s="537"/>
      <c r="D42" s="380">
        <f>SUM(B37:C41)</f>
        <v>0</v>
      </c>
      <c r="E42" s="259"/>
      <c r="F42" s="259"/>
      <c r="G42" s="93"/>
    </row>
    <row r="43" spans="1:7" s="10" customFormat="1" x14ac:dyDescent="0.3">
      <c r="A43" s="533" t="s">
        <v>251</v>
      </c>
      <c r="B43" s="536"/>
      <c r="C43" s="537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3" t="s">
        <v>19</v>
      </c>
      <c r="B45" s="544"/>
      <c r="C45" s="544"/>
      <c r="D45" s="544"/>
      <c r="E45" s="544"/>
      <c r="F45" s="544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3" t="s">
        <v>34</v>
      </c>
      <c r="B52" s="536"/>
      <c r="C52" s="537"/>
      <c r="D52" s="380">
        <f>SUM(B46:C51)</f>
        <v>0</v>
      </c>
    </row>
    <row r="53" spans="1:7" x14ac:dyDescent="0.3">
      <c r="A53" s="533" t="s">
        <v>251</v>
      </c>
      <c r="B53" s="536"/>
      <c r="C53" s="537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1" t="s">
        <v>8</v>
      </c>
      <c r="B55" s="542"/>
      <c r="C55" s="542"/>
      <c r="D55" s="542"/>
      <c r="E55" s="542"/>
      <c r="F55" s="542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3" t="s">
        <v>34</v>
      </c>
      <c r="B63" s="536"/>
      <c r="C63" s="537"/>
      <c r="D63" s="380">
        <f>SUM(B56:C62)</f>
        <v>0</v>
      </c>
    </row>
    <row r="64" spans="1:7" x14ac:dyDescent="0.3">
      <c r="A64" s="533" t="s">
        <v>251</v>
      </c>
      <c r="B64" s="536"/>
      <c r="C64" s="537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1" t="s">
        <v>111</v>
      </c>
      <c r="B66" s="542"/>
      <c r="C66" s="542"/>
      <c r="D66" s="542"/>
      <c r="E66" s="542"/>
      <c r="F66" s="542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3" t="s">
        <v>34</v>
      </c>
      <c r="B84" s="536"/>
      <c r="C84" s="537"/>
      <c r="D84" s="380">
        <f>SUM(B67:C83)</f>
        <v>0</v>
      </c>
    </row>
    <row r="85" spans="1:7" x14ac:dyDescent="0.3">
      <c r="A85" s="533" t="s">
        <v>251</v>
      </c>
      <c r="B85" s="536"/>
      <c r="C85" s="537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1" t="s">
        <v>172</v>
      </c>
      <c r="B87" s="542"/>
      <c r="C87" s="542"/>
      <c r="D87" s="542"/>
      <c r="E87" s="542"/>
      <c r="F87" s="542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3" t="s">
        <v>34</v>
      </c>
      <c r="B102" s="536"/>
      <c r="C102" s="537"/>
      <c r="D102" s="380">
        <f>SUM(B88:C101)</f>
        <v>0</v>
      </c>
    </row>
    <row r="103" spans="1:7" x14ac:dyDescent="0.3">
      <c r="A103" s="533" t="s">
        <v>251</v>
      </c>
      <c r="B103" s="536"/>
      <c r="C103" s="537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1" t="s">
        <v>173</v>
      </c>
      <c r="B106" s="542"/>
      <c r="C106" s="542"/>
      <c r="D106" s="542"/>
      <c r="E106" s="542"/>
      <c r="F106" s="542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3" t="s">
        <v>34</v>
      </c>
      <c r="B118" s="536"/>
      <c r="C118" s="537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3" t="s">
        <v>251</v>
      </c>
      <c r="B119" s="536"/>
      <c r="C119" s="537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1" t="s">
        <v>156</v>
      </c>
      <c r="B121" s="542"/>
      <c r="C121" s="542"/>
      <c r="D121" s="542"/>
      <c r="E121" s="542"/>
      <c r="F121" s="542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3" t="s">
        <v>34</v>
      </c>
      <c r="B133" s="536"/>
      <c r="C133" s="537"/>
      <c r="D133" s="380">
        <f>SUM(B122:C132)</f>
        <v>0</v>
      </c>
    </row>
    <row r="134" spans="1:7" x14ac:dyDescent="0.3">
      <c r="A134" s="533" t="s">
        <v>251</v>
      </c>
      <c r="B134" s="536"/>
      <c r="C134" s="537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1" t="s">
        <v>61</v>
      </c>
      <c r="B136" s="542"/>
      <c r="C136" s="542"/>
      <c r="D136" s="542"/>
      <c r="E136" s="542"/>
      <c r="F136" s="542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3" t="s">
        <v>34</v>
      </c>
      <c r="B149" s="536"/>
      <c r="C149" s="537"/>
      <c r="D149" s="380">
        <f>SUM(B137:C148)</f>
        <v>0</v>
      </c>
    </row>
    <row r="150" spans="1:7" x14ac:dyDescent="0.3">
      <c r="A150" s="533" t="s">
        <v>251</v>
      </c>
      <c r="B150" s="536"/>
      <c r="C150" s="537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1" t="s">
        <v>178</v>
      </c>
      <c r="B152" s="542"/>
      <c r="C152" s="542"/>
      <c r="D152" s="542"/>
      <c r="E152" s="542"/>
      <c r="F152" s="542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3" t="s">
        <v>34</v>
      </c>
      <c r="B161" s="534"/>
      <c r="C161" s="535"/>
      <c r="D161" s="381">
        <f>SUM(B153:C160)</f>
        <v>0</v>
      </c>
    </row>
    <row r="162" spans="1:7" x14ac:dyDescent="0.3">
      <c r="A162" s="533" t="s">
        <v>251</v>
      </c>
      <c r="B162" s="536"/>
      <c r="C162" s="537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1" t="s">
        <v>64</v>
      </c>
      <c r="B164" s="542"/>
      <c r="C164" s="542"/>
      <c r="D164" s="542"/>
      <c r="E164" s="542"/>
      <c r="F164" s="542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3" t="s">
        <v>34</v>
      </c>
      <c r="B169" s="536"/>
      <c r="C169" s="537"/>
      <c r="D169" s="380">
        <f>SUM(B165:C168)</f>
        <v>0</v>
      </c>
    </row>
    <row r="170" spans="1:7" x14ac:dyDescent="0.3">
      <c r="A170" s="533" t="s">
        <v>251</v>
      </c>
      <c r="B170" s="536"/>
      <c r="C170" s="537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7" t="s">
        <v>15</v>
      </c>
      <c r="B172" s="548"/>
      <c r="C172" s="548"/>
      <c r="D172" s="548"/>
      <c r="E172" s="548"/>
      <c r="F172" s="548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3" t="s">
        <v>34</v>
      </c>
      <c r="B177" s="536"/>
      <c r="C177" s="537"/>
      <c r="D177" s="380">
        <f>SUM(B173:C176)</f>
        <v>0</v>
      </c>
    </row>
    <row r="178" spans="1:7" x14ac:dyDescent="0.3">
      <c r="A178" s="533" t="s">
        <v>251</v>
      </c>
      <c r="B178" s="536"/>
      <c r="C178" s="537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1" t="s">
        <v>65</v>
      </c>
      <c r="B180" s="542"/>
      <c r="C180" s="542"/>
      <c r="D180" s="542"/>
      <c r="E180" s="542"/>
      <c r="F180" s="542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3" t="s">
        <v>34</v>
      </c>
      <c r="B186" s="536"/>
      <c r="C186" s="537"/>
      <c r="D186" s="380">
        <f>SUM(B181:C185)</f>
        <v>0</v>
      </c>
    </row>
    <row r="187" spans="1:7" x14ac:dyDescent="0.3">
      <c r="A187" s="533" t="s">
        <v>251</v>
      </c>
      <c r="B187" s="536"/>
      <c r="C187" s="537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1" t="s">
        <v>177</v>
      </c>
      <c r="B189" s="542"/>
      <c r="C189" s="542"/>
      <c r="D189" s="542"/>
      <c r="E189" s="542"/>
      <c r="F189" s="542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3" t="s">
        <v>34</v>
      </c>
      <c r="B194" s="536"/>
      <c r="C194" s="537"/>
      <c r="D194" s="40">
        <f>SUM(B190:C193)</f>
        <v>0</v>
      </c>
    </row>
    <row r="195" spans="1:6" x14ac:dyDescent="0.3">
      <c r="A195" s="533" t="s">
        <v>251</v>
      </c>
      <c r="B195" s="536"/>
      <c r="C195" s="537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2019-03-24T11:50:53Z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