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Menzel Bourguiba\09-Septembre\"/>
    </mc:Choice>
  </mc:AlternateContent>
  <bookViews>
    <workbookView xWindow="0" yWindow="0" windowWidth="20490" windowHeight="7755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112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D339" i="48" s="1"/>
  <c r="D340" i="48" s="1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7" i="48"/>
  <c r="D26" i="48"/>
  <c r="A16" i="48"/>
  <c r="A8" i="48"/>
  <c r="D223" i="48" l="1"/>
  <c r="D224" i="48" s="1"/>
  <c r="D261" i="48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96" i="48"/>
  <c r="D599" i="48" s="1"/>
  <c r="D600" i="48" s="1"/>
  <c r="B91" i="29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661" i="48" l="1"/>
  <c r="D662" i="48" s="1"/>
  <c r="B96" i="29" s="1"/>
  <c r="D597" i="48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96" i="44" l="1"/>
  <c r="D597" i="44" s="1"/>
  <c r="D79" i="45"/>
  <c r="D80" i="45" s="1"/>
  <c r="D385" i="44"/>
  <c r="D386" i="44" s="1"/>
  <c r="D100" i="45"/>
  <c r="D101" i="45" s="1"/>
  <c r="D58" i="47"/>
  <c r="D59" i="47" s="1"/>
  <c r="D118" i="47"/>
  <c r="D119" i="47" s="1"/>
  <c r="D134" i="47"/>
  <c r="D135" i="47" s="1"/>
  <c r="D134" i="45"/>
  <c r="D135" i="45" s="1"/>
  <c r="D182" i="44"/>
  <c r="D183" i="44" s="1"/>
  <c r="B50" i="29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4" i="47"/>
  <c r="D215" i="47" s="1"/>
  <c r="B11" i="47" s="1"/>
  <c r="D211" i="47"/>
  <c r="D211" i="45"/>
  <c r="D658" i="44"/>
  <c r="D659" i="44" s="1"/>
  <c r="D241" i="44"/>
  <c r="D296" i="44"/>
  <c r="D297" i="44" s="1"/>
  <c r="D420" i="44"/>
  <c r="D423" i="44" s="1"/>
  <c r="D424" i="44" s="1"/>
  <c r="B70" i="29" s="1"/>
  <c r="D467" i="44"/>
  <c r="D468" i="44" s="1"/>
  <c r="D690" i="44"/>
  <c r="D691" i="44" s="1"/>
  <c r="B101" i="29" s="1"/>
  <c r="D710" i="44"/>
  <c r="D711" i="44" s="1"/>
  <c r="D714" i="44" s="1"/>
  <c r="D555" i="44"/>
  <c r="B555" i="44" s="1"/>
  <c r="D556" i="44" s="1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D717" i="44" l="1"/>
  <c r="B35" i="29" s="1"/>
  <c r="D214" i="45"/>
  <c r="D215" i="45" s="1"/>
  <c r="B111" i="29" s="1"/>
  <c r="D599" i="44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D600" i="44" l="1"/>
  <c r="B90" i="29" s="1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<sst xmlns="http://schemas.openxmlformats.org/spreadsheetml/2006/main" count="2638" uniqueCount="554">
  <si>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</si>
  <si>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</si>
  <si>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</si>
  <si>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</si>
  <si>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</si>
  <si>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</si>
  <si>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</si>
  <si>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</si>
  <si>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</si>
  <si>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</si>
  <si>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</si>
  <si>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</si>
  <si>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</si>
  <si>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</si>
  <si>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</si>
  <si>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</si>
  <si>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</si>
  <si>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</si>
  <si>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</si>
  <si>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</si>
  <si>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</si>
  <si>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</si>
  <si>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</si>
  <si>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</si>
  <si>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</si>
  <si>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</si>
  <si>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</si>
  <si>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</si>
  <si>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</si>
  <si>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</si>
  <si>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</si>
  <si>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</si>
  <si>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</si>
  <si>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</si>
  <si>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</si>
  <si>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</si>
  <si>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</si>
  <si>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</si>
  <si>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</si>
  <si>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</si>
  <si>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</si>
  <si>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</si>
  <si>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</si>
  <si>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</si>
  <si>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</si>
  <si>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</si>
  <si>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</si>
  <si>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</si>
  <si>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</si>
  <si>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</si>
  <si>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</si>
  <si>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</si>
  <si>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</si>
  <si>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</si>
  <si>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</si>
  <si>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</si>
  <si>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</si>
  <si>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</si>
  <si>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</si>
  <si>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</si>
  <si>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</si>
  <si>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</si>
  <si>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</si>
  <si>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</si>
  <si>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</si>
  <si>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</si>
  <si>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</si>
  <si>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</si>
  <si>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</si>
  <si>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</si>
  <si>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</si>
  <si>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</si>
  <si>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</si>
  <si>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</si>
  <si>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</si>
  <si>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</si>
  <si>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</si>
  <si>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</si>
  <si>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</si>
  <si>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</si>
  <si>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</si>
  <si>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</si>
  <si>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</si>
  <si>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</si>
  <si>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</si>
  <si>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</si>
  <si>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</si>
  <si>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</si>
  <si>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</si>
  <si>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</si>
  <si>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</si>
  <si>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</si>
  <si>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</si>
  <si>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</si>
  <si>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</si>
  <si>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</si>
  <si>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</si>
  <si>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</si>
  <si>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</si>
  <si>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</si>
  <si>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</si>
  <si>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</si>
  <si>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</si>
  <si>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</si>
  <si>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</si>
  <si>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</si>
  <si>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</si>
  <si>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</si>
  <si>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</si>
  <si>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</si>
  <si>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</si>
  <si>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</si>
  <si>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</si>
  <si>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</si>
  <si>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</si>
  <si>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</si>
  <si>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</si>
  <si>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</si>
  <si>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</si>
  <si>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</si>
  <si>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</si>
  <si>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</si>
  <si>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</si>
  <si>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</si>
  <si>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</si>
  <si>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</si>
  <si>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</si>
  <si>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</si>
  <si>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</si>
  <si>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</si>
  <si>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</si>
  <si>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</si>
  <si>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</si>
  <si>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</si>
  <si>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</si>
  <si>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</si>
  <si>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</si>
  <si>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</si>
  <si>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</si>
  <si>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</si>
  <si>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</si>
  <si>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</si>
  <si>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</si>
  <si>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</si>
  <si>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</si>
  <si>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</si>
  <si>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</si>
  <si>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</si>
  <si>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</si>
  <si>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</si>
  <si>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</si>
  <si>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</si>
  <si>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</si>
  <si>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</si>
  <si>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</si>
  <si>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</si>
  <si>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</si>
  <si>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</si>
  <si>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</si>
  <si>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</si>
  <si>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</si>
  <si>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</si>
  <si>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</si>
  <si>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</si>
  <si>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</si>
  <si>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</si>
  <si>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</si>
  <si>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</si>
  <si>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</si>
  <si>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</si>
  <si>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</si>
  <si>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</si>
  <si>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</si>
  <si>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</si>
  <si>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</si>
  <si>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</si>
  <si>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</si>
  <si>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</si>
  <si>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</si>
  <si>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</si>
  <si>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</si>
  <si>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</si>
  <si>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</si>
  <si>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</si>
  <si>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</si>
  <si>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</si>
  <si>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</si>
  <si>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</si>
  <si>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</si>
  <si>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</si>
  <si>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</si>
  <si>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</si>
  <si>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</si>
  <si>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</si>
  <si>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</si>
  <si>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</si>
  <si>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</si>
  <si>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</si>
  <si>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</si>
  <si>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</si>
  <si>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</si>
  <si>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</si>
  <si>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</si>
  <si>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</si>
  <si>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</si>
  <si>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</si>
  <si>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</si>
  <si>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</si>
  <si>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</si>
  <si>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</si>
  <si>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</si>
  <si>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</si>
  <si>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</si>
  <si>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</si>
  <si>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</si>
  <si>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</si>
  <si>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</si>
  <si>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</si>
  <si>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</si>
  <si>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</si>
  <si>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</si>
  <si>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</si>
  <si>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</si>
  <si>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</si>
  <si>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</si>
  <si>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</si>
  <si>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</si>
  <si>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</si>
  <si>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</si>
  <si>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</si>
  <si>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</si>
  <si>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</si>
  <si>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</si>
  <si>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</si>
  <si>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</si>
  <si>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</si>
  <si>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</si>
  <si>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</si>
  <si>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</si>
  <si>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</si>
  <si>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</si>
  <si>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</si>
  <si>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</si>
  <si>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</si>
  <si>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</si>
  <si>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</si>
  <si>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</si>
  <si>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</si>
  <si>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</si>
  <si>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</si>
  <si>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</si>
  <si>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</si>
  <si>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</si>
  <si>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</si>
  <si>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</si>
  <si>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</si>
  <si>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</si>
  <si>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</si>
  <si>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</si>
  <si>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</si>
  <si>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</si>
  <si>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</si>
  <si>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</si>
  <si>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</si>
  <si>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</si>
  <si>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</si>
  <si>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</si>
  <si>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</si>
  <si>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</si>
  <si>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</si>
  <si>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</si>
  <si>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</si>
  <si>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</si>
  <si>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</si>
  <si>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</si>
  <si>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</si>
  <si>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</si>
  <si>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</si>
  <si>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</si>
  <si>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</si>
  <si>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</si>
  <si>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</si>
  <si>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</si>
  <si>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</si>
  <si>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</si>
  <si>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</si>
  <si>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</si>
  <si>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</si>
  <si>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</si>
  <si>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</si>
  <si>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</si>
  <si>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</si>
  <si>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</si>
  <si>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</si>
  <si>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</si>
  <si>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</si>
  <si>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</si>
  <si>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</si>
  <si>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</si>
  <si>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</si>
  <si>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</si>
  <si>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</si>
  <si>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</si>
  <si>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</si>
  <si>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</si>
  <si>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</si>
  <si>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</si>
  <si>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</si>
  <si>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</si>
  <si>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</si>
  <si>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</si>
  <si>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</si>
  <si>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</si>
  <si>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</si>
  <si>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</si>
  <si>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</si>
  <si>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</si>
  <si>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</si>
  <si>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</si>
  <si>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</si>
  <si>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</si>
  <si>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</si>
  <si>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</si>
  <si>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</si>
  <si>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</si>
  <si>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</si>
  <si>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</si>
  <si>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</si>
  <si>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</si>
  <si>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</si>
  <si>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</si>
  <si>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</si>
  <si>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</si>
  <si>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</si>
  <si>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</si>
  <si>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</si>
  <si>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</si>
  <si>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</si>
  <si>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</si>
  <si>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</si>
  <si>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</si>
  <si>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</si>
  <si>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</si>
  <si>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</si>
  <si>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</si>
  <si>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</si>
  <si>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</si>
  <si>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</si>
  <si>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</si>
  <si>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</si>
  <si>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</si>
  <si>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</si>
  <si>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</si>
  <si>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</si>
  <si>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</si>
  <si>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</si>
  <si>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</si>
  <si>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</si>
  <si>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</si>
  <si>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</si>
  <si>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</si>
  <si>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</si>
  <si>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</si>
  <si>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</si>
  <si>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</si>
  <si>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</si>
  <si>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</si>
  <si>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</si>
  <si>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</si>
  <si>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</si>
  <si>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</si>
  <si>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</si>
  <si>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</si>
  <si>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</si>
  <si>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</si>
  <si>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</si>
  <si>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</si>
  <si>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</si>
  <si>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</si>
  <si>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</si>
  <si>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</si>
  <si>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</si>
  <si>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</si>
  <si>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</si>
  <si>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</si>
  <si>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</si>
  <si>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</si>
  <si>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</si>
  <si>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</si>
  <si>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</si>
  <si>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</si>
  <si>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</si>
  <si>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</si>
  <si>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</si>
  <si>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</si>
  <si>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</si>
  <si>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</si>
  <si>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</si>
  <si>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</si>
  <si>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</si>
  <si>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</si>
  <si>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</si>
  <si>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</si>
  <si>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</si>
  <si>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</si>
  <si>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</si>
  <si>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</si>
  <si>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</si>
  <si>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</si>
  <si>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</si>
  <si>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</si>
  <si>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</si>
  <si>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</si>
  <si>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</si>
  <si>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</si>
  <si>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</si>
  <si>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</si>
  <si>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</si>
  <si>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</si>
  <si>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</si>
  <si>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</si>
  <si>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</si>
  <si>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</si>
  <si>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</si>
  <si>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</si>
  <si>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</si>
  <si>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</si>
  <si>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</si>
  <si>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</si>
  <si>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</si>
  <si>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</si>
  <si>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</si>
  <si>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</si>
  <si>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</si>
  <si>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</si>
  <si>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</si>
  <si>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</si>
  <si>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</si>
  <si>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</si>
  <si>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</si>
  <si>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</si>
  <si>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</si>
  <si>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</si>
  <si>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</si>
  <si>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</si>
  <si>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</si>
  <si>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</si>
  <si>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</si>
  <si>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</si>
  <si>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</si>
  <si>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</si>
  <si>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</si>
  <si>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</si>
  <si>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</si>
  <si>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</si>
  <si>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</si>
  <si>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</si>
  <si>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</si>
  <si>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</si>
  <si>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</si>
  <si>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</si>
  <si>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</si>
  <si>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</si>
  <si>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</si>
  <si>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</si>
  <si>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</si>
  <si>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Menzel Bourguiba</t>
  </si>
  <si>
    <t>Dr Hatem KARAA</t>
  </si>
  <si>
    <t>Directeur Magasin et chefs de rayons</t>
  </si>
  <si>
    <t>Renforcer les opérations de nettoyage</t>
  </si>
  <si>
    <t xml:space="preserve">Présence de souillures diverses en dessous des tables </t>
  </si>
  <si>
    <t>Présence de poussière au dessus des étagéres et du four 
Présence de souillures diverses au niveau du siphon du laboratoire</t>
  </si>
  <si>
    <t>Test de traçabilité effectué sur tarte aux pommes lot 51270819: test concluant</t>
  </si>
  <si>
    <t>Renforcer les opérations de dépoussièrage du linéaire</t>
  </si>
  <si>
    <t>Présence de 02 pièces pains libanais légers sans DF et DLC</t>
  </si>
  <si>
    <t>Cartons de charcuterie entamés en chambre froide non identifiés par la date de leur ouverture</t>
  </si>
  <si>
    <t>Renforcer les opérations de nettoyage des grilles de l'évaporateur
Accumulation de gras au niveau des grilles de la hotte placée au dessus du rotissoire / Manque de propreté des vitres du rotissoire</t>
  </si>
  <si>
    <t>test de traçabilité effectué sur les poulets rôtis cuits en vendus entre le 08 et 11 septembre 2019: test concluant</t>
  </si>
  <si>
    <t>Renforcer les opérations du bac promo (présence de cadavres de mouches)
Accumulation de souillures au mur du stand et de la plonge</t>
  </si>
  <si>
    <t>Présence de 02 employées au rayon</t>
  </si>
  <si>
    <t>Absence de couteaux pour les abats au niveau du magasin</t>
  </si>
  <si>
    <t>Prévoir l'achat de couteaux pour les abats</t>
  </si>
  <si>
    <t>Accumulation de souillures diverses au niveau du siphon du laboratoire</t>
  </si>
  <si>
    <t>renforcer les opérations de nettoyage du siphon</t>
  </si>
  <si>
    <t>caille non balisée au rayon</t>
  </si>
  <si>
    <t>Quantité de conservateur utilisé non renseigné sur les cadenciers de fabrication</t>
  </si>
  <si>
    <t>Enregistrer les quantités utilisées</t>
  </si>
  <si>
    <t>pas d'identification sur caisse en chambre froide des poissons reçus le jour de l'audit</t>
  </si>
  <si>
    <t>Bac surgelé sale</t>
  </si>
  <si>
    <t>Présence d'une barquette de calamar anneau pané décongelé</t>
  </si>
  <si>
    <t>Renforcer les opérations de tri des bananes et kiwi</t>
  </si>
  <si>
    <t>Renforcer les opérations de tri des aubergines et tomates</t>
  </si>
  <si>
    <t>Accumulation de souillures diverses en dessous de la table de pesée</t>
  </si>
  <si>
    <t>Renforcer les opérations de nettoyage en dessous de la table de pesée</t>
  </si>
  <si>
    <t>Présence de poussière au dessus du meuble épices</t>
  </si>
  <si>
    <t>mettre de l'ordre au niveau de la zone casse</t>
  </si>
  <si>
    <t>Présence de givre à l'intérieur des barquettes de fruits de mer surgelés Captain Sindbad</t>
  </si>
  <si>
    <t>Le référentiel qualité n'était pas affiché au rayon</t>
  </si>
  <si>
    <t>ancien rapport et plan d'action ne sont pas affichés au rayon</t>
  </si>
  <si>
    <t xml:space="preserve">Pas de vérification du thermomètre pour le mois d'août 2019 (voir photo).
 vérification à la  thermosondes températures d'un linéaire sur 06 (voir photo) </t>
  </si>
  <si>
    <t>Absence de local poubelle</t>
  </si>
  <si>
    <t>absence de papier essuie mains au niveau des vestiaires hommes</t>
  </si>
  <si>
    <t>Le quai de la réception est dépourvu de protection par rapport aux intempéries.</t>
  </si>
  <si>
    <t>Prévoir un préau pour la protection du quai.</t>
  </si>
  <si>
    <t>Le revêtement du sol était endommagé à plusieurs niveaux.</t>
  </si>
  <si>
    <t>Procéder aux réparations nécessaires du sol.</t>
  </si>
  <si>
    <t>CF: Présence d'un égouttage d'eau depuis l'évaporateur.</t>
  </si>
  <si>
    <t>Procéder aux réparations requises à ce niveau.</t>
  </si>
  <si>
    <t>Meuble des produits de la 4ème gamme:
Température affichée: 2,8°C et vérifiée: 3,8°C.</t>
  </si>
  <si>
    <t>En commun avec chambre froide FLEG</t>
  </si>
  <si>
    <t>Développement de rouille sur quelques étagères de stockage.</t>
  </si>
  <si>
    <t>Procéder à l'entretien 
ou le remplacement des étagères rouillées.</t>
  </si>
  <si>
    <t>Taux d'hygrométrie mesuré: 55%.</t>
  </si>
  <si>
    <t>Températures affichées: 3,2°C, 1,2°C, 1,3°C, 5,3°C et 5,9°C et mesurées: 1,2°C, 2,2°C, 2,6°C, 1,8°C.
Meuble des produits surgelés:
Température affichée: -19,8°C et vérifiée: -18,2°C.</t>
  </si>
  <si>
    <t xml:space="preserve">CF négative: Revêtement du sol au niveau du seuil crevassé.
</t>
  </si>
  <si>
    <t>Procéder aux réparations nécessaires à ce niveau.</t>
  </si>
  <si>
    <t>Absence de système de protection pour l'accès au terminal de cuisson.</t>
  </si>
  <si>
    <t>Prévoir des rideaux à lanières ou une portière à ce niveau.</t>
  </si>
  <si>
    <t>Une partie des jointures du four était usée.</t>
  </si>
  <si>
    <t>La réparation ou le remplacement de ce élément est requis.</t>
  </si>
  <si>
    <t>CF négative: Température affichée de l'ordre de -19,6°C;
CF positive: Température affichée 4,9°C et vérifiée: 5,6°C.</t>
  </si>
  <si>
    <t>Température affichée: 1,2°C et mesurée: 3,6°C.</t>
  </si>
  <si>
    <t>Les meubles d'exposition étaient partiellement protégés.</t>
  </si>
  <si>
    <t>Prévoir une protection de ces meubles.</t>
  </si>
  <si>
    <t>Température affichée: 11,8°C et vérifiée: 12,2°C.</t>
  </si>
  <si>
    <t>Revoir l'intensité du froid à ce niveau.</t>
  </si>
  <si>
    <t>Température affichée: 3,6°C et mesurée 4°C.</t>
  </si>
  <si>
    <t>Bac promo:
Température affichée: 2,5°C et mesurée 5,4°C.</t>
  </si>
  <si>
    <t>Plonge Boucherie: 
Eclairage non fonctionnel</t>
  </si>
  <si>
    <t>Procéder à la réparation de l'éclairage.</t>
  </si>
  <si>
    <t>Prévoir une température au labo ne dépassant pas les 10°C.</t>
  </si>
  <si>
    <t>Température à cœur (Escalope de dinde): 3,9°C.</t>
  </si>
  <si>
    <t>Température affichée: 8,6°C et mesurée 11,4°C.</t>
  </si>
  <si>
    <t>Température affichée: 0,8°C et mesurée: 2,4°C</t>
  </si>
  <si>
    <t>Dégradation de l'état du sol du stand</t>
  </si>
  <si>
    <t>Absence d'aération au niveau des vestiaires et blocs sanitaires.</t>
  </si>
  <si>
    <t>Prévoir un système d'aération dans ces locaux.</t>
  </si>
  <si>
    <t>Présence de traces d'infiltration d'eau au niveau du plafond des vestiaires des femmes.</t>
  </si>
  <si>
    <t>Un coup de peinture est requis à ce niveau.</t>
  </si>
  <si>
    <t>Les couvercles des distributeurs de savon étaient endommagés au niveau de la plonge de la boucherie, du traiteur et terminal de cuisson.</t>
  </si>
  <si>
    <t>Réparer ou remplacer ces dispositifs.</t>
  </si>
  <si>
    <t>Le dispositif de séchage des mains des vestiaires des hommes n'était pas encore fonctionnel.
Absence de distributeur de papier au niveau du poste lave-mains du stand traiteur.</t>
  </si>
  <si>
    <t>Mettre en marche le dispositif de séchages des mains des vestiaires des hommes.</t>
  </si>
  <si>
    <t xml:space="preserve">1/Absence de point d'eau les opérations de nettoyage de la zone de réception.
2/Plonge Boucherie: 
Absence de support pour la produit de nettoyage au niveau de la station de nettoyage.
</t>
  </si>
  <si>
    <t>Prévoir un point d'eau pour la zone de la réception.
Fixer un support au niveau de la station de nettoyage de la boucherie.</t>
  </si>
  <si>
    <t>Présence de rouille au niveau de certains étagères d'exposition PGC.
Présence de rouille au sol du stand poissonnerie</t>
  </si>
  <si>
    <t>L'entretien de ces éléments est nécessaire.
Entretenir le sol du stand poissonnerie</t>
  </si>
  <si>
    <t>Présence d'un regard d'égoût non complétement protégé au niveau de la zone de réception.</t>
  </si>
  <si>
    <t>Prévoir la protection de ce regard d'égoût.</t>
  </si>
  <si>
    <t>Absence de local poubelle au niveau du magasin.</t>
  </si>
  <si>
    <t>Prévoir un local poubelle protégé.</t>
  </si>
  <si>
    <t>Certains écarts d'ordre technique n'étaient pas encore traités.</t>
  </si>
  <si>
    <t>Procéder aux réparations nécessaires au niveau du magasin.</t>
  </si>
  <si>
    <t>Présence de carton de denrées alimentaires à même le sol à la réserve (voir photo)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</si>
</sst>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left" wrapText="1"/>
      <protection locked="0"/>
    </xf>
    <xf numFmtId="0" fontId="40" fillId="0" borderId="0" xfId="0" applyFont="1" applyAlignment="1">
      <alignment horizontal="left" vertical="center" wrapText="1"/>
    </xf>
    <xf numFmtId="0" fontId="35" fillId="0" borderId="1" xfId="1" applyFont="1" applyBorder="1" applyAlignment="1">
      <alignment wrapText="1"/>
    </xf>
    <xf numFmtId="0" fontId="35" fillId="0" borderId="1" xfId="1" applyFont="1" applyBorder="1" applyAlignment="1">
      <alignment vertical="center" wrapText="1"/>
    </xf>
    <xf numFmtId="0" fontId="35" fillId="0" borderId="0" xfId="1" applyFont="1" applyAlignment="1">
      <alignment horizontal="center" vertical="center" wrapText="1"/>
    </xf>
    <xf numFmtId="0" fontId="43" fillId="17" borderId="16" xfId="1" applyFont="1" applyFill="1" applyBorder="1" applyAlignment="1">
      <alignment wrapText="1"/>
    </xf>
    <xf numFmtId="0" fontId="35" fillId="0" borderId="1" xfId="1" applyFont="1" applyBorder="1" applyAlignment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6" fontId="6" fillId="0" borderId="1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>
      <alignment wrapText="1"/>
    </xf>
    <xf numFmtId="0" fontId="37" fillId="2" borderId="4" xfId="0" applyFont="1" applyFill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0" fontId="37" fillId="0" borderId="5" xfId="0" applyFont="1" applyBorder="1" applyAlignment="1" applyProtection="1">
      <alignment wrapText="1"/>
      <protection locked="0"/>
    </xf>
    <xf numFmtId="166" fontId="6" fillId="0" borderId="1" xfId="0" applyNumberFormat="1" applyFont="1" applyBorder="1" applyAlignment="1">
      <alignment wrapText="1"/>
    </xf>
    <xf numFmtId="0" fontId="11" fillId="2" borderId="0" xfId="0" applyFont="1" applyFill="1" applyAlignment="1">
      <alignment wrapText="1"/>
    </xf>
    <xf numFmtId="0" fontId="6" fillId="0" borderId="1" xfId="0" applyFont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441296"/>
        <c:axId val="239441856"/>
      </c:barChart>
      <c:catAx>
        <c:axId val="239441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441856"/>
        <c:crosses val="autoZero"/>
        <c:auto val="1"/>
        <c:lblAlgn val="ctr"/>
        <c:lblOffset val="100"/>
        <c:noMultiLvlLbl val="0"/>
      </c:catAx>
      <c:valAx>
        <c:axId val="23944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441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0.95652173913043481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210752"/>
        <c:axId val="242211312"/>
      </c:barChart>
      <c:catAx>
        <c:axId val="24221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211312"/>
        <c:crosses val="autoZero"/>
        <c:auto val="1"/>
        <c:lblAlgn val="ctr"/>
        <c:lblOffset val="100"/>
        <c:noMultiLvlLbl val="0"/>
      </c:catAx>
      <c:valAx>
        <c:axId val="2422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21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0.73913043478260865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115632"/>
        <c:axId val="242116192"/>
      </c:barChart>
      <c:catAx>
        <c:axId val="24211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116192"/>
        <c:crosses val="autoZero"/>
        <c:auto val="1"/>
        <c:lblAlgn val="ctr"/>
        <c:lblOffset val="100"/>
        <c:noMultiLvlLbl val="0"/>
      </c:catAx>
      <c:valAx>
        <c:axId val="24211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11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118992"/>
        <c:axId val="242119552"/>
      </c:barChart>
      <c:catAx>
        <c:axId val="24211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119552"/>
        <c:crosses val="autoZero"/>
        <c:auto val="1"/>
        <c:lblAlgn val="ctr"/>
        <c:lblOffset val="100"/>
        <c:noMultiLvlLbl val="0"/>
      </c:catAx>
      <c:valAx>
        <c:axId val="242119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11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278704"/>
        <c:axId val="242279264"/>
      </c:barChart>
      <c:catAx>
        <c:axId val="24227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279264"/>
        <c:crosses val="autoZero"/>
        <c:auto val="1"/>
        <c:lblAlgn val="ctr"/>
        <c:lblOffset val="100"/>
        <c:noMultiLvlLbl val="0"/>
      </c:catAx>
      <c:valAx>
        <c:axId val="24227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27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282064"/>
        <c:axId val="242282624"/>
      </c:barChart>
      <c:catAx>
        <c:axId val="24228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282624"/>
        <c:crosses val="autoZero"/>
        <c:auto val="1"/>
        <c:lblAlgn val="ctr"/>
        <c:lblOffset val="100"/>
        <c:noMultiLvlLbl val="0"/>
      </c:catAx>
      <c:valAx>
        <c:axId val="24228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28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0.8392857142857143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285424"/>
        <c:axId val="242843440"/>
      </c:barChart>
      <c:catAx>
        <c:axId val="24228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843440"/>
        <c:crosses val="autoZero"/>
        <c:auto val="1"/>
        <c:lblAlgn val="ctr"/>
        <c:lblOffset val="100"/>
        <c:noMultiLvlLbl val="0"/>
      </c:catAx>
      <c:valAx>
        <c:axId val="24284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28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0.90782122905027929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846240"/>
        <c:axId val="242846800"/>
      </c:barChart>
      <c:catAx>
        <c:axId val="24284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846800"/>
        <c:crosses val="autoZero"/>
        <c:auto val="1"/>
        <c:lblAlgn val="ctr"/>
        <c:lblOffset val="100"/>
        <c:noMultiLvlLbl val="0"/>
      </c:catAx>
      <c:valAx>
        <c:axId val="24284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84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0.87355347166799679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2849600"/>
        <c:axId val="242850160"/>
        <c:extLst xmlns:c16r2="http://schemas.microsoft.com/office/drawing/2015/06/chart"/>
      </c:barChart>
      <c:catAx>
        <c:axId val="242849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850160"/>
        <c:crosses val="autoZero"/>
        <c:auto val="1"/>
        <c:lblAlgn val="ctr"/>
        <c:lblOffset val="100"/>
        <c:noMultiLvlLbl val="0"/>
      </c:catAx>
      <c:valAx>
        <c:axId val="2428501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84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0.45550000000000002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43135968"/>
        <c:axId val="243136528"/>
        <c:extLst xmlns:c16r2="http://schemas.microsoft.com/office/drawing/2015/06/chart"/>
      </c:barChart>
      <c:catAx>
        <c:axId val="24313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3136528"/>
        <c:crosses val="autoZero"/>
        <c:auto val="1"/>
        <c:lblAlgn val="ctr"/>
        <c:lblOffset val="100"/>
        <c:noMultiLvlLbl val="0"/>
      </c:catAx>
      <c:valAx>
        <c:axId val="24313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313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444656"/>
        <c:axId val="239445216"/>
      </c:barChart>
      <c:catAx>
        <c:axId val="23944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445216"/>
        <c:crosses val="autoZero"/>
        <c:auto val="1"/>
        <c:lblAlgn val="ctr"/>
        <c:lblOffset val="100"/>
        <c:noMultiLvlLbl val="0"/>
      </c:catAx>
      <c:valAx>
        <c:axId val="23944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44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0.92105263157894735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270640"/>
        <c:axId val="241271200"/>
      </c:barChart>
      <c:catAx>
        <c:axId val="24127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271200"/>
        <c:crosses val="autoZero"/>
        <c:auto val="1"/>
        <c:lblAlgn val="ctr"/>
        <c:lblOffset val="100"/>
        <c:noMultiLvlLbl val="0"/>
      </c:catAx>
      <c:valAx>
        <c:axId val="24127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27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0.95121951219512191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274000"/>
        <c:axId val="241274560"/>
      </c:barChart>
      <c:catAx>
        <c:axId val="24127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274560"/>
        <c:crosses val="autoZero"/>
        <c:auto val="1"/>
        <c:lblAlgn val="ctr"/>
        <c:lblOffset val="100"/>
        <c:noMultiLvlLbl val="0"/>
      </c:catAx>
      <c:valAx>
        <c:axId val="24127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27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447840"/>
        <c:axId val="241448400"/>
      </c:barChart>
      <c:catAx>
        <c:axId val="24144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448400"/>
        <c:crosses val="autoZero"/>
        <c:auto val="1"/>
        <c:lblAlgn val="ctr"/>
        <c:lblOffset val="100"/>
        <c:noMultiLvlLbl val="0"/>
      </c:catAx>
      <c:valAx>
        <c:axId val="24144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44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0.92045454545454541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451200"/>
        <c:axId val="241451760"/>
      </c:barChart>
      <c:catAx>
        <c:axId val="24145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451760"/>
        <c:crosses val="autoZero"/>
        <c:auto val="1"/>
        <c:lblAlgn val="ctr"/>
        <c:lblOffset val="100"/>
        <c:noMultiLvlLbl val="0"/>
      </c:catAx>
      <c:valAx>
        <c:axId val="24145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45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758128"/>
        <c:axId val="241758688"/>
      </c:barChart>
      <c:catAx>
        <c:axId val="24175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758688"/>
        <c:crosses val="autoZero"/>
        <c:auto val="1"/>
        <c:lblAlgn val="ctr"/>
        <c:lblOffset val="100"/>
        <c:noMultiLvlLbl val="0"/>
      </c:catAx>
      <c:valAx>
        <c:axId val="24175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75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761488"/>
        <c:axId val="241762048"/>
      </c:barChart>
      <c:catAx>
        <c:axId val="24176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762048"/>
        <c:crosses val="autoZero"/>
        <c:auto val="1"/>
        <c:lblAlgn val="ctr"/>
        <c:lblOffset val="100"/>
        <c:noMultiLvlLbl val="0"/>
      </c:catAx>
      <c:valAx>
        <c:axId val="24176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76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764848"/>
        <c:axId val="241765408"/>
      </c:barChart>
      <c:catAx>
        <c:axId val="24176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765408"/>
        <c:crosses val="autoZero"/>
        <c:auto val="1"/>
        <c:lblAlgn val="ctr"/>
        <c:lblOffset val="100"/>
        <c:noMultiLvlLbl val="0"/>
      </c:catAx>
      <c:valAx>
        <c:axId val="24176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76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9" zoomScaleSheetLayoutView="100" workbookViewId="0">
      <selection activeCell="B112" sqref="B112:C112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80" t="s">
        <v>275</v>
      </c>
      <c r="B18" s="380"/>
      <c r="C18" s="380"/>
      <c r="D18" s="381" t="s">
        <v>466</v>
      </c>
      <c r="E18" s="381"/>
      <c r="F18" s="381"/>
      <c r="G18" s="381"/>
      <c r="H18" s="381"/>
      <c r="I18" s="381"/>
      <c r="J18" s="381"/>
      <c r="K18" s="381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2" t="s">
        <v>276</v>
      </c>
      <c r="B21" s="382"/>
      <c r="C21" s="382"/>
      <c r="D21" s="382"/>
      <c r="E21" s="382"/>
      <c r="F21" s="382"/>
      <c r="G21" s="382"/>
      <c r="H21" s="382"/>
      <c r="I21" s="382"/>
      <c r="J21" s="382"/>
      <c r="K21" s="382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6" t="s">
        <v>278</v>
      </c>
      <c r="C23" s="376"/>
      <c r="D23" s="42"/>
      <c r="E23" s="42"/>
      <c r="F23" s="42"/>
      <c r="G23" s="42"/>
      <c r="H23" s="42"/>
      <c r="I23" s="42"/>
      <c r="J23" t="str">
        <f>D18</f>
        <v>Menzel Bourguiba</v>
      </c>
    </row>
    <row r="24" spans="1:11" ht="33" customHeight="1" x14ac:dyDescent="0.25">
      <c r="A24" s="50" t="s">
        <v>279</v>
      </c>
      <c r="B24" s="378">
        <f>AVERAGE('A3 Exploitation'!D719,'A3 Technique'!D215)</f>
        <v>0.87355347166799679</v>
      </c>
      <c r="C24" s="37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8" t="e">
        <f>AVERAGE('A4 Exploitation'!D719,'A4 Technique'!D215)</f>
        <v>#DIV/0!</v>
      </c>
      <c r="C25" s="37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6" t="s">
        <v>281</v>
      </c>
      <c r="C29" s="376"/>
      <c r="D29" s="42"/>
      <c r="E29" s="42"/>
      <c r="F29" s="42"/>
      <c r="G29" s="42"/>
      <c r="H29" s="42"/>
      <c r="I29" s="42"/>
      <c r="J29" t="str">
        <f>D18</f>
        <v>Menzel Bourguiba</v>
      </c>
    </row>
    <row r="30" spans="1:11" ht="33" customHeight="1" x14ac:dyDescent="0.25">
      <c r="A30" s="50" t="s">
        <v>279</v>
      </c>
      <c r="B30" s="378">
        <f>'A3 Exploitation'!D719</f>
        <v>0.90782122905027929</v>
      </c>
      <c r="C30" s="37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8" t="e">
        <f>'A4 Exploitation'!D719</f>
        <v>#DIV/0!</v>
      </c>
      <c r="C31" s="37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9" t="s">
        <v>282</v>
      </c>
      <c r="C34" s="379"/>
      <c r="D34" s="42"/>
      <c r="E34" s="42"/>
      <c r="F34" s="42"/>
      <c r="G34" s="42"/>
      <c r="H34" s="42"/>
      <c r="I34" s="42"/>
      <c r="J34" t="str">
        <f>D18</f>
        <v>Menzel Bourguiba</v>
      </c>
    </row>
    <row r="35" spans="1:10" ht="33" customHeight="1" x14ac:dyDescent="0.25">
      <c r="A35" s="50" t="s">
        <v>279</v>
      </c>
      <c r="B35" s="378">
        <f>AVERAGE('A3 Exploitation'!D717, 'A3 Technique'!D213)</f>
        <v>0.45550000000000002</v>
      </c>
      <c r="C35" s="37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8" t="e">
        <f>AVERAGE('A4 Exploitation'!D717, 'A4 Technique'!D213)</f>
        <v>#DIV/0!</v>
      </c>
      <c r="C36" s="37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6" t="s">
        <v>283</v>
      </c>
      <c r="C39" s="376"/>
      <c r="D39" s="42"/>
      <c r="E39" s="42"/>
      <c r="F39" s="42"/>
      <c r="G39" s="42"/>
      <c r="H39" s="42"/>
      <c r="I39" s="42"/>
      <c r="J39" t="str">
        <f>D18</f>
        <v>Menzel Bourguiba</v>
      </c>
    </row>
    <row r="40" spans="1:10" ht="33" customHeight="1" x14ac:dyDescent="0.25">
      <c r="A40" s="50" t="s">
        <v>279</v>
      </c>
      <c r="B40" s="375">
        <f>'A3 Exploitation'!D48</f>
        <v>1</v>
      </c>
      <c r="C40" s="375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5" t="e">
        <f>'A4 Exploitation'!D48</f>
        <v>#DIV/0!</v>
      </c>
      <c r="C41" s="375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6" t="s">
        <v>284</v>
      </c>
      <c r="C44" s="376"/>
      <c r="D44" s="42"/>
      <c r="E44" s="42"/>
      <c r="F44" s="42"/>
      <c r="G44" s="42"/>
      <c r="H44" s="42"/>
      <c r="I44" s="42"/>
      <c r="J44" t="str">
        <f>D18</f>
        <v>Menzel Bourguiba</v>
      </c>
    </row>
    <row r="45" spans="1:10" ht="33" customHeight="1" x14ac:dyDescent="0.25">
      <c r="A45" s="50" t="s">
        <v>279</v>
      </c>
      <c r="B45" s="375" t="e">
        <f>'A3 Exploitation'!D129</f>
        <v>#DIV/0!</v>
      </c>
      <c r="C45" s="375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5" t="e">
        <f>'A4 Exploitation'!D129</f>
        <v>#DIV/0!</v>
      </c>
      <c r="C46" s="375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6" t="s">
        <v>444</v>
      </c>
      <c r="C49" s="376"/>
      <c r="D49" s="42"/>
      <c r="E49" s="42"/>
      <c r="F49" s="42"/>
      <c r="G49" s="42"/>
      <c r="H49" s="42"/>
      <c r="I49" s="42"/>
      <c r="J49" t="str">
        <f>D18</f>
        <v>Menzel Bourguiba</v>
      </c>
    </row>
    <row r="50" spans="1:10" ht="33" customHeight="1" x14ac:dyDescent="0.25">
      <c r="A50" s="50" t="s">
        <v>279</v>
      </c>
      <c r="B50" s="375">
        <f>'A3 Exploitation'!D183</f>
        <v>0.92105263157894735</v>
      </c>
      <c r="C50" s="375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5" t="e">
        <f>'A4 Exploitation'!D183</f>
        <v>#DIV/0!</v>
      </c>
      <c r="C51" s="375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6" t="s">
        <v>445</v>
      </c>
      <c r="C54" s="376"/>
      <c r="D54" s="42"/>
      <c r="E54" s="42"/>
      <c r="F54" s="42"/>
      <c r="G54" s="42"/>
      <c r="H54" s="42"/>
      <c r="I54" s="42"/>
      <c r="J54" t="str">
        <f>D18</f>
        <v>Menzel Bourguiba</v>
      </c>
    </row>
    <row r="55" spans="1:10" ht="33" customHeight="1" x14ac:dyDescent="0.25">
      <c r="A55" s="50" t="s">
        <v>279</v>
      </c>
      <c r="B55" s="375">
        <f>'A3 Exploitation'!D245</f>
        <v>0.95121951219512191</v>
      </c>
      <c r="C55" s="375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5" t="e">
        <f>'A4 Exploitation'!D245</f>
        <v>#DIV/0!</v>
      </c>
      <c r="C56" s="375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6" t="s">
        <v>446</v>
      </c>
      <c r="C59" s="376"/>
      <c r="D59" s="42"/>
      <c r="E59" s="42"/>
      <c r="F59" s="42"/>
      <c r="G59" s="42"/>
      <c r="H59" s="42"/>
      <c r="I59" s="42"/>
      <c r="J59" t="str">
        <f>D18</f>
        <v>Menzel Bourguiba</v>
      </c>
    </row>
    <row r="60" spans="1:10" ht="33" customHeight="1" x14ac:dyDescent="0.25">
      <c r="A60" s="50" t="s">
        <v>279</v>
      </c>
      <c r="B60" s="375">
        <f>'A3 Exploitation'!D300</f>
        <v>0.95945945945945943</v>
      </c>
      <c r="C60" s="375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5" t="e">
        <f>'A4 Exploitation'!D300</f>
        <v>#DIV/0!</v>
      </c>
      <c r="C61" s="375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6" t="s">
        <v>447</v>
      </c>
      <c r="C64" s="376"/>
      <c r="D64" s="42"/>
      <c r="E64" s="42"/>
      <c r="F64" s="42"/>
      <c r="G64" s="42"/>
      <c r="H64" s="42"/>
      <c r="I64" s="42"/>
      <c r="J64" t="str">
        <f>D18</f>
        <v>Menzel Bourguiba</v>
      </c>
    </row>
    <row r="65" spans="1:10" ht="33" customHeight="1" x14ac:dyDescent="0.25">
      <c r="A65" s="50" t="s">
        <v>279</v>
      </c>
      <c r="B65" s="375">
        <f>'A3 Exploitation'!D366</f>
        <v>0.92045454545454541</v>
      </c>
      <c r="C65" s="375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5" t="e">
        <f>'A4 Exploitation'!D366</f>
        <v>#DIV/0!</v>
      </c>
      <c r="C66" s="375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6" t="s">
        <v>448</v>
      </c>
      <c r="C69" s="376"/>
      <c r="D69" s="42"/>
      <c r="E69" s="42"/>
      <c r="F69" s="42"/>
      <c r="G69" s="42"/>
      <c r="H69" s="42"/>
      <c r="I69" s="42"/>
      <c r="J69" t="str">
        <f>D18</f>
        <v>Menzel Bourguiba</v>
      </c>
    </row>
    <row r="70" spans="1:10" ht="33" customHeight="1" x14ac:dyDescent="0.25">
      <c r="A70" s="50" t="s">
        <v>279</v>
      </c>
      <c r="B70" s="375">
        <f>'A3 Exploitation'!D424</f>
        <v>0.95</v>
      </c>
      <c r="C70" s="375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5" t="e">
        <f>'A4 Exploitation'!D424</f>
        <v>#DIV/0!</v>
      </c>
      <c r="C71" s="375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6" t="s">
        <v>449</v>
      </c>
      <c r="C74" s="376"/>
      <c r="D74" s="42"/>
      <c r="E74" s="42"/>
      <c r="F74" s="42"/>
      <c r="G74" s="42"/>
      <c r="H74" s="42"/>
      <c r="I74" s="42"/>
      <c r="J74" t="str">
        <f>D18</f>
        <v>Menzel Bourguiba</v>
      </c>
    </row>
    <row r="75" spans="1:10" ht="33" customHeight="1" x14ac:dyDescent="0.25">
      <c r="A75" s="50" t="s">
        <v>279</v>
      </c>
      <c r="B75" s="375">
        <f>'A3 Exploitation'!D471</f>
        <v>0.8</v>
      </c>
      <c r="C75" s="375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5" t="e">
        <f>'A4 Exploitation'!D471</f>
        <v>#DIV/0!</v>
      </c>
      <c r="C76" s="37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6" t="s">
        <v>450</v>
      </c>
      <c r="C79" s="376"/>
      <c r="D79" s="42"/>
      <c r="E79" s="42"/>
      <c r="F79" s="42"/>
      <c r="G79" s="42"/>
      <c r="H79" s="42"/>
      <c r="I79" s="42"/>
      <c r="J79" t="str">
        <f>D18</f>
        <v>Menzel Bourguiba</v>
      </c>
    </row>
    <row r="80" spans="1:10" ht="33" customHeight="1" x14ac:dyDescent="0.25">
      <c r="A80" s="50" t="s">
        <v>279</v>
      </c>
      <c r="B80" s="375" t="e">
        <f>'A3 Exploitation'!D517</f>
        <v>#DIV/0!</v>
      </c>
      <c r="C80" s="375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5" t="e">
        <f>'A4 Exploitation'!D517</f>
        <v>#DIV/0!</v>
      </c>
      <c r="C81" s="375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6" t="s">
        <v>451</v>
      </c>
      <c r="C84" s="376"/>
      <c r="D84" s="42"/>
      <c r="E84" s="42"/>
      <c r="F84" s="42"/>
      <c r="G84" s="42"/>
      <c r="H84" s="42"/>
      <c r="I84" s="42"/>
      <c r="J84" t="str">
        <f>D18</f>
        <v>Menzel Bourguiba</v>
      </c>
    </row>
    <row r="85" spans="1:10" ht="33" customHeight="1" x14ac:dyDescent="0.25">
      <c r="A85" s="50" t="s">
        <v>279</v>
      </c>
      <c r="B85" s="375">
        <f>'A3 Exploitation'!D560</f>
        <v>0.95652173913043481</v>
      </c>
      <c r="C85" s="375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5" t="e">
        <f>'A4 Exploitation'!D560</f>
        <v>#DIV/0!</v>
      </c>
      <c r="C86" s="375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6" t="s">
        <v>285</v>
      </c>
      <c r="C89" s="376"/>
      <c r="D89" s="42"/>
      <c r="E89" s="42"/>
      <c r="F89" s="42"/>
      <c r="G89" s="42"/>
      <c r="H89" s="42"/>
      <c r="I89" s="42"/>
      <c r="J89" t="str">
        <f>D18</f>
        <v>Menzel Bourguiba</v>
      </c>
    </row>
    <row r="90" spans="1:10" ht="33" customHeight="1" x14ac:dyDescent="0.25">
      <c r="A90" s="50" t="s">
        <v>279</v>
      </c>
      <c r="B90" s="375">
        <f>'A3 Exploitation'!D600</f>
        <v>0.73913043478260865</v>
      </c>
      <c r="C90" s="375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5" t="e">
        <f>'A4 Exploitation'!D600</f>
        <v>#DIV/0!</v>
      </c>
      <c r="C91" s="375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6" t="s">
        <v>286</v>
      </c>
      <c r="C94" s="376"/>
      <c r="D94" s="42"/>
      <c r="E94" s="42"/>
      <c r="F94" s="42"/>
      <c r="G94" s="42"/>
      <c r="H94" s="42"/>
      <c r="I94" s="42"/>
      <c r="J94" t="str">
        <f>D18</f>
        <v>Menzel Bourguiba</v>
      </c>
    </row>
    <row r="95" spans="1:10" ht="33" customHeight="1" x14ac:dyDescent="0.25">
      <c r="A95" s="50" t="s">
        <v>279</v>
      </c>
      <c r="B95" s="375">
        <f>'A3 Exploitation'!D662</f>
        <v>0.81578947368421051</v>
      </c>
      <c r="C95" s="375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5" t="e">
        <f>'A4 Exploitation'!D662</f>
        <v>#DIV/0!</v>
      </c>
      <c r="C96" s="375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7"/>
      <c r="C99" s="377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6" t="s">
        <v>452</v>
      </c>
      <c r="C100" s="376"/>
      <c r="D100" s="42"/>
      <c r="E100" s="42"/>
      <c r="F100" s="42"/>
      <c r="G100" s="42"/>
      <c r="H100" s="42"/>
      <c r="I100" s="42"/>
      <c r="J100" t="str">
        <f>D18</f>
        <v>Menzel Bourguiba</v>
      </c>
    </row>
    <row r="101" spans="1:10" ht="33" customHeight="1" x14ac:dyDescent="0.25">
      <c r="A101" s="50" t="s">
        <v>279</v>
      </c>
      <c r="B101" s="375">
        <f>'A3 Exploitation'!D691</f>
        <v>1</v>
      </c>
      <c r="C101" s="375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5" t="e">
        <f>'A4 Exploitation'!D691</f>
        <v>#DIV/0!</v>
      </c>
      <c r="C102" s="375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6" t="s">
        <v>453</v>
      </c>
      <c r="C105" s="376"/>
      <c r="J105" t="str">
        <f>D18</f>
        <v>Menzel Bourguiba</v>
      </c>
    </row>
    <row r="106" spans="1:10" ht="33" customHeight="1" x14ac:dyDescent="0.25">
      <c r="A106" s="50" t="s">
        <v>279</v>
      </c>
      <c r="B106" s="375">
        <f>'A3 Exploitation'!D715</f>
        <v>0.875</v>
      </c>
      <c r="C106" s="375"/>
    </row>
    <row r="107" spans="1:10" ht="33" customHeight="1" x14ac:dyDescent="0.25">
      <c r="A107" s="50" t="s">
        <v>280</v>
      </c>
      <c r="B107" s="375" t="e">
        <f>'A4 Exploitation'!D715</f>
        <v>#DIV/0!</v>
      </c>
      <c r="C107" s="375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6" t="s">
        <v>287</v>
      </c>
      <c r="C110" s="376"/>
      <c r="J110" t="str">
        <f>D18</f>
        <v>Menzel Bourguiba</v>
      </c>
    </row>
    <row r="111" spans="1:10" ht="33" customHeight="1" x14ac:dyDescent="0.25">
      <c r="A111" s="50" t="s">
        <v>279</v>
      </c>
      <c r="B111" s="375">
        <f>'A3 Technique'!D215</f>
        <v>0.8392857142857143</v>
      </c>
      <c r="C111" s="375"/>
    </row>
    <row r="112" spans="1:10" ht="33" customHeight="1" x14ac:dyDescent="0.25">
      <c r="A112" s="50" t="s">
        <v>280</v>
      </c>
      <c r="B112" s="375">
        <f>'A4 Exploitation'!D215</f>
        <v>0</v>
      </c>
      <c r="C112" s="375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zoomScale="80" zoomScaleNormal="80" zoomScaleSheetLayoutView="70" workbookViewId="0">
      <selection activeCell="E575" sqref="E574:E57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78" customWidth="1"/>
    <col min="5" max="5" width="26.42578125" style="78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3"/>
      <c r="E1" s="463"/>
      <c r="F1" s="463"/>
      <c r="G1" s="463"/>
    </row>
    <row r="2" spans="1:7" ht="22.5" x14ac:dyDescent="0.45">
      <c r="A2" s="92"/>
      <c r="B2" s="91">
        <v>0</v>
      </c>
      <c r="C2" s="91">
        <v>1</v>
      </c>
      <c r="D2" s="93"/>
      <c r="E2" s="93"/>
      <c r="F2" s="93"/>
      <c r="G2" s="93"/>
    </row>
    <row r="3" spans="1:7" ht="22.5" x14ac:dyDescent="0.45">
      <c r="A3" s="92"/>
      <c r="B3" s="90">
        <v>2</v>
      </c>
      <c r="C3" s="91">
        <v>2</v>
      </c>
      <c r="D3" s="93"/>
      <c r="E3" s="93"/>
      <c r="F3" s="93"/>
      <c r="G3" s="93"/>
    </row>
    <row r="4" spans="1:7" ht="22.5" x14ac:dyDescent="0.45">
      <c r="A4" s="92"/>
      <c r="B4" s="90"/>
      <c r="C4" s="91" t="s">
        <v>30</v>
      </c>
      <c r="D4" s="93"/>
      <c r="E4" s="93"/>
      <c r="F4" s="93"/>
      <c r="G4" s="93"/>
    </row>
    <row r="5" spans="1:7" ht="22.5" x14ac:dyDescent="0.45">
      <c r="A5" s="92"/>
      <c r="B5" s="90"/>
      <c r="C5" s="90"/>
      <c r="D5" s="93"/>
      <c r="E5" s="93"/>
      <c r="F5" s="93"/>
      <c r="G5" s="93"/>
    </row>
    <row r="6" spans="1:7" ht="22.5" x14ac:dyDescent="0.45">
      <c r="A6" s="92"/>
      <c r="B6" s="90"/>
      <c r="C6" s="90"/>
      <c r="D6" s="93"/>
      <c r="E6" s="93"/>
      <c r="F6" s="93"/>
      <c r="G6" s="93"/>
    </row>
    <row r="7" spans="1:7" ht="22.5" x14ac:dyDescent="0.45">
      <c r="A7" s="464" t="s">
        <v>149</v>
      </c>
      <c r="B7" s="464"/>
      <c r="C7" s="464"/>
      <c r="D7" s="464"/>
      <c r="E7" s="464"/>
      <c r="F7" s="464"/>
      <c r="G7" s="93"/>
    </row>
    <row r="8" spans="1:7" ht="22.5" x14ac:dyDescent="0.45">
      <c r="A8" s="465" t="str">
        <f>'Page de garde'!D18</f>
        <v>Menzel Bourguiba</v>
      </c>
      <c r="B8" s="465"/>
      <c r="C8" s="465"/>
      <c r="D8" s="465"/>
      <c r="E8" s="465"/>
      <c r="F8" s="465"/>
      <c r="G8" s="93"/>
    </row>
    <row r="9" spans="1:7" ht="22.5" x14ac:dyDescent="0.45">
      <c r="A9" s="94" t="s">
        <v>39</v>
      </c>
      <c r="B9" s="466" t="s">
        <v>467</v>
      </c>
      <c r="C9" s="466"/>
      <c r="D9" s="466"/>
      <c r="E9" s="466"/>
      <c r="F9" s="466"/>
      <c r="G9" s="93"/>
    </row>
    <row r="10" spans="1:7" ht="22.5" x14ac:dyDescent="0.45">
      <c r="A10" s="95" t="s">
        <v>41</v>
      </c>
      <c r="B10" s="467" t="s">
        <v>468</v>
      </c>
      <c r="C10" s="467"/>
      <c r="D10" s="467"/>
      <c r="E10" s="467"/>
      <c r="F10" s="467"/>
      <c r="G10" s="93"/>
    </row>
    <row r="11" spans="1:7" ht="22.5" x14ac:dyDescent="0.45">
      <c r="A11" s="94" t="s">
        <v>40</v>
      </c>
      <c r="B11" s="468">
        <v>43719</v>
      </c>
      <c r="C11" s="468"/>
      <c r="D11" s="468"/>
      <c r="E11" s="468"/>
      <c r="F11" s="468"/>
      <c r="G11" s="93"/>
    </row>
    <row r="12" spans="1:7" ht="22.5" x14ac:dyDescent="0.45">
      <c r="A12" s="94" t="s">
        <v>198</v>
      </c>
      <c r="B12" s="469">
        <f>D719</f>
        <v>0.90782122905027929</v>
      </c>
      <c r="C12" s="469"/>
      <c r="D12" s="469"/>
      <c r="E12" s="469"/>
      <c r="F12" s="469"/>
      <c r="G12" s="93"/>
    </row>
    <row r="13" spans="1:7" ht="22.5" x14ac:dyDescent="0.45">
      <c r="A13" s="92"/>
      <c r="B13" s="90"/>
      <c r="C13" s="90"/>
      <c r="D13" s="463"/>
      <c r="E13" s="463"/>
      <c r="F13" s="463"/>
      <c r="G13" s="463"/>
    </row>
    <row r="14" spans="1:7" ht="16.5" customHeight="1" x14ac:dyDescent="0.4">
      <c r="A14" s="90"/>
      <c r="B14" s="90"/>
      <c r="C14" s="90"/>
      <c r="D14" s="96"/>
      <c r="E14" s="96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43719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9" t="s">
        <v>28</v>
      </c>
      <c r="B17" s="392" t="s">
        <v>29</v>
      </c>
      <c r="C17" s="392"/>
      <c r="D17" s="391" t="s">
        <v>42</v>
      </c>
      <c r="E17" s="391" t="s">
        <v>264</v>
      </c>
      <c r="F17" s="391" t="s">
        <v>294</v>
      </c>
      <c r="G17" s="96"/>
    </row>
    <row r="18" spans="1:8" ht="16.5" customHeight="1" x14ac:dyDescent="0.4">
      <c r="A18" s="389"/>
      <c r="B18" s="100" t="s">
        <v>32</v>
      </c>
      <c r="C18" s="100" t="s">
        <v>31</v>
      </c>
      <c r="D18" s="391"/>
      <c r="E18" s="391"/>
      <c r="F18" s="391"/>
      <c r="G18" s="96"/>
    </row>
    <row r="19" spans="1:8" ht="16.5" customHeight="1" x14ac:dyDescent="0.4">
      <c r="A19" s="282"/>
      <c r="B19" s="283"/>
      <c r="C19" s="283"/>
      <c r="D19" s="353"/>
      <c r="E19" s="353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5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5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5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5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5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6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6"/>
      <c r="F27" s="96"/>
      <c r="G27" s="96"/>
    </row>
    <row r="28" spans="1:8" ht="21" x14ac:dyDescent="0.4">
      <c r="A28" s="112"/>
      <c r="B28" s="96"/>
      <c r="C28" s="96"/>
      <c r="D28" s="96"/>
      <c r="E28" s="96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5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5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5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5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5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5"/>
      <c r="E35" s="105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5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5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5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5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5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5"/>
      <c r="F42" s="105"/>
      <c r="G42" s="96"/>
    </row>
    <row r="43" spans="1:7" ht="89.25" customHeight="1" x14ac:dyDescent="0.4">
      <c r="A43" s="103" t="s">
        <v>402</v>
      </c>
      <c r="B43" s="104">
        <v>2</v>
      </c>
      <c r="C43" s="104"/>
      <c r="D43" s="319">
        <v>1</v>
      </c>
      <c r="E43" s="364"/>
      <c r="F43" s="351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6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6"/>
      <c r="F45" s="96"/>
      <c r="G45" s="96"/>
    </row>
    <row r="46" spans="1:7" ht="21" x14ac:dyDescent="0.4">
      <c r="A46" s="112"/>
      <c r="B46" s="96"/>
      <c r="C46" s="96"/>
      <c r="D46" s="96"/>
      <c r="E46" s="96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6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6"/>
      <c r="F48" s="96"/>
      <c r="G48" s="96"/>
    </row>
    <row r="49" spans="1:7" ht="21" x14ac:dyDescent="0.3">
      <c r="A49" s="422"/>
      <c r="B49" s="422"/>
      <c r="C49" s="422"/>
      <c r="D49" s="422"/>
      <c r="E49" s="422"/>
      <c r="F49" s="422"/>
      <c r="G49" s="42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43719</v>
      </c>
      <c r="B51" s="96"/>
      <c r="C51" s="96"/>
      <c r="D51" s="96"/>
      <c r="E51" s="96"/>
      <c r="F51" s="96"/>
      <c r="G51" s="96"/>
    </row>
    <row r="52" spans="1:7" ht="21" x14ac:dyDescent="0.4">
      <c r="A52" s="389" t="s">
        <v>28</v>
      </c>
      <c r="B52" s="392" t="s">
        <v>29</v>
      </c>
      <c r="C52" s="392"/>
      <c r="D52" s="391" t="s">
        <v>42</v>
      </c>
      <c r="E52" s="391" t="s">
        <v>264</v>
      </c>
      <c r="F52" s="391" t="s">
        <v>295</v>
      </c>
      <c r="G52" s="96"/>
    </row>
    <row r="53" spans="1:7" ht="21" x14ac:dyDescent="0.4">
      <c r="A53" s="389"/>
      <c r="B53" s="100" t="s">
        <v>32</v>
      </c>
      <c r="C53" s="100" t="s">
        <v>31</v>
      </c>
      <c r="D53" s="391"/>
      <c r="E53" s="391"/>
      <c r="F53" s="391"/>
      <c r="G53" s="96"/>
    </row>
    <row r="54" spans="1:7" ht="22.5" x14ac:dyDescent="0.4">
      <c r="A54" s="282"/>
      <c r="B54" s="283"/>
      <c r="C54" s="283"/>
      <c r="D54" s="353"/>
      <c r="E54" s="353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5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5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5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5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5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5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5"/>
      <c r="E62" s="105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5"/>
      <c r="F63" s="105"/>
      <c r="G63" s="96"/>
    </row>
    <row r="64" spans="1:7" ht="21" x14ac:dyDescent="0.3">
      <c r="A64" s="460"/>
      <c r="B64" s="461"/>
      <c r="C64" s="461"/>
      <c r="D64" s="461"/>
      <c r="E64" s="461"/>
      <c r="F64" s="461"/>
      <c r="G64" s="461"/>
    </row>
    <row r="65" spans="1:7" ht="43.5" customHeight="1" x14ac:dyDescent="0.4">
      <c r="A65" s="456" t="s">
        <v>341</v>
      </c>
      <c r="B65" s="456"/>
      <c r="C65" s="456"/>
      <c r="D65" s="456"/>
      <c r="E65" s="456"/>
      <c r="F65" s="45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5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5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5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5"/>
      <c r="E69" s="105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5"/>
      <c r="E70" s="105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5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5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5"/>
      <c r="E73" s="105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5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5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5"/>
      <c r="F76" s="209"/>
      <c r="G76" s="96"/>
    </row>
    <row r="77" spans="1:7" ht="42" x14ac:dyDescent="0.4">
      <c r="A77" s="331" t="s">
        <v>387</v>
      </c>
      <c r="B77" s="104" t="s">
        <v>30</v>
      </c>
      <c r="C77" s="117" t="str">
        <f>IF(B77=0, -5, "0")</f>
        <v>0</v>
      </c>
      <c r="D77" s="135"/>
      <c r="E77" s="105"/>
      <c r="F77" s="209"/>
      <c r="G77" s="96"/>
    </row>
    <row r="78" spans="1:7" ht="21" x14ac:dyDescent="0.4">
      <c r="A78" s="331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1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5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5"/>
      <c r="F82" s="209"/>
      <c r="G82" s="96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462" t="s">
        <v>342</v>
      </c>
      <c r="B84" s="462"/>
      <c r="C84" s="462"/>
      <c r="D84" s="462"/>
      <c r="E84" s="462"/>
      <c r="F84" s="462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09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5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5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5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5"/>
      <c r="F89" s="209"/>
      <c r="G89" s="96"/>
    </row>
    <row r="90" spans="1:7" ht="42" x14ac:dyDescent="0.4">
      <c r="A90" s="331" t="s">
        <v>305</v>
      </c>
      <c r="B90" s="252" t="s">
        <v>30</v>
      </c>
      <c r="C90" s="140" t="str">
        <f>IF(B90=0, -5, "0")</f>
        <v>0</v>
      </c>
      <c r="D90" s="105"/>
      <c r="E90" s="105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5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5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5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5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5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5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5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5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8"/>
      <c r="B101" s="449"/>
      <c r="C101" s="449"/>
      <c r="D101" s="449"/>
      <c r="E101" s="449"/>
      <c r="F101" s="455"/>
      <c r="G101" s="96"/>
    </row>
    <row r="102" spans="1:7" ht="46.5" customHeight="1" x14ac:dyDescent="0.4">
      <c r="A102" s="456" t="s">
        <v>343</v>
      </c>
      <c r="B102" s="456"/>
      <c r="C102" s="456"/>
      <c r="D102" s="456"/>
      <c r="E102" s="456"/>
      <c r="F102" s="45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09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5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365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365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5"/>
      <c r="F108" s="209"/>
      <c r="G108" s="96"/>
    </row>
    <row r="109" spans="1:7" ht="21" x14ac:dyDescent="0.4">
      <c r="A109" s="448"/>
      <c r="B109" s="449"/>
      <c r="C109" s="449"/>
      <c r="D109" s="449"/>
      <c r="E109" s="449"/>
      <c r="F109" s="455"/>
      <c r="G109" s="96"/>
    </row>
    <row r="110" spans="1:7" ht="39.75" customHeight="1" x14ac:dyDescent="0.4">
      <c r="A110" s="456" t="s">
        <v>375</v>
      </c>
      <c r="B110" s="456"/>
      <c r="C110" s="456"/>
      <c r="D110" s="456"/>
      <c r="E110" s="456"/>
      <c r="F110" s="45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5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5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5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5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5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5"/>
      <c r="F117" s="209"/>
      <c r="G117" s="96"/>
    </row>
    <row r="118" spans="1:7" ht="21" x14ac:dyDescent="0.4">
      <c r="A118" s="449"/>
      <c r="B118" s="449"/>
      <c r="C118" s="449"/>
      <c r="D118" s="449"/>
      <c r="E118" s="449"/>
      <c r="F118" s="449"/>
      <c r="G118" s="96"/>
    </row>
    <row r="119" spans="1:7" ht="22.5" x14ac:dyDescent="0.4">
      <c r="A119" s="456" t="s">
        <v>304</v>
      </c>
      <c r="B119" s="456"/>
      <c r="C119" s="456"/>
      <c r="D119" s="456"/>
      <c r="E119" s="456"/>
      <c r="F119" s="45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09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5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5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5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5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5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5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64"/>
      <c r="F127" s="351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6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6"/>
      <c r="F129" s="96"/>
      <c r="G129" s="96"/>
    </row>
    <row r="130" spans="1:16384" ht="22.5" x14ac:dyDescent="0.4">
      <c r="A130" s="457"/>
      <c r="B130" s="457"/>
      <c r="C130" s="457"/>
      <c r="D130" s="457"/>
      <c r="E130" s="457"/>
      <c r="F130" s="457"/>
      <c r="G130" s="96"/>
    </row>
    <row r="131" spans="1:16384" ht="22.5" customHeight="1" x14ac:dyDescent="0.4">
      <c r="A131" s="458" t="s">
        <v>404</v>
      </c>
      <c r="B131" s="458"/>
      <c r="C131" s="458"/>
      <c r="D131" s="458"/>
      <c r="E131" s="458"/>
      <c r="F131" s="458"/>
      <c r="G131" s="96"/>
    </row>
    <row r="132" spans="1:16384" ht="22.5" customHeight="1" x14ac:dyDescent="0.4">
      <c r="A132" s="459"/>
      <c r="B132" s="459"/>
      <c r="C132" s="459"/>
      <c r="D132" s="459"/>
      <c r="E132" s="459"/>
      <c r="F132" s="459"/>
      <c r="G132" s="96"/>
    </row>
    <row r="133" spans="1:16384" s="258" customFormat="1" ht="22.5" customHeight="1" x14ac:dyDescent="0.25">
      <c r="A133" s="389" t="s">
        <v>28</v>
      </c>
      <c r="B133" s="392" t="s">
        <v>29</v>
      </c>
      <c r="C133" s="392"/>
      <c r="D133" s="391" t="s">
        <v>42</v>
      </c>
      <c r="E133" s="391" t="s">
        <v>264</v>
      </c>
      <c r="F133" s="391" t="s">
        <v>295</v>
      </c>
    </row>
    <row r="134" spans="1:16384" s="258" customFormat="1" ht="22.5" customHeight="1" x14ac:dyDescent="0.25">
      <c r="A134" s="389"/>
      <c r="B134" s="100" t="s">
        <v>32</v>
      </c>
      <c r="C134" s="100" t="s">
        <v>31</v>
      </c>
      <c r="D134" s="391"/>
      <c r="E134" s="391"/>
      <c r="F134" s="39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50" t="s">
        <v>441</v>
      </c>
      <c r="B137" s="450"/>
      <c r="C137" s="450"/>
      <c r="D137" s="450"/>
      <c r="E137" s="450"/>
      <c r="F137" s="450"/>
      <c r="G137" s="96"/>
    </row>
    <row r="138" spans="1:16384" ht="22.5" x14ac:dyDescent="0.45">
      <c r="A138" s="275" t="s">
        <v>50</v>
      </c>
      <c r="B138" s="104">
        <v>2</v>
      </c>
      <c r="C138" s="166" t="str">
        <f>IF(B138=0, -10, "0")</f>
        <v>0</v>
      </c>
      <c r="D138" s="314"/>
      <c r="E138" s="366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56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3"/>
      <c r="E140" s="204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7" t="s">
        <v>340</v>
      </c>
      <c r="B144" s="447"/>
      <c r="C144" s="447"/>
      <c r="D144" s="447"/>
      <c r="E144" s="447"/>
      <c r="F144" s="447"/>
      <c r="G144" s="96"/>
    </row>
    <row r="145" spans="1:7" ht="63" x14ac:dyDescent="0.4">
      <c r="A145" s="149" t="s">
        <v>327</v>
      </c>
      <c r="B145" s="252">
        <v>1</v>
      </c>
      <c r="C145" s="149"/>
      <c r="D145" s="107" t="s">
        <v>470</v>
      </c>
      <c r="E145" s="107" t="s">
        <v>469</v>
      </c>
      <c r="F145" s="209"/>
      <c r="G145" s="96"/>
    </row>
    <row r="146" spans="1:7" ht="84" x14ac:dyDescent="0.4">
      <c r="A146" s="107" t="s">
        <v>401</v>
      </c>
      <c r="B146" s="252">
        <v>1</v>
      </c>
      <c r="C146" s="107"/>
      <c r="D146" s="107" t="s">
        <v>471</v>
      </c>
      <c r="E146" s="107" t="s">
        <v>469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63" x14ac:dyDescent="0.4">
      <c r="A152" s="224" t="s">
        <v>358</v>
      </c>
      <c r="B152" s="252">
        <v>2</v>
      </c>
      <c r="C152" s="118" t="str">
        <f>IF(B152=0, -10, "0")</f>
        <v>0</v>
      </c>
      <c r="D152" s="107" t="s">
        <v>472</v>
      </c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1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1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1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8"/>
      <c r="B161" s="449"/>
      <c r="C161" s="449"/>
      <c r="D161" s="449"/>
      <c r="E161" s="449"/>
      <c r="F161" s="449"/>
      <c r="G161" s="96"/>
    </row>
    <row r="162" spans="1:7" ht="32.25" customHeight="1" x14ac:dyDescent="0.4">
      <c r="A162" s="450" t="s">
        <v>442</v>
      </c>
      <c r="B162" s="450"/>
      <c r="C162" s="450"/>
      <c r="D162" s="450"/>
      <c r="E162" s="450"/>
      <c r="F162" s="450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42" x14ac:dyDescent="0.4">
      <c r="A164" s="107" t="s">
        <v>333</v>
      </c>
      <c r="B164" s="104">
        <v>1</v>
      </c>
      <c r="C164" s="107"/>
      <c r="D164" s="107" t="s">
        <v>473</v>
      </c>
      <c r="E164" s="105"/>
      <c r="F164" s="209"/>
      <c r="G164" s="96"/>
    </row>
    <row r="165" spans="1:7" ht="22.5" x14ac:dyDescent="0.4">
      <c r="A165" s="332" t="s">
        <v>381</v>
      </c>
      <c r="B165" s="104">
        <v>2</v>
      </c>
      <c r="C165" s="118" t="str">
        <f>IF(B165=0, -10, "0")</f>
        <v>0</v>
      </c>
      <c r="D165" s="107"/>
      <c r="E165" s="105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5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5"/>
      <c r="F167" s="209"/>
      <c r="G167" s="96"/>
    </row>
    <row r="168" spans="1:7" ht="42" x14ac:dyDescent="0.4">
      <c r="A168" s="107" t="s">
        <v>390</v>
      </c>
      <c r="B168" s="104">
        <v>0</v>
      </c>
      <c r="C168" s="107"/>
      <c r="D168" s="107" t="s">
        <v>474</v>
      </c>
      <c r="E168" s="105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5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5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5"/>
      <c r="F171" s="209"/>
      <c r="G171" s="96"/>
    </row>
    <row r="172" spans="1:7" ht="21" x14ac:dyDescent="0.4">
      <c r="A172" s="451"/>
      <c r="B172" s="452"/>
      <c r="C172" s="452"/>
      <c r="D172" s="452"/>
      <c r="E172" s="452"/>
      <c r="F172" s="452"/>
      <c r="G172" s="96"/>
    </row>
    <row r="173" spans="1:7" ht="32.25" customHeight="1" x14ac:dyDescent="0.4">
      <c r="A173" s="450" t="s">
        <v>304</v>
      </c>
      <c r="B173" s="450"/>
      <c r="C173" s="450"/>
      <c r="D173" s="450"/>
      <c r="E173" s="450"/>
      <c r="F173" s="450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0.4</v>
      </c>
      <c r="E181" s="364"/>
      <c r="F181" s="351"/>
      <c r="G181" s="96"/>
    </row>
    <row r="182" spans="1:7" ht="22.5" x14ac:dyDescent="0.4">
      <c r="A182" s="231" t="s">
        <v>418</v>
      </c>
      <c r="B182" s="453"/>
      <c r="C182" s="454"/>
      <c r="D182" s="243">
        <f>SUM(B145:C160,B174:C181,B163:C171,B138:C142)</f>
        <v>70</v>
      </c>
      <c r="E182" s="96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0.92105263157894735</v>
      </c>
      <c r="E183" s="96"/>
      <c r="F183" s="96"/>
      <c r="G183" s="96"/>
    </row>
    <row r="184" spans="1:7" ht="21" x14ac:dyDescent="0.4">
      <c r="A184" s="446"/>
      <c r="B184" s="446"/>
      <c r="C184" s="446"/>
      <c r="D184" s="446"/>
      <c r="E184" s="446"/>
      <c r="F184" s="44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43719</v>
      </c>
      <c r="B186" s="96"/>
      <c r="C186" s="96"/>
      <c r="D186" s="96"/>
      <c r="E186" s="96"/>
      <c r="F186" s="96"/>
      <c r="G186" s="96"/>
    </row>
    <row r="187" spans="1:7" ht="21" x14ac:dyDescent="0.4">
      <c r="A187" s="389" t="s">
        <v>28</v>
      </c>
      <c r="B187" s="392" t="s">
        <v>29</v>
      </c>
      <c r="C187" s="392"/>
      <c r="D187" s="391" t="s">
        <v>42</v>
      </c>
      <c r="E187" s="391" t="s">
        <v>264</v>
      </c>
      <c r="F187" s="391" t="s">
        <v>295</v>
      </c>
      <c r="G187" s="96"/>
    </row>
    <row r="188" spans="1:7" ht="21" x14ac:dyDescent="0.4">
      <c r="A188" s="389"/>
      <c r="B188" s="100" t="s">
        <v>32</v>
      </c>
      <c r="C188" s="100" t="s">
        <v>31</v>
      </c>
      <c r="D188" s="391"/>
      <c r="E188" s="391"/>
      <c r="F188" s="391"/>
      <c r="G188" s="96"/>
    </row>
    <row r="189" spans="1:7" ht="22.5" x14ac:dyDescent="0.4">
      <c r="A189" s="282"/>
      <c r="B189" s="283"/>
      <c r="C189" s="283"/>
      <c r="D189" s="353"/>
      <c r="E189" s="353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5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5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5"/>
      <c r="F194" s="105"/>
      <c r="G194" s="96"/>
    </row>
    <row r="195" spans="1:7" ht="22.5" x14ac:dyDescent="0.4">
      <c r="A195" s="333" t="s">
        <v>366</v>
      </c>
      <c r="B195" s="104">
        <v>2</v>
      </c>
      <c r="C195" s="140" t="str">
        <f>IF(B195=0, -5, "0")</f>
        <v>0</v>
      </c>
      <c r="D195" s="120"/>
      <c r="E195" s="105"/>
      <c r="F195" s="105"/>
      <c r="G195" s="96"/>
    </row>
    <row r="196" spans="1:7" ht="63" x14ac:dyDescent="0.4">
      <c r="A196" s="130" t="s">
        <v>133</v>
      </c>
      <c r="B196" s="104">
        <v>1</v>
      </c>
      <c r="C196" s="104"/>
      <c r="D196" s="119" t="s">
        <v>475</v>
      </c>
      <c r="E196" s="105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5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5"/>
      <c r="F198" s="105"/>
      <c r="G198" s="96"/>
    </row>
    <row r="199" spans="1:7" ht="21" x14ac:dyDescent="0.4">
      <c r="A199" s="396" t="s">
        <v>34</v>
      </c>
      <c r="B199" s="397"/>
      <c r="C199" s="398"/>
      <c r="D199" s="108">
        <f>SUM(B191:C198)</f>
        <v>15</v>
      </c>
      <c r="E199" s="96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6"/>
      <c r="F200" s="96"/>
      <c r="G200" s="96"/>
    </row>
    <row r="201" spans="1:7" ht="21" x14ac:dyDescent="0.4">
      <c r="A201" s="422"/>
      <c r="B201" s="422"/>
      <c r="C201" s="422"/>
      <c r="D201" s="422"/>
      <c r="E201" s="422"/>
      <c r="F201" s="42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26" x14ac:dyDescent="0.4">
      <c r="A203" s="103" t="s">
        <v>208</v>
      </c>
      <c r="B203" s="104">
        <v>0</v>
      </c>
      <c r="C203" s="104"/>
      <c r="D203" s="141" t="s">
        <v>476</v>
      </c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5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5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5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5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5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5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5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5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.75" x14ac:dyDescent="0.45">
      <c r="A215" s="184" t="s">
        <v>132</v>
      </c>
      <c r="B215" s="104">
        <v>2</v>
      </c>
      <c r="C215" s="118" t="str">
        <f>IF(B215=0, -10, "0")</f>
        <v>0</v>
      </c>
      <c r="D215" s="354" t="s">
        <v>477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36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365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5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5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5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5"/>
      <c r="F222" s="105"/>
      <c r="G222" s="96"/>
    </row>
    <row r="223" spans="1:7" ht="21" x14ac:dyDescent="0.4">
      <c r="A223" s="396" t="s">
        <v>34</v>
      </c>
      <c r="B223" s="397"/>
      <c r="C223" s="398"/>
      <c r="D223" s="123">
        <f>SUM(B203:C222)</f>
        <v>38</v>
      </c>
      <c r="E223" s="96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0.95</v>
      </c>
      <c r="E224" s="96"/>
      <c r="F224" s="96"/>
      <c r="G224" s="96"/>
    </row>
    <row r="225" spans="1:7" ht="21" x14ac:dyDescent="0.4">
      <c r="A225" s="422"/>
      <c r="B225" s="422"/>
      <c r="C225" s="422"/>
      <c r="D225" s="422"/>
      <c r="E225" s="422"/>
      <c r="F225" s="42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5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5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4" t="s">
        <v>394</v>
      </c>
      <c r="B231" s="104">
        <v>2</v>
      </c>
      <c r="C231" s="118" t="str">
        <f>IF(B231=0, -10, "0")</f>
        <v>0</v>
      </c>
      <c r="D231" s="355"/>
      <c r="E231" s="105"/>
      <c r="F231" s="105"/>
      <c r="G231" s="96"/>
    </row>
    <row r="232" spans="1:7" ht="20.25" customHeight="1" x14ac:dyDescent="0.45">
      <c r="A232" s="443" t="s">
        <v>304</v>
      </c>
      <c r="B232" s="444"/>
      <c r="C232" s="444"/>
      <c r="D232" s="44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0.2</v>
      </c>
      <c r="E240" s="364"/>
      <c r="F240" s="351"/>
      <c r="G240" s="96"/>
    </row>
    <row r="241" spans="1:7" ht="21" x14ac:dyDescent="0.4">
      <c r="A241" s="396" t="s">
        <v>34</v>
      </c>
      <c r="B241" s="397"/>
      <c r="C241" s="398"/>
      <c r="D241" s="108">
        <f>SUM(B227:C231,B233:C240)</f>
        <v>25</v>
      </c>
      <c r="E241" s="96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0.96153846153846156</v>
      </c>
      <c r="E242" s="96"/>
      <c r="F242" s="96"/>
      <c r="G242" s="96"/>
    </row>
    <row r="243" spans="1:7" ht="21" x14ac:dyDescent="0.4">
      <c r="A243" s="128"/>
      <c r="B243" s="96"/>
      <c r="C243" s="96"/>
      <c r="D243" s="96"/>
      <c r="E243" s="96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78</v>
      </c>
      <c r="E244" s="96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0.95121951219512191</v>
      </c>
      <c r="E245" s="96"/>
      <c r="F245" s="96"/>
      <c r="G245" s="96"/>
    </row>
    <row r="246" spans="1:7" ht="21" x14ac:dyDescent="0.4">
      <c r="A246" s="422"/>
      <c r="B246" s="422"/>
      <c r="C246" s="422"/>
      <c r="D246" s="422"/>
      <c r="E246" s="422"/>
      <c r="F246" s="42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43719</v>
      </c>
      <c r="B248" s="96"/>
      <c r="C248" s="96"/>
      <c r="D248" s="96"/>
      <c r="E248" s="96"/>
      <c r="F248" s="96"/>
      <c r="G248" s="96"/>
    </row>
    <row r="249" spans="1:7" ht="21" x14ac:dyDescent="0.4">
      <c r="A249" s="389" t="s">
        <v>28</v>
      </c>
      <c r="B249" s="392" t="s">
        <v>29</v>
      </c>
      <c r="C249" s="392"/>
      <c r="D249" s="391" t="s">
        <v>42</v>
      </c>
      <c r="E249" s="391" t="s">
        <v>264</v>
      </c>
      <c r="F249" s="391" t="s">
        <v>295</v>
      </c>
      <c r="G249" s="96"/>
    </row>
    <row r="250" spans="1:7" ht="21" x14ac:dyDescent="0.4">
      <c r="A250" s="389"/>
      <c r="B250" s="100" t="s">
        <v>32</v>
      </c>
      <c r="C250" s="100" t="s">
        <v>31</v>
      </c>
      <c r="D250" s="391"/>
      <c r="E250" s="391"/>
      <c r="F250" s="391"/>
      <c r="G250" s="96"/>
    </row>
    <row r="251" spans="1:7" ht="22.5" x14ac:dyDescent="0.4">
      <c r="A251" s="282"/>
      <c r="B251" s="283"/>
      <c r="C251" s="283"/>
      <c r="D251" s="353"/>
      <c r="E251" s="353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5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5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5"/>
      <c r="F256" s="105"/>
      <c r="G256" s="96"/>
    </row>
    <row r="257" spans="1:7" ht="22.5" x14ac:dyDescent="0.4">
      <c r="A257" s="333" t="s">
        <v>323</v>
      </c>
      <c r="B257" s="104">
        <v>2</v>
      </c>
      <c r="C257" s="159" t="str">
        <f>IF(B257=0, -5, "0")</f>
        <v>0</v>
      </c>
      <c r="D257" s="120"/>
      <c r="E257" s="105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5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5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5"/>
      <c r="F260" s="105"/>
      <c r="G260" s="96"/>
    </row>
    <row r="261" spans="1:7" ht="21" x14ac:dyDescent="0.4">
      <c r="A261" s="396" t="s">
        <v>34</v>
      </c>
      <c r="B261" s="397"/>
      <c r="C261" s="398"/>
      <c r="D261" s="201">
        <f>SUM(B253:C260)</f>
        <v>16</v>
      </c>
      <c r="E261" s="96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6"/>
      <c r="F262" s="96"/>
      <c r="G262" s="96"/>
    </row>
    <row r="263" spans="1:7" ht="21" x14ac:dyDescent="0.4">
      <c r="A263" s="128"/>
      <c r="B263" s="96"/>
      <c r="C263" s="96"/>
      <c r="D263" s="96"/>
      <c r="E263" s="96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5"/>
      <c r="F265" s="105"/>
      <c r="G265" s="96"/>
    </row>
    <row r="266" spans="1:7" ht="105" x14ac:dyDescent="0.4">
      <c r="A266" s="103" t="s">
        <v>106</v>
      </c>
      <c r="B266" s="104">
        <v>0</v>
      </c>
      <c r="C266" s="104"/>
      <c r="D266" s="141" t="s">
        <v>478</v>
      </c>
      <c r="E266" s="105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5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5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5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5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 t="s">
        <v>479</v>
      </c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5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5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5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5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36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36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365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5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5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5"/>
      <c r="F285" s="105"/>
      <c r="G285" s="96"/>
    </row>
    <row r="286" spans="1:7" ht="26.25" customHeight="1" x14ac:dyDescent="0.4">
      <c r="A286" s="406"/>
      <c r="B286" s="406"/>
      <c r="C286" s="406"/>
      <c r="D286" s="406"/>
      <c r="E286" s="406"/>
      <c r="F286" s="406"/>
      <c r="G286" s="96"/>
    </row>
    <row r="287" spans="1:7" ht="31.5" customHeight="1" x14ac:dyDescent="0.4">
      <c r="A287" s="442" t="s">
        <v>304</v>
      </c>
      <c r="B287" s="442"/>
      <c r="C287" s="442"/>
      <c r="D287" s="442"/>
      <c r="E287" s="442"/>
      <c r="F287" s="44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5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5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5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5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5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5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0.6</v>
      </c>
      <c r="E295" s="364"/>
      <c r="F295" s="351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55</v>
      </c>
      <c r="E296" s="96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0.94827586206896552</v>
      </c>
      <c r="E297" s="96"/>
      <c r="F297" s="96"/>
      <c r="G297" s="96"/>
    </row>
    <row r="298" spans="1:7" ht="21" x14ac:dyDescent="0.4">
      <c r="A298" s="128"/>
      <c r="B298" s="96"/>
      <c r="C298" s="96"/>
      <c r="D298" s="96"/>
      <c r="E298" s="96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71</v>
      </c>
      <c r="E299" s="96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0.95945945945945943</v>
      </c>
      <c r="E300" s="96"/>
      <c r="F300" s="96"/>
      <c r="G300" s="96"/>
    </row>
    <row r="301" spans="1:7" ht="21" x14ac:dyDescent="0.4">
      <c r="A301" s="128"/>
      <c r="B301" s="96"/>
      <c r="C301" s="96"/>
      <c r="D301" s="96"/>
      <c r="E301" s="96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43719</v>
      </c>
      <c r="B303" s="96"/>
      <c r="C303" s="96"/>
      <c r="D303" s="96"/>
      <c r="E303" s="96"/>
      <c r="F303" s="96"/>
      <c r="G303" s="96"/>
    </row>
    <row r="304" spans="1:7" ht="21" x14ac:dyDescent="0.4">
      <c r="A304" s="389" t="s">
        <v>28</v>
      </c>
      <c r="B304" s="392" t="s">
        <v>29</v>
      </c>
      <c r="C304" s="392"/>
      <c r="D304" s="391" t="s">
        <v>42</v>
      </c>
      <c r="E304" s="391" t="s">
        <v>264</v>
      </c>
      <c r="F304" s="391" t="s">
        <v>295</v>
      </c>
      <c r="G304" s="96"/>
    </row>
    <row r="305" spans="1:7" ht="21" x14ac:dyDescent="0.4">
      <c r="A305" s="389"/>
      <c r="B305" s="100" t="s">
        <v>32</v>
      </c>
      <c r="C305" s="100" t="s">
        <v>31</v>
      </c>
      <c r="D305" s="391"/>
      <c r="E305" s="391"/>
      <c r="F305" s="391"/>
      <c r="G305" s="96"/>
    </row>
    <row r="306" spans="1:7" ht="22.5" x14ac:dyDescent="0.4">
      <c r="A306" s="282"/>
      <c r="B306" s="283"/>
      <c r="C306" s="283"/>
      <c r="D306" s="353"/>
      <c r="E306" s="353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5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5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5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5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5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6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6"/>
      <c r="F317" s="96"/>
      <c r="G317" s="96"/>
    </row>
    <row r="318" spans="1:7" ht="21" x14ac:dyDescent="0.4">
      <c r="A318" s="128"/>
      <c r="B318" s="96"/>
      <c r="C318" s="96"/>
      <c r="D318" s="96"/>
      <c r="E318" s="96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0</v>
      </c>
      <c r="C320" s="118"/>
      <c r="D320" s="141" t="s">
        <v>482</v>
      </c>
      <c r="E320" s="105" t="s">
        <v>483</v>
      </c>
      <c r="F320" s="105"/>
      <c r="G320" s="96"/>
    </row>
    <row r="321" spans="1:7" ht="63" x14ac:dyDescent="0.4">
      <c r="A321" s="103" t="s">
        <v>134</v>
      </c>
      <c r="B321" s="104">
        <v>1</v>
      </c>
      <c r="C321" s="118"/>
      <c r="D321" s="141" t="s">
        <v>480</v>
      </c>
      <c r="E321" s="105" t="s">
        <v>481</v>
      </c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5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5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5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5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5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5"/>
      <c r="F329" s="105"/>
      <c r="G329" s="96"/>
    </row>
    <row r="330" spans="1:7" ht="63" x14ac:dyDescent="0.4">
      <c r="A330" s="164" t="s">
        <v>347</v>
      </c>
      <c r="B330" s="104">
        <v>0</v>
      </c>
      <c r="C330" s="104"/>
      <c r="D330" s="131" t="s">
        <v>485</v>
      </c>
      <c r="E330" s="131" t="s">
        <v>486</v>
      </c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5"/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5"/>
      <c r="F332" s="105"/>
      <c r="G332" s="96"/>
    </row>
    <row r="333" spans="1:7" ht="54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365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365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65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5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5"/>
      <c r="E337" s="105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6"/>
      <c r="E338" s="105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33</v>
      </c>
      <c r="E339" s="96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0.86842105263157898</v>
      </c>
      <c r="E340" s="96"/>
      <c r="F340" s="96"/>
      <c r="G340" s="96"/>
    </row>
    <row r="341" spans="1:7" ht="21" x14ac:dyDescent="0.4">
      <c r="A341" s="128"/>
      <c r="B341" s="96"/>
      <c r="C341" s="96"/>
      <c r="D341" s="96"/>
      <c r="E341" s="96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5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5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5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5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5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5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5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5"/>
      <c r="F350" s="105"/>
      <c r="G350" s="96"/>
    </row>
    <row r="351" spans="1:7" ht="21" x14ac:dyDescent="0.4">
      <c r="A351" s="103" t="s">
        <v>120</v>
      </c>
      <c r="B351" s="104">
        <v>1</v>
      </c>
      <c r="C351" s="104"/>
      <c r="D351" s="131" t="s">
        <v>484</v>
      </c>
      <c r="E351" s="105"/>
      <c r="F351" s="105"/>
      <c r="G351" s="96"/>
    </row>
    <row r="352" spans="1:7" ht="21" x14ac:dyDescent="0.3">
      <c r="A352" s="427"/>
      <c r="B352" s="427"/>
      <c r="C352" s="427"/>
      <c r="D352" s="427"/>
      <c r="E352" s="427"/>
      <c r="F352" s="427"/>
      <c r="G352" s="427"/>
    </row>
    <row r="353" spans="1:7" ht="32.25" customHeight="1" x14ac:dyDescent="0.4">
      <c r="A353" s="441" t="s">
        <v>304</v>
      </c>
      <c r="B353" s="441"/>
      <c r="C353" s="441"/>
      <c r="D353" s="441"/>
      <c r="E353" s="441"/>
      <c r="F353" s="441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5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5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5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5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0.4</v>
      </c>
      <c r="E361" s="364"/>
      <c r="F361" s="351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6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0.94117647058823528</v>
      </c>
      <c r="E363" s="96"/>
      <c r="F363" s="96"/>
      <c r="G363" s="96"/>
    </row>
    <row r="364" spans="1:7" ht="21" x14ac:dyDescent="0.4">
      <c r="A364" s="128"/>
      <c r="B364" s="96"/>
      <c r="C364" s="96"/>
      <c r="D364" s="96"/>
      <c r="E364" s="96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81</v>
      </c>
      <c r="E365" s="96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0.92045454545454541</v>
      </c>
      <c r="E366" s="96"/>
      <c r="F366" s="96"/>
      <c r="G366" s="96"/>
    </row>
    <row r="367" spans="1:7" ht="22.5" x14ac:dyDescent="0.45">
      <c r="A367" s="181"/>
      <c r="B367" s="182"/>
      <c r="C367" s="182"/>
      <c r="D367" s="183"/>
      <c r="E367" s="96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43719</v>
      </c>
      <c r="B369" s="96"/>
      <c r="C369" s="96"/>
      <c r="D369" s="96"/>
      <c r="E369" s="96"/>
      <c r="F369" s="96"/>
      <c r="G369" s="96"/>
    </row>
    <row r="370" spans="1:7" ht="21" x14ac:dyDescent="0.4">
      <c r="A370" s="389" t="s">
        <v>28</v>
      </c>
      <c r="B370" s="392" t="s">
        <v>29</v>
      </c>
      <c r="C370" s="392"/>
      <c r="D370" s="391" t="s">
        <v>42</v>
      </c>
      <c r="E370" s="391" t="s">
        <v>264</v>
      </c>
      <c r="F370" s="391" t="s">
        <v>295</v>
      </c>
      <c r="G370" s="96"/>
    </row>
    <row r="371" spans="1:7" ht="21" x14ac:dyDescent="0.4">
      <c r="A371" s="389"/>
      <c r="B371" s="100" t="s">
        <v>32</v>
      </c>
      <c r="C371" s="100" t="s">
        <v>31</v>
      </c>
      <c r="D371" s="391"/>
      <c r="E371" s="391"/>
      <c r="F371" s="391"/>
      <c r="G371" s="96"/>
    </row>
    <row r="372" spans="1:7" ht="22.5" x14ac:dyDescent="0.4">
      <c r="A372" s="282"/>
      <c r="B372" s="283"/>
      <c r="C372" s="283"/>
      <c r="D372" s="353"/>
      <c r="E372" s="353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5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5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5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5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5"/>
      <c r="E378" s="105"/>
      <c r="F378" s="105"/>
      <c r="G378" s="96"/>
    </row>
    <row r="379" spans="1:7" ht="63" x14ac:dyDescent="0.4">
      <c r="A379" s="130" t="s">
        <v>144</v>
      </c>
      <c r="B379" s="104">
        <v>1</v>
      </c>
      <c r="C379" s="104"/>
      <c r="D379" s="105" t="s">
        <v>487</v>
      </c>
      <c r="E379" s="105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5"/>
      <c r="E380" s="105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5"/>
      <c r="E381" s="105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5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5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5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21</v>
      </c>
      <c r="E385" s="96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0.95454545454545459</v>
      </c>
      <c r="E386" s="96"/>
      <c r="F386" s="96"/>
      <c r="G386" s="96"/>
    </row>
    <row r="387" spans="1:7" ht="21" x14ac:dyDescent="0.4">
      <c r="A387" s="128"/>
      <c r="B387" s="96"/>
      <c r="C387" s="96"/>
      <c r="D387" s="96"/>
      <c r="E387" s="96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6"/>
      <c r="E389" s="105"/>
      <c r="F389" s="105"/>
      <c r="G389" s="96"/>
    </row>
    <row r="390" spans="1:7" ht="21" x14ac:dyDescent="0.4">
      <c r="A390" s="103" t="s">
        <v>152</v>
      </c>
      <c r="B390" s="104">
        <v>1</v>
      </c>
      <c r="C390" s="104"/>
      <c r="D390" s="156" t="s">
        <v>488</v>
      </c>
      <c r="E390" s="105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5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42" x14ac:dyDescent="0.4">
      <c r="A393" s="103" t="s">
        <v>116</v>
      </c>
      <c r="B393" s="104">
        <v>1</v>
      </c>
      <c r="C393" s="104"/>
      <c r="D393" s="156" t="s">
        <v>489</v>
      </c>
      <c r="E393" s="105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5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5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5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5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5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5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36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36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365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5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5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5"/>
      <c r="F409" s="105"/>
      <c r="G409" s="96"/>
    </row>
    <row r="410" spans="1:7" ht="21" x14ac:dyDescent="0.4">
      <c r="A410" s="439"/>
      <c r="B410" s="440"/>
      <c r="C410" s="440"/>
      <c r="D410" s="440"/>
      <c r="E410" s="440"/>
      <c r="F410" s="440"/>
      <c r="G410" s="440"/>
    </row>
    <row r="411" spans="1:7" ht="24.75" x14ac:dyDescent="0.4">
      <c r="A411" s="437" t="s">
        <v>313</v>
      </c>
      <c r="B411" s="437"/>
      <c r="C411" s="437"/>
      <c r="D411" s="437"/>
      <c r="E411" s="437"/>
      <c r="F411" s="43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09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5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5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5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5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5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0.5</v>
      </c>
      <c r="E419" s="364"/>
      <c r="F419" s="351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55</v>
      </c>
      <c r="E420" s="96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0.94827586206896552</v>
      </c>
      <c r="E421" s="96"/>
      <c r="F421" s="96"/>
      <c r="G421" s="96"/>
    </row>
    <row r="422" spans="1:7" ht="21" x14ac:dyDescent="0.4">
      <c r="A422" s="128"/>
      <c r="B422" s="96"/>
      <c r="C422" s="96"/>
      <c r="D422" s="96"/>
      <c r="E422" s="96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76</v>
      </c>
      <c r="E423" s="96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0.95</v>
      </c>
      <c r="E424" s="96"/>
      <c r="F424" s="96"/>
      <c r="G424" s="96"/>
    </row>
    <row r="425" spans="1:7" ht="22.5" x14ac:dyDescent="0.45">
      <c r="A425" s="181"/>
      <c r="B425" s="182"/>
      <c r="C425" s="182"/>
      <c r="D425" s="183"/>
      <c r="E425" s="96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43719</v>
      </c>
      <c r="B427" s="96"/>
      <c r="C427" s="96"/>
      <c r="D427" s="96"/>
      <c r="E427" s="96"/>
      <c r="F427" s="96"/>
      <c r="G427" s="96"/>
    </row>
    <row r="428" spans="1:7" ht="21" x14ac:dyDescent="0.4">
      <c r="A428" s="389" t="s">
        <v>28</v>
      </c>
      <c r="B428" s="392" t="s">
        <v>29</v>
      </c>
      <c r="C428" s="392"/>
      <c r="D428" s="391" t="s">
        <v>42</v>
      </c>
      <c r="E428" s="391" t="s">
        <v>264</v>
      </c>
      <c r="F428" s="391" t="s">
        <v>295</v>
      </c>
      <c r="G428" s="96"/>
    </row>
    <row r="429" spans="1:7" ht="21" x14ac:dyDescent="0.4">
      <c r="A429" s="389"/>
      <c r="B429" s="100" t="s">
        <v>32</v>
      </c>
      <c r="C429" s="100" t="s">
        <v>31</v>
      </c>
      <c r="D429" s="391"/>
      <c r="E429" s="391"/>
      <c r="F429" s="391"/>
      <c r="G429" s="96"/>
    </row>
    <row r="430" spans="1:7" ht="22.5" x14ac:dyDescent="0.4">
      <c r="A430" s="282"/>
      <c r="B430" s="283"/>
      <c r="C430" s="283"/>
      <c r="D430" s="353"/>
      <c r="E430" s="353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5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5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5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5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5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5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5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5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6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6"/>
      <c r="F441" s="96"/>
      <c r="G441" s="96"/>
    </row>
    <row r="442" spans="1:7" ht="21" x14ac:dyDescent="0.4">
      <c r="A442" s="325"/>
      <c r="B442" s="96"/>
      <c r="C442" s="96"/>
      <c r="D442" s="96"/>
      <c r="E442" s="96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5"/>
      <c r="F444" s="105"/>
      <c r="G444" s="96"/>
    </row>
    <row r="445" spans="1:7" ht="105" x14ac:dyDescent="0.4">
      <c r="A445" s="331" t="s">
        <v>272</v>
      </c>
      <c r="B445" s="104">
        <v>0</v>
      </c>
      <c r="C445" s="118">
        <f>IF(B445=0, -5, "0")</f>
        <v>-5</v>
      </c>
      <c r="D445" s="105" t="s">
        <v>492</v>
      </c>
      <c r="E445" s="105" t="s">
        <v>493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5"/>
      <c r="F446" s="105"/>
      <c r="G446" s="96"/>
    </row>
    <row r="447" spans="1:7" ht="45" x14ac:dyDescent="0.45">
      <c r="A447" s="174" t="s">
        <v>351</v>
      </c>
      <c r="B447" s="104">
        <v>1</v>
      </c>
      <c r="C447" s="118" t="str">
        <f>IF(B447=0, -5, "0")</f>
        <v>0</v>
      </c>
      <c r="D447" s="194" t="s">
        <v>490</v>
      </c>
      <c r="E447" s="105"/>
      <c r="F447" s="105"/>
      <c r="G447" s="96"/>
    </row>
    <row r="448" spans="1:7" ht="45" x14ac:dyDescent="0.45">
      <c r="A448" s="174" t="s">
        <v>352</v>
      </c>
      <c r="B448" s="104">
        <v>1</v>
      </c>
      <c r="C448" s="140" t="str">
        <f>IF(B448=0, -5, "0")</f>
        <v>0</v>
      </c>
      <c r="D448" s="194" t="s">
        <v>491</v>
      </c>
      <c r="E448" s="105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5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5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5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5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5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5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5"/>
      <c r="F457" s="105"/>
      <c r="G457" s="96"/>
    </row>
    <row r="458" spans="1:7" ht="22.5" x14ac:dyDescent="0.4">
      <c r="A458" s="269"/>
      <c r="B458" s="266"/>
      <c r="C458" s="270"/>
      <c r="D458" s="271"/>
      <c r="E458" s="271"/>
      <c r="F458" s="271"/>
      <c r="G458" s="96"/>
    </row>
    <row r="459" spans="1:7" ht="24.75" x14ac:dyDescent="0.4">
      <c r="A459" s="437" t="s">
        <v>304</v>
      </c>
      <c r="B459" s="437"/>
      <c r="C459" s="437"/>
      <c r="D459" s="437"/>
      <c r="E459" s="437"/>
      <c r="F459" s="43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5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5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5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0.5</v>
      </c>
      <c r="E466" s="364"/>
      <c r="F466" s="351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32</v>
      </c>
      <c r="E467" s="96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0.72727272727272729</v>
      </c>
      <c r="E468" s="96"/>
      <c r="F468" s="96"/>
      <c r="G468" s="96"/>
    </row>
    <row r="469" spans="1:7" ht="21" x14ac:dyDescent="0.4">
      <c r="A469" s="112"/>
      <c r="B469" s="96"/>
      <c r="C469" s="96"/>
      <c r="D469" s="96"/>
      <c r="E469" s="96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48</v>
      </c>
      <c r="E470" s="96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0.8</v>
      </c>
      <c r="E471" s="96"/>
      <c r="F471" s="96"/>
      <c r="G471" s="96"/>
    </row>
    <row r="472" spans="1:7" ht="21" x14ac:dyDescent="0.4">
      <c r="A472" s="128"/>
      <c r="B472" s="96"/>
      <c r="C472" s="96"/>
      <c r="D472" s="96"/>
      <c r="E472" s="96"/>
      <c r="F472" s="96"/>
      <c r="G472" s="96"/>
    </row>
    <row r="473" spans="1:7" ht="24.75" x14ac:dyDescent="0.4">
      <c r="A473" s="438" t="s">
        <v>405</v>
      </c>
      <c r="B473" s="438"/>
      <c r="C473" s="438"/>
      <c r="D473" s="438"/>
      <c r="E473" s="438"/>
      <c r="F473" s="438"/>
      <c r="G473" s="96"/>
    </row>
    <row r="474" spans="1:7" ht="21" customHeight="1" x14ac:dyDescent="0.4">
      <c r="A474" s="191">
        <f>B11</f>
        <v>43719</v>
      </c>
      <c r="F474" s="2"/>
      <c r="G474" s="96"/>
    </row>
    <row r="475" spans="1:7" ht="21" x14ac:dyDescent="0.4">
      <c r="A475" s="423" t="s">
        <v>28</v>
      </c>
      <c r="B475" s="424" t="s">
        <v>29</v>
      </c>
      <c r="C475" s="424"/>
      <c r="D475" s="425" t="s">
        <v>42</v>
      </c>
      <c r="E475" s="425" t="s">
        <v>264</v>
      </c>
      <c r="F475" s="425" t="s">
        <v>295</v>
      </c>
      <c r="G475" s="96"/>
    </row>
    <row r="476" spans="1:7" ht="21" x14ac:dyDescent="0.4">
      <c r="A476" s="423"/>
      <c r="B476" s="254" t="s">
        <v>32</v>
      </c>
      <c r="C476" s="254" t="s">
        <v>31</v>
      </c>
      <c r="D476" s="425"/>
      <c r="E476" s="425"/>
      <c r="F476" s="425"/>
      <c r="G476" s="96"/>
    </row>
    <row r="477" spans="1:7" ht="22.5" x14ac:dyDescent="0.4">
      <c r="A477" s="282"/>
      <c r="B477" s="283"/>
      <c r="C477" s="283"/>
      <c r="D477" s="353"/>
      <c r="E477" s="353"/>
      <c r="F477" s="324"/>
      <c r="G477" s="96"/>
    </row>
    <row r="478" spans="1:7" ht="24.75" x14ac:dyDescent="0.4">
      <c r="A478" s="350" t="s">
        <v>52</v>
      </c>
      <c r="B478" s="350"/>
      <c r="C478" s="350"/>
      <c r="D478" s="350"/>
      <c r="E478" s="350"/>
      <c r="F478" s="350"/>
      <c r="G478" s="96"/>
    </row>
    <row r="479" spans="1:7" ht="21" x14ac:dyDescent="0.4">
      <c r="A479" s="164" t="s">
        <v>327</v>
      </c>
      <c r="B479" s="104" t="s">
        <v>30</v>
      </c>
      <c r="C479" s="296"/>
      <c r="D479" s="356"/>
      <c r="E479" s="35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357"/>
      <c r="E480" s="35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357"/>
      <c r="E481" s="35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357"/>
      <c r="E482" s="357"/>
      <c r="F482" s="105"/>
      <c r="G482" s="96"/>
    </row>
    <row r="483" spans="1:7" ht="21" x14ac:dyDescent="0.4">
      <c r="A483" s="237"/>
      <c r="B483" s="325"/>
      <c r="C483" s="238"/>
      <c r="D483" s="358"/>
      <c r="E483" s="358"/>
      <c r="F483" s="238"/>
      <c r="G483" s="96"/>
    </row>
    <row r="484" spans="1:7" ht="30" customHeight="1" x14ac:dyDescent="0.5">
      <c r="A484" s="348" t="s">
        <v>443</v>
      </c>
      <c r="B484" s="349"/>
      <c r="C484" s="349"/>
      <c r="D484" s="359"/>
      <c r="E484" s="359"/>
      <c r="F484" s="349"/>
      <c r="G484" s="96"/>
    </row>
    <row r="485" spans="1:7" ht="21" x14ac:dyDescent="0.4">
      <c r="A485" s="164" t="s">
        <v>80</v>
      </c>
      <c r="B485" s="104" t="s">
        <v>30</v>
      </c>
      <c r="C485" s="297"/>
      <c r="D485" s="357"/>
      <c r="E485" s="35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357"/>
      <c r="E486" s="35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357"/>
      <c r="E487" s="357"/>
      <c r="F487" s="105"/>
      <c r="G487" s="96"/>
    </row>
    <row r="488" spans="1:7" ht="42" x14ac:dyDescent="0.4">
      <c r="A488" s="335" t="s">
        <v>458</v>
      </c>
      <c r="B488" s="104" t="s">
        <v>30</v>
      </c>
      <c r="C488" s="118" t="str">
        <f>IF(B488=0, -5, "0")</f>
        <v>0</v>
      </c>
      <c r="D488" s="357"/>
      <c r="E488" s="35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357"/>
      <c r="E489" s="357"/>
      <c r="F489" s="105"/>
      <c r="G489" s="96"/>
    </row>
    <row r="490" spans="1:7" ht="21" x14ac:dyDescent="0.4">
      <c r="A490" s="335" t="s">
        <v>393</v>
      </c>
      <c r="B490" s="104" t="s">
        <v>30</v>
      </c>
      <c r="C490" s="118" t="str">
        <f>IF(B490=0, -5, "0")</f>
        <v>0</v>
      </c>
      <c r="D490" s="357"/>
      <c r="E490" s="35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357"/>
      <c r="E491" s="35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357"/>
      <c r="E492" s="35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357"/>
      <c r="E493" s="357"/>
      <c r="F493" s="105"/>
      <c r="G493" s="96"/>
    </row>
    <row r="494" spans="1:7" ht="21" x14ac:dyDescent="0.4">
      <c r="A494" s="237"/>
      <c r="B494" s="325"/>
      <c r="C494" s="238"/>
      <c r="D494" s="358"/>
      <c r="E494" s="358"/>
      <c r="F494" s="238"/>
      <c r="G494" s="96"/>
    </row>
    <row r="495" spans="1:7" ht="39" customHeight="1" x14ac:dyDescent="0.5">
      <c r="A495" s="345" t="s">
        <v>23</v>
      </c>
      <c r="B495" s="346"/>
      <c r="C495" s="346"/>
      <c r="D495" s="346"/>
      <c r="E495" s="346"/>
      <c r="F495" s="347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360"/>
      <c r="E496" s="360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360"/>
      <c r="E497" s="360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360"/>
      <c r="E498" s="360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360"/>
      <c r="E499" s="360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360"/>
      <c r="E500" s="360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360"/>
      <c r="E501" s="360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360"/>
      <c r="E502" s="360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360"/>
      <c r="E503" s="360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360"/>
      <c r="E504" s="360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360"/>
      <c r="E505" s="360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360"/>
      <c r="E506" s="360"/>
      <c r="F506" s="105"/>
      <c r="G506" s="96"/>
    </row>
    <row r="507" spans="1:7" ht="24" customHeight="1" x14ac:dyDescent="0.3">
      <c r="A507" s="408"/>
      <c r="B507" s="408"/>
      <c r="C507" s="408"/>
      <c r="D507" s="408"/>
      <c r="E507" s="408"/>
      <c r="F507" s="408"/>
      <c r="G507" s="408"/>
    </row>
    <row r="508" spans="1:7" ht="26.25" customHeight="1" x14ac:dyDescent="0.5">
      <c r="A508" s="288" t="s">
        <v>304</v>
      </c>
      <c r="B508" s="435"/>
      <c r="C508" s="435"/>
      <c r="D508" s="435"/>
      <c r="E508" s="435"/>
      <c r="F508" s="43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360"/>
      <c r="E509" s="360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360"/>
      <c r="E510" s="360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360"/>
      <c r="E511" s="360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5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130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64"/>
      <c r="F515" s="351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6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6"/>
      <c r="F517" s="96"/>
      <c r="G517" s="96"/>
    </row>
    <row r="518" spans="1:7" ht="21" x14ac:dyDescent="0.4">
      <c r="A518" s="237"/>
      <c r="B518" s="325"/>
      <c r="C518" s="238"/>
      <c r="D518" s="246"/>
      <c r="E518" s="246"/>
      <c r="F518" s="246"/>
      <c r="G518" s="96"/>
    </row>
    <row r="519" spans="1:7" ht="21" x14ac:dyDescent="0.4">
      <c r="A519" s="237"/>
      <c r="B519" s="325"/>
      <c r="C519" s="238"/>
      <c r="D519" s="246"/>
      <c r="E519" s="246"/>
      <c r="F519" s="246"/>
      <c r="G519" s="96"/>
    </row>
    <row r="520" spans="1:7" ht="21" customHeight="1" x14ac:dyDescent="0.5">
      <c r="A520" s="436" t="s">
        <v>97</v>
      </c>
      <c r="B520" s="436"/>
      <c r="C520" s="436"/>
      <c r="D520" s="436"/>
      <c r="E520" s="436"/>
      <c r="F520" s="436"/>
      <c r="G520" s="96"/>
    </row>
    <row r="521" spans="1:7" ht="22.5" customHeight="1" x14ac:dyDescent="0.4">
      <c r="A521" s="191">
        <f>B11</f>
        <v>43719</v>
      </c>
      <c r="B521" s="96"/>
      <c r="C521" s="96"/>
      <c r="D521" s="114"/>
      <c r="E521" s="114"/>
      <c r="F521" s="114"/>
      <c r="G521" s="96"/>
    </row>
    <row r="522" spans="1:7" ht="21" x14ac:dyDescent="0.4">
      <c r="A522" s="430" t="s">
        <v>28</v>
      </c>
      <c r="B522" s="390" t="s">
        <v>29</v>
      </c>
      <c r="C522" s="432"/>
      <c r="D522" s="391" t="s">
        <v>42</v>
      </c>
      <c r="E522" s="391" t="s">
        <v>264</v>
      </c>
      <c r="F522" s="391" t="s">
        <v>295</v>
      </c>
      <c r="G522" s="96"/>
    </row>
    <row r="523" spans="1:7" ht="21" x14ac:dyDescent="0.4">
      <c r="A523" s="431"/>
      <c r="B523" s="249" t="s">
        <v>32</v>
      </c>
      <c r="C523" s="250" t="s">
        <v>31</v>
      </c>
      <c r="D523" s="391"/>
      <c r="E523" s="391"/>
      <c r="F523" s="391"/>
      <c r="G523" s="96"/>
    </row>
    <row r="524" spans="1:7" ht="22.5" x14ac:dyDescent="0.4">
      <c r="A524" s="286"/>
      <c r="B524" s="287"/>
      <c r="C524" s="287"/>
      <c r="D524" s="353"/>
      <c r="E524" s="353"/>
      <c r="F524" s="324"/>
      <c r="G524" s="96"/>
    </row>
    <row r="525" spans="1:7" ht="24.75" x14ac:dyDescent="0.4">
      <c r="A525" s="289" t="s">
        <v>17</v>
      </c>
      <c r="B525" s="251"/>
      <c r="C525" s="433"/>
      <c r="D525" s="433"/>
      <c r="E525" s="433"/>
      <c r="F525" s="434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5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5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5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5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367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5"/>
      <c r="F531" s="105"/>
      <c r="G531" s="96"/>
    </row>
    <row r="532" spans="1:7" ht="21" customHeight="1" x14ac:dyDescent="0.4">
      <c r="A532" s="396" t="s">
        <v>34</v>
      </c>
      <c r="B532" s="397"/>
      <c r="C532" s="398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6" t="s">
        <v>33</v>
      </c>
      <c r="B533" s="397"/>
      <c r="C533" s="398"/>
      <c r="D533" s="298">
        <f>D532/(COUNT(B526:C531)*2)</f>
        <v>1</v>
      </c>
      <c r="E533" s="202"/>
      <c r="F533" s="202"/>
      <c r="G533" s="96"/>
    </row>
    <row r="534" spans="1:7" ht="21" x14ac:dyDescent="0.4">
      <c r="A534" s="422"/>
      <c r="B534" s="422"/>
      <c r="C534" s="422"/>
      <c r="D534" s="422"/>
      <c r="E534" s="422"/>
      <c r="F534" s="422"/>
      <c r="G534" s="96"/>
    </row>
    <row r="535" spans="1:7" ht="24.75" x14ac:dyDescent="0.4">
      <c r="A535" s="284" t="s">
        <v>94</v>
      </c>
      <c r="B535" s="114"/>
      <c r="C535" s="114"/>
      <c r="D535" s="96"/>
      <c r="E535" s="96"/>
      <c r="F535" s="96"/>
      <c r="G535" s="96"/>
    </row>
    <row r="536" spans="1:7" ht="45" x14ac:dyDescent="0.4">
      <c r="A536" s="103" t="s">
        <v>99</v>
      </c>
      <c r="B536" s="104">
        <v>0</v>
      </c>
      <c r="C536" s="166"/>
      <c r="D536" s="120" t="s">
        <v>494</v>
      </c>
      <c r="E536" s="105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5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5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5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5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5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5"/>
      <c r="F545" s="105"/>
      <c r="G545" s="96"/>
    </row>
    <row r="546" spans="1:7" ht="21" x14ac:dyDescent="0.3">
      <c r="A546" s="426"/>
      <c r="B546" s="427"/>
      <c r="C546" s="427"/>
      <c r="D546" s="427"/>
      <c r="E546" s="427"/>
      <c r="F546" s="427"/>
      <c r="G546" s="427"/>
    </row>
    <row r="547" spans="1:7" ht="35.25" customHeight="1" x14ac:dyDescent="0.4">
      <c r="A547" s="290" t="s">
        <v>304</v>
      </c>
      <c r="B547" s="265"/>
      <c r="C547" s="428"/>
      <c r="D547" s="428"/>
      <c r="E547" s="428"/>
      <c r="F547" s="42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5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5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5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5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368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5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5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64"/>
      <c r="F555" s="351"/>
      <c r="G555" s="96"/>
    </row>
    <row r="556" spans="1:7" ht="21" x14ac:dyDescent="0.4">
      <c r="A556" s="404" t="s">
        <v>34</v>
      </c>
      <c r="B556" s="404"/>
      <c r="C556" s="416"/>
      <c r="D556" s="352">
        <f>SUM(B548:C555,B536:C545)</f>
        <v>32</v>
      </c>
      <c r="E556" s="96"/>
      <c r="F556" s="96"/>
      <c r="G556" s="96"/>
    </row>
    <row r="557" spans="1:7" ht="21" x14ac:dyDescent="0.4">
      <c r="A557" s="404" t="s">
        <v>33</v>
      </c>
      <c r="B557" s="404"/>
      <c r="C557" s="404"/>
      <c r="D557" s="298">
        <f>D556/(COUNT(B548:C555,B536:C545)*2)</f>
        <v>0.94117647058823528</v>
      </c>
      <c r="E557" s="96"/>
      <c r="F557" s="96"/>
      <c r="G557" s="96"/>
    </row>
    <row r="558" spans="1:7" ht="21" x14ac:dyDescent="0.4">
      <c r="A558" s="112"/>
      <c r="B558" s="96"/>
      <c r="C558" s="96"/>
      <c r="D558" s="96"/>
      <c r="E558" s="96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44</v>
      </c>
      <c r="E559" s="96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0.95652173913043481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6"/>
      <c r="F561" s="96"/>
      <c r="G561" s="96"/>
    </row>
    <row r="562" spans="1:7" ht="21" x14ac:dyDescent="0.4">
      <c r="A562" s="422"/>
      <c r="B562" s="422"/>
      <c r="C562" s="422"/>
      <c r="D562" s="422"/>
      <c r="E562" s="422"/>
      <c r="F562" s="422"/>
      <c r="G562" s="96"/>
    </row>
    <row r="563" spans="1:7" ht="22.5" x14ac:dyDescent="0.45">
      <c r="A563" s="403" t="s">
        <v>19</v>
      </c>
      <c r="B563" s="403"/>
      <c r="C563" s="403"/>
      <c r="D563" s="403"/>
      <c r="E563" s="403"/>
      <c r="F563" s="403"/>
      <c r="G563" s="96"/>
    </row>
    <row r="564" spans="1:7" ht="22.5" x14ac:dyDescent="0.4">
      <c r="A564" s="198">
        <f>B11</f>
        <v>43719</v>
      </c>
      <c r="B564" s="96"/>
      <c r="C564" s="96"/>
      <c r="D564" s="280"/>
      <c r="E564" s="280"/>
      <c r="F564" s="280"/>
      <c r="G564" s="96"/>
    </row>
    <row r="565" spans="1:7" ht="21" x14ac:dyDescent="0.4">
      <c r="A565" s="423" t="s">
        <v>28</v>
      </c>
      <c r="B565" s="424" t="s">
        <v>29</v>
      </c>
      <c r="C565" s="424"/>
      <c r="D565" s="425" t="s">
        <v>42</v>
      </c>
      <c r="E565" s="425" t="s">
        <v>264</v>
      </c>
      <c r="F565" s="425" t="s">
        <v>295</v>
      </c>
      <c r="G565" s="96"/>
    </row>
    <row r="566" spans="1:7" ht="21" x14ac:dyDescent="0.4">
      <c r="A566" s="423"/>
      <c r="B566" s="254" t="s">
        <v>32</v>
      </c>
      <c r="C566" s="254" t="s">
        <v>31</v>
      </c>
      <c r="D566" s="425"/>
      <c r="E566" s="425"/>
      <c r="F566" s="425"/>
      <c r="G566" s="96"/>
    </row>
    <row r="567" spans="1:7" ht="22.5" x14ac:dyDescent="0.4">
      <c r="A567" s="291"/>
      <c r="B567" s="292"/>
      <c r="C567" s="292"/>
      <c r="D567" s="268"/>
      <c r="E567" s="268"/>
      <c r="F567" s="293"/>
      <c r="G567" s="96"/>
    </row>
    <row r="568" spans="1:7" ht="24.75" x14ac:dyDescent="0.4">
      <c r="A568" s="413" t="s">
        <v>10</v>
      </c>
      <c r="B568" s="414"/>
      <c r="C568" s="414"/>
      <c r="D568" s="414"/>
      <c r="E568" s="414"/>
      <c r="F568" s="415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5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5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5"/>
      <c r="F571" s="105"/>
      <c r="G571" s="96"/>
    </row>
    <row r="572" spans="1:7" ht="63" x14ac:dyDescent="0.4">
      <c r="A572" s="308" t="s">
        <v>20</v>
      </c>
      <c r="B572" s="104">
        <v>0</v>
      </c>
      <c r="C572" s="118">
        <f>IF(B572=0, -5, "0")</f>
        <v>-5</v>
      </c>
      <c r="D572" s="119" t="s">
        <v>553</v>
      </c>
      <c r="E572" s="105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5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42" x14ac:dyDescent="0.4">
      <c r="A575" s="174" t="s">
        <v>21</v>
      </c>
      <c r="B575" s="104">
        <v>1</v>
      </c>
      <c r="C575" s="118" t="str">
        <f>IF(B575=0, -5, "0")</f>
        <v>0</v>
      </c>
      <c r="D575" s="103" t="s">
        <v>495</v>
      </c>
      <c r="E575" s="105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5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5"/>
      <c r="F577" s="105"/>
      <c r="G577" s="96"/>
    </row>
    <row r="578" spans="1:7" ht="21" x14ac:dyDescent="0.4">
      <c r="A578" s="404" t="s">
        <v>34</v>
      </c>
      <c r="B578" s="404"/>
      <c r="C578" s="416"/>
      <c r="D578" s="352">
        <f>SUM(B569:C577)</f>
        <v>10</v>
      </c>
      <c r="E578" s="96"/>
      <c r="F578" s="96"/>
      <c r="G578" s="96"/>
    </row>
    <row r="579" spans="1:7" ht="21" x14ac:dyDescent="0.4">
      <c r="A579" s="404" t="s">
        <v>33</v>
      </c>
      <c r="B579" s="404"/>
      <c r="C579" s="404"/>
      <c r="D579" s="298">
        <f>D578/(COUNT(B569:C577)*2)</f>
        <v>0.5</v>
      </c>
      <c r="E579" s="96"/>
      <c r="F579" s="96"/>
      <c r="G579" s="96"/>
    </row>
    <row r="580" spans="1:7" ht="21" x14ac:dyDescent="0.4">
      <c r="A580" s="299"/>
      <c r="B580" s="300"/>
      <c r="C580" s="300"/>
      <c r="D580" s="301"/>
      <c r="E580" s="96"/>
      <c r="F580" s="96"/>
      <c r="G580" s="96"/>
    </row>
    <row r="581" spans="1:7" ht="39.75" customHeight="1" x14ac:dyDescent="0.4">
      <c r="A581" s="417" t="s">
        <v>23</v>
      </c>
      <c r="B581" s="418"/>
      <c r="C581" s="418"/>
      <c r="D581" s="418"/>
      <c r="E581" s="418"/>
      <c r="F581" s="419"/>
      <c r="G581" s="96"/>
    </row>
    <row r="582" spans="1:7" ht="21" x14ac:dyDescent="0.4">
      <c r="A582" s="103" t="s">
        <v>87</v>
      </c>
      <c r="B582" s="104">
        <v>1</v>
      </c>
      <c r="C582" s="104"/>
      <c r="D582" s="105"/>
      <c r="E582" s="105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5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5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5"/>
      <c r="F587" s="105"/>
      <c r="G587" s="96"/>
    </row>
    <row r="588" spans="1:7" s="330" customFormat="1" ht="39.75" customHeight="1" x14ac:dyDescent="0.3">
      <c r="A588" s="420" t="s">
        <v>370</v>
      </c>
      <c r="B588" s="421"/>
      <c r="C588" s="421"/>
      <c r="D588" s="421"/>
      <c r="E588" s="421"/>
      <c r="F588" s="421"/>
      <c r="G588" s="421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5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5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5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368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5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5"/>
      <c r="F594" s="105"/>
      <c r="G594" s="96"/>
    </row>
    <row r="595" spans="1:7" ht="83.25" customHeight="1" x14ac:dyDescent="0.4">
      <c r="A595" s="133" t="s">
        <v>427</v>
      </c>
      <c r="B595" s="104">
        <v>1</v>
      </c>
      <c r="C595" s="104"/>
      <c r="D595" s="319">
        <v>0.66</v>
      </c>
      <c r="E595" s="364"/>
      <c r="F595" s="351"/>
      <c r="G595" s="96"/>
    </row>
    <row r="596" spans="1:7" ht="21" x14ac:dyDescent="0.4">
      <c r="A596" s="404" t="s">
        <v>34</v>
      </c>
      <c r="B596" s="404"/>
      <c r="C596" s="416"/>
      <c r="D596" s="352">
        <f>SUM(B589:C595,B582:C587)</f>
        <v>24</v>
      </c>
      <c r="E596" s="96"/>
      <c r="F596" s="96"/>
      <c r="G596" s="96"/>
    </row>
    <row r="597" spans="1:7" ht="21" x14ac:dyDescent="0.4">
      <c r="A597" s="404" t="s">
        <v>33</v>
      </c>
      <c r="B597" s="404"/>
      <c r="C597" s="404"/>
      <c r="D597" s="298">
        <f>D596/(COUNT(B582:C587,B589:C594,B569:C577)*2)</f>
        <v>0.54545454545454541</v>
      </c>
      <c r="E597" s="96"/>
      <c r="F597" s="96"/>
      <c r="G597" s="96"/>
    </row>
    <row r="598" spans="1:7" ht="21" x14ac:dyDescent="0.4">
      <c r="A598" s="299"/>
      <c r="B598" s="300"/>
      <c r="C598" s="302"/>
      <c r="D598" s="303"/>
      <c r="E598" s="96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34</v>
      </c>
      <c r="E599" s="239"/>
      <c r="F599" s="239"/>
      <c r="G599" s="96"/>
    </row>
    <row r="600" spans="1:7" ht="22.5" x14ac:dyDescent="0.45">
      <c r="A600" s="410" t="s">
        <v>168</v>
      </c>
      <c r="B600" s="411"/>
      <c r="C600" s="412"/>
      <c r="D600" s="127">
        <f>D599/(COUNT(B569:C577,B589:C595,B582:C587)*2)</f>
        <v>0.73913043478260865</v>
      </c>
      <c r="E600" s="96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3" t="s">
        <v>8</v>
      </c>
      <c r="B602" s="403"/>
      <c r="C602" s="403"/>
      <c r="D602" s="403"/>
      <c r="E602" s="403"/>
      <c r="F602" s="403"/>
      <c r="G602" s="96"/>
    </row>
    <row r="603" spans="1:7" ht="22.5" x14ac:dyDescent="0.4">
      <c r="A603" s="129">
        <f>B11</f>
        <v>43719</v>
      </c>
      <c r="B603" s="96"/>
      <c r="C603" s="96"/>
      <c r="D603" s="114"/>
      <c r="E603" s="114"/>
      <c r="F603" s="114"/>
      <c r="G603" s="96"/>
    </row>
    <row r="604" spans="1:7" ht="21" x14ac:dyDescent="0.4">
      <c r="A604" s="389" t="s">
        <v>28</v>
      </c>
      <c r="B604" s="392" t="s">
        <v>29</v>
      </c>
      <c r="C604" s="392"/>
      <c r="D604" s="391" t="s">
        <v>42</v>
      </c>
      <c r="E604" s="391" t="s">
        <v>264</v>
      </c>
      <c r="F604" s="391" t="s">
        <v>295</v>
      </c>
      <c r="G604" s="96"/>
    </row>
    <row r="605" spans="1:7" ht="18.75" customHeight="1" x14ac:dyDescent="0.4">
      <c r="A605" s="389"/>
      <c r="B605" s="100" t="s">
        <v>32</v>
      </c>
      <c r="C605" s="100" t="s">
        <v>31</v>
      </c>
      <c r="D605" s="391"/>
      <c r="E605" s="391"/>
      <c r="F605" s="391"/>
      <c r="G605" s="96"/>
    </row>
    <row r="606" spans="1:7" ht="18.75" customHeight="1" x14ac:dyDescent="0.4">
      <c r="A606" s="282"/>
      <c r="B606" s="283"/>
      <c r="C606" s="283"/>
      <c r="D606" s="353"/>
      <c r="E606" s="353"/>
      <c r="F606" s="324"/>
      <c r="G606" s="96"/>
    </row>
    <row r="607" spans="1:7" ht="24.75" x14ac:dyDescent="0.4">
      <c r="A607" s="284" t="s">
        <v>90</v>
      </c>
      <c r="B607" s="114"/>
      <c r="C607" s="394"/>
      <c r="D607" s="394"/>
      <c r="E607" s="394"/>
      <c r="F607" s="39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5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5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5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5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5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5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5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5"/>
      <c r="F615" s="105"/>
      <c r="G615" s="96"/>
    </row>
    <row r="616" spans="1:7" ht="21" x14ac:dyDescent="0.4">
      <c r="A616" s="404" t="s">
        <v>34</v>
      </c>
      <c r="B616" s="404"/>
      <c r="C616" s="404"/>
      <c r="D616" s="352">
        <f>SUM(B608:C615)</f>
        <v>16</v>
      </c>
      <c r="E616" s="405"/>
      <c r="F616" s="406"/>
      <c r="G616" s="96"/>
    </row>
    <row r="617" spans="1:7" ht="21" x14ac:dyDescent="0.4">
      <c r="A617" s="404" t="s">
        <v>33</v>
      </c>
      <c r="B617" s="404"/>
      <c r="C617" s="404"/>
      <c r="D617" s="298">
        <f>D616/(COUNT(B608:C615)*2)</f>
        <v>1</v>
      </c>
      <c r="E617" s="407"/>
      <c r="F617" s="408"/>
      <c r="G617" s="96"/>
    </row>
    <row r="618" spans="1:7" ht="21" x14ac:dyDescent="0.4">
      <c r="A618" s="128"/>
      <c r="B618" s="96"/>
      <c r="C618" s="409"/>
      <c r="D618" s="409"/>
      <c r="E618" s="409"/>
      <c r="F618" s="40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5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5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5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5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6"/>
      <c r="E624" s="105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6"/>
      <c r="E625" s="105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6"/>
      <c r="E626" s="105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6"/>
      <c r="E627" s="105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5"/>
      <c r="F628" s="105"/>
      <c r="G628" s="96"/>
    </row>
    <row r="629" spans="1:16382" ht="22.5" x14ac:dyDescent="0.4">
      <c r="A629" s="396" t="s">
        <v>34</v>
      </c>
      <c r="B629" s="397"/>
      <c r="C629" s="398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4"/>
      <c r="D632" s="394"/>
      <c r="E632" s="394"/>
      <c r="F632" s="39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5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5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6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6"/>
      <c r="E636" s="105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6"/>
      <c r="E637" s="105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6"/>
      <c r="E638" s="105"/>
      <c r="F638" s="105"/>
      <c r="G638" s="96"/>
    </row>
    <row r="639" spans="1:16382" ht="22.5" x14ac:dyDescent="0.4">
      <c r="A639" s="396" t="s">
        <v>34</v>
      </c>
      <c r="B639" s="397"/>
      <c r="C639" s="398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9"/>
      <c r="B641" s="399"/>
      <c r="C641" s="399"/>
      <c r="D641" s="399"/>
      <c r="E641" s="399"/>
      <c r="F641" s="399"/>
      <c r="G641" s="399"/>
    </row>
    <row r="642" spans="1:7" ht="24.75" x14ac:dyDescent="0.4">
      <c r="A642" s="284" t="s">
        <v>26</v>
      </c>
      <c r="B642" s="394"/>
      <c r="C642" s="394"/>
      <c r="D642" s="394"/>
      <c r="E642" s="394"/>
      <c r="F642" s="39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5"/>
      <c r="F643" s="105"/>
      <c r="G643" s="90"/>
    </row>
    <row r="644" spans="1:7" ht="63" x14ac:dyDescent="0.4">
      <c r="A644" s="163" t="s">
        <v>400</v>
      </c>
      <c r="B644" s="104">
        <v>1</v>
      </c>
      <c r="C644" s="118"/>
      <c r="D644" s="135" t="s">
        <v>496</v>
      </c>
      <c r="E644" s="105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5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5"/>
      <c r="F649" s="105"/>
      <c r="G649" s="90"/>
    </row>
    <row r="650" spans="1:7" ht="21" x14ac:dyDescent="0.4">
      <c r="A650" s="400" t="s">
        <v>304</v>
      </c>
      <c r="B650" s="401"/>
      <c r="C650" s="401"/>
      <c r="D650" s="401"/>
      <c r="E650" s="401"/>
      <c r="F650" s="402"/>
      <c r="G650" s="90"/>
    </row>
    <row r="651" spans="1:7" ht="42" x14ac:dyDescent="0.4">
      <c r="A651" s="107" t="s">
        <v>322</v>
      </c>
      <c r="B651" s="104">
        <v>1</v>
      </c>
      <c r="C651" s="241"/>
      <c r="D651" s="135" t="s">
        <v>497</v>
      </c>
      <c r="E651" s="105"/>
      <c r="F651" s="105"/>
      <c r="G651" s="90"/>
    </row>
    <row r="652" spans="1:7" ht="42" x14ac:dyDescent="0.4">
      <c r="A652" s="103" t="s">
        <v>296</v>
      </c>
      <c r="B652" s="104">
        <v>0</v>
      </c>
      <c r="C652" s="104"/>
      <c r="D652" s="135" t="s">
        <v>498</v>
      </c>
      <c r="E652" s="105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5"/>
      <c r="F653" s="105"/>
      <c r="G653" s="96"/>
    </row>
    <row r="654" spans="1:7" ht="105" x14ac:dyDescent="0.4">
      <c r="A654" s="310" t="s">
        <v>311</v>
      </c>
      <c r="B654" s="104">
        <v>0</v>
      </c>
      <c r="C654" s="118">
        <f>IF(B654=0, -5, "0")</f>
        <v>-5</v>
      </c>
      <c r="D654" s="121" t="s">
        <v>499</v>
      </c>
      <c r="E654" s="368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6"/>
      <c r="E655" s="56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6"/>
      <c r="E656" s="56"/>
      <c r="F656" s="105"/>
      <c r="G656" s="96"/>
    </row>
    <row r="657" spans="1:7" ht="88.5" customHeight="1" x14ac:dyDescent="0.4">
      <c r="A657" s="103" t="s">
        <v>402</v>
      </c>
      <c r="B657" s="104">
        <v>1</v>
      </c>
      <c r="C657" s="104"/>
      <c r="D657" s="319">
        <v>0.25</v>
      </c>
      <c r="E657" s="364"/>
      <c r="F657" s="351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16</v>
      </c>
      <c r="E658" s="96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0.53333333333333333</v>
      </c>
      <c r="E659" s="96"/>
      <c r="F659" s="96"/>
      <c r="G659" s="96"/>
    </row>
    <row r="660" spans="1:7" ht="21" x14ac:dyDescent="0.4">
      <c r="A660" s="112"/>
      <c r="B660" s="96"/>
      <c r="C660" s="96"/>
      <c r="D660" s="96"/>
      <c r="E660" s="96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62</v>
      </c>
      <c r="E661" s="96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0.81578947368421051</v>
      </c>
      <c r="G662" s="96"/>
    </row>
    <row r="663" spans="1:7" ht="21" x14ac:dyDescent="0.4">
      <c r="A663" s="112"/>
      <c r="B663" s="96"/>
      <c r="C663" s="96"/>
      <c r="D663" s="96"/>
      <c r="E663" s="96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3" t="s">
        <v>346</v>
      </c>
      <c r="B665" s="403"/>
      <c r="C665" s="403"/>
      <c r="D665" s="403"/>
      <c r="E665" s="403"/>
      <c r="F665" s="403"/>
      <c r="G665" s="96"/>
    </row>
    <row r="666" spans="1:7" ht="21" x14ac:dyDescent="0.4">
      <c r="A666" s="198">
        <f>B11</f>
        <v>43719</v>
      </c>
      <c r="B666" s="96"/>
      <c r="C666" s="96"/>
      <c r="D666" s="96"/>
      <c r="E666" s="96"/>
      <c r="F666" s="96"/>
      <c r="G666" s="96"/>
    </row>
    <row r="667" spans="1:7" ht="21.75" customHeight="1" x14ac:dyDescent="0.4">
      <c r="A667" s="389" t="s">
        <v>28</v>
      </c>
      <c r="B667" s="392" t="s">
        <v>29</v>
      </c>
      <c r="C667" s="392"/>
      <c r="D667" s="391" t="s">
        <v>42</v>
      </c>
      <c r="E667" s="391" t="s">
        <v>264</v>
      </c>
      <c r="F667" s="391" t="s">
        <v>295</v>
      </c>
      <c r="G667" s="96"/>
    </row>
    <row r="668" spans="1:7" ht="21" x14ac:dyDescent="0.4">
      <c r="A668" s="389"/>
      <c r="B668" s="100" t="s">
        <v>32</v>
      </c>
      <c r="C668" s="100" t="s">
        <v>31</v>
      </c>
      <c r="D668" s="391"/>
      <c r="E668" s="391"/>
      <c r="F668" s="391"/>
      <c r="G668" s="96"/>
    </row>
    <row r="669" spans="1:7" ht="22.5" x14ac:dyDescent="0.4">
      <c r="A669" s="282"/>
      <c r="B669" s="283"/>
      <c r="C669" s="283"/>
      <c r="D669" s="353"/>
      <c r="E669" s="353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5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5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5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5"/>
      <c r="E673" s="105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5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5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5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16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16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16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5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5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5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5"/>
      <c r="F683" s="105"/>
      <c r="G683" s="96"/>
    </row>
    <row r="684" spans="1:7" ht="63" x14ac:dyDescent="0.4">
      <c r="A684" s="233" t="s">
        <v>461</v>
      </c>
      <c r="B684" s="104">
        <v>2</v>
      </c>
      <c r="C684" s="140" t="str">
        <f>IF(B684=0, -5, "0")</f>
        <v>0</v>
      </c>
      <c r="D684" s="209"/>
      <c r="E684" s="105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 t="s">
        <v>500</v>
      </c>
      <c r="E685" s="368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5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5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5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64"/>
      <c r="F689" s="351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38</v>
      </c>
      <c r="E690" s="96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3" t="s">
        <v>439</v>
      </c>
      <c r="B693" s="393"/>
      <c r="C693" s="393"/>
      <c r="D693" s="393"/>
      <c r="E693" s="393"/>
      <c r="F693" s="393"/>
      <c r="G693" s="215"/>
    </row>
    <row r="694" spans="1:7" ht="21" customHeight="1" x14ac:dyDescent="0.4">
      <c r="A694" s="198">
        <f>B11</f>
        <v>43719</v>
      </c>
      <c r="B694" s="96"/>
      <c r="C694" s="96"/>
      <c r="D694" s="214"/>
      <c r="E694" s="214"/>
      <c r="F694" s="214"/>
      <c r="G694" s="215"/>
    </row>
    <row r="695" spans="1:7" ht="21" x14ac:dyDescent="0.4">
      <c r="A695" s="388" t="s">
        <v>28</v>
      </c>
      <c r="B695" s="390" t="s">
        <v>29</v>
      </c>
      <c r="C695" s="390"/>
      <c r="D695" s="391" t="s">
        <v>42</v>
      </c>
      <c r="E695" s="391" t="s">
        <v>264</v>
      </c>
      <c r="F695" s="391" t="s">
        <v>295</v>
      </c>
      <c r="G695" s="215"/>
    </row>
    <row r="696" spans="1:7" ht="21" x14ac:dyDescent="0.4">
      <c r="A696" s="389"/>
      <c r="B696" s="100" t="s">
        <v>32</v>
      </c>
      <c r="C696" s="100" t="s">
        <v>31</v>
      </c>
      <c r="D696" s="391"/>
      <c r="E696" s="391"/>
      <c r="F696" s="391"/>
      <c r="G696" s="215"/>
    </row>
    <row r="697" spans="1:7" ht="22.5" x14ac:dyDescent="0.4">
      <c r="A697" s="282"/>
      <c r="B697" s="283"/>
      <c r="C697" s="283"/>
      <c r="D697" s="353"/>
      <c r="E697" s="353"/>
      <c r="F697" s="324"/>
      <c r="G697" s="96"/>
    </row>
    <row r="698" spans="1:7" ht="24.75" x14ac:dyDescent="0.4">
      <c r="A698" s="385" t="s">
        <v>299</v>
      </c>
      <c r="B698" s="386"/>
      <c r="C698" s="386"/>
      <c r="D698" s="386"/>
      <c r="E698" s="386"/>
      <c r="F698" s="387"/>
      <c r="G698" s="215"/>
    </row>
    <row r="699" spans="1:7" ht="21" x14ac:dyDescent="0.4">
      <c r="A699" s="133" t="s">
        <v>218</v>
      </c>
      <c r="B699" s="216">
        <v>2</v>
      </c>
      <c r="C699" s="216"/>
      <c r="D699" s="16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16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6"/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6"/>
      <c r="E702" s="160"/>
      <c r="F702" s="160"/>
      <c r="G702" s="215"/>
    </row>
    <row r="703" spans="1:7" ht="45" x14ac:dyDescent="0.4">
      <c r="A703" s="213" t="s">
        <v>315</v>
      </c>
      <c r="B703" s="216">
        <v>1</v>
      </c>
      <c r="C703" s="216"/>
      <c r="D703" s="227" t="s">
        <v>501</v>
      </c>
      <c r="E703" s="227"/>
      <c r="F703" s="160"/>
      <c r="G703" s="215"/>
    </row>
    <row r="704" spans="1:7" ht="21" x14ac:dyDescent="0.4">
      <c r="A704" s="108" t="s">
        <v>34</v>
      </c>
      <c r="B704" s="383"/>
      <c r="C704" s="384"/>
      <c r="D704" s="201">
        <f>SUM(B699:C703)</f>
        <v>9</v>
      </c>
      <c r="E704" s="96"/>
      <c r="F704" s="96"/>
      <c r="G704" s="96"/>
    </row>
    <row r="705" spans="1:7" ht="21" x14ac:dyDescent="0.4">
      <c r="A705" s="108" t="s">
        <v>33</v>
      </c>
      <c r="B705" s="383"/>
      <c r="C705" s="384"/>
      <c r="D705" s="306">
        <f>D704/(COUNT(B699:C703)*2)</f>
        <v>0.9</v>
      </c>
      <c r="E705" s="96"/>
      <c r="F705" s="96"/>
      <c r="G705" s="96"/>
    </row>
    <row r="706" spans="1:7" ht="21" x14ac:dyDescent="0.4">
      <c r="A706" s="149"/>
      <c r="B706" s="294"/>
      <c r="C706" s="294"/>
      <c r="D706" s="204"/>
      <c r="E706" s="369"/>
      <c r="F706" s="305"/>
      <c r="G706" s="96"/>
    </row>
    <row r="707" spans="1:7" ht="24.75" x14ac:dyDescent="0.4">
      <c r="A707" s="385" t="s">
        <v>300</v>
      </c>
      <c r="B707" s="386"/>
      <c r="C707" s="386"/>
      <c r="D707" s="386"/>
      <c r="E707" s="386"/>
      <c r="F707" s="387"/>
      <c r="G707" s="96"/>
    </row>
    <row r="708" spans="1:7" ht="21" x14ac:dyDescent="0.4">
      <c r="A708" s="217" t="s">
        <v>3</v>
      </c>
      <c r="B708" s="216">
        <v>2</v>
      </c>
      <c r="C708" s="216"/>
      <c r="D708" s="56"/>
      <c r="E708" s="105"/>
      <c r="F708" s="160"/>
    </row>
    <row r="709" spans="1:7" ht="21" x14ac:dyDescent="0.4">
      <c r="A709" s="217" t="s">
        <v>27</v>
      </c>
      <c r="B709" s="216">
        <v>2</v>
      </c>
      <c r="C709" s="216"/>
      <c r="D709" s="56"/>
      <c r="E709" s="105"/>
      <c r="F709" s="160"/>
    </row>
    <row r="710" spans="1:7" ht="72.75" customHeight="1" x14ac:dyDescent="0.3">
      <c r="A710" s="205" t="s">
        <v>402</v>
      </c>
      <c r="B710" s="104">
        <v>1</v>
      </c>
      <c r="C710" s="104"/>
      <c r="D710" s="319" t="str">
        <f>IFERROR(E710/F710,"N.A")</f>
        <v>N.A</v>
      </c>
      <c r="E710" s="370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5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0.83333333333333337</v>
      </c>
      <c r="G712" s="96"/>
    </row>
    <row r="713" spans="1:7" s="264" customFormat="1" ht="21" x14ac:dyDescent="0.4">
      <c r="A713" s="107"/>
      <c r="B713" s="260"/>
      <c r="C713" s="260"/>
      <c r="D713" s="256"/>
      <c r="E713" s="78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0.875</v>
      </c>
      <c r="E715" s="96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61">
        <f>AVERAGE(D710,D689,D657,D595,D555,D515,D466,D419,D361,D295,D240,D181,D127,D43)</f>
        <v>0.55100000000000005</v>
      </c>
      <c r="E717" s="371"/>
      <c r="F717" s="85"/>
      <c r="G717" s="80"/>
    </row>
    <row r="718" spans="1:7" ht="22.5" x14ac:dyDescent="0.3">
      <c r="A718" s="19" t="s">
        <v>403</v>
      </c>
      <c r="B718" s="20"/>
      <c r="C718" s="21"/>
      <c r="D718" s="362">
        <f>SUM(D714,D690,D661,D599,D559,D516,D470,D423,D365,D299,D244,D182,D128,D47)</f>
        <v>650</v>
      </c>
      <c r="E718" s="80"/>
      <c r="F718" s="3"/>
    </row>
    <row r="719" spans="1:7" ht="22.5" x14ac:dyDescent="0.3">
      <c r="A719" s="19" t="s">
        <v>274</v>
      </c>
      <c r="B719" s="20"/>
      <c r="C719" s="21"/>
      <c r="D719" s="36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0.90782122905027929</v>
      </c>
      <c r="E719" s="80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45:B160 B633:B638 B105:B108 B374:B384 B460:B466 B85:B100 B30:B37 B412:B419 B536:B545 B569:B577 B120:B126 B651:B657 B526:B531 B288:B295 B308:B315 B444:B458 B509:B515 B496:B498 B582 B708:B710 B643:B649 B389:B409 B66:B82 B227:B231 B265:B285 B203:B222 B500:B506 B589:B595 B253:B260 B191:B198 B699:B703 B63 B620:B628 B432:B439 B518:B519 B233:B240 B548:B555 B320:B338 B113:B117 B39:B42 B354:B361 B479:B483 B485:B494 B608:B615 B343:B351 B56:B61 B103 B111 B163:B164 B174:B181 B670:B68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:B171 B583:B587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zoomScale="90" zoomScaleNormal="90" zoomScaleSheetLayoutView="80" workbookViewId="0">
      <selection activeCell="H218" sqref="H2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93"/>
      <c r="E1" s="493"/>
      <c r="F1" s="493"/>
      <c r="G1" s="493"/>
    </row>
    <row r="2" spans="1:7" s="2" customFormat="1" ht="24.75" x14ac:dyDescent="0.5">
      <c r="A2" s="1"/>
      <c r="B2" s="8">
        <v>1</v>
      </c>
      <c r="D2" s="329"/>
      <c r="E2" s="329"/>
      <c r="F2" s="329"/>
      <c r="G2" s="79"/>
    </row>
    <row r="3" spans="1:7" s="2" customFormat="1" ht="24.75" x14ac:dyDescent="0.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5">
      <c r="A5" s="1"/>
      <c r="D5" s="329"/>
      <c r="E5" s="329"/>
      <c r="F5" s="329"/>
      <c r="G5" s="79"/>
    </row>
    <row r="6" spans="1:7" s="2" customFormat="1" ht="37.5" customHeight="1" x14ac:dyDescent="0.5">
      <c r="A6" s="494" t="s">
        <v>46</v>
      </c>
      <c r="B6" s="494"/>
      <c r="C6" s="494"/>
      <c r="D6" s="494"/>
      <c r="E6" s="494"/>
      <c r="F6" s="494"/>
      <c r="G6" s="79"/>
    </row>
    <row r="7" spans="1:7" s="2" customFormat="1" ht="21.75" customHeight="1" x14ac:dyDescent="0.5">
      <c r="A7" s="495" t="str">
        <f>'Page de garde'!D18</f>
        <v>Menzel Bourguiba</v>
      </c>
      <c r="B7" s="495"/>
      <c r="C7" s="495"/>
      <c r="D7" s="495"/>
      <c r="E7" s="495"/>
      <c r="F7" s="495"/>
      <c r="G7" s="79"/>
    </row>
    <row r="8" spans="1:7" s="2" customFormat="1" ht="24.75" x14ac:dyDescent="0.5">
      <c r="A8" s="4" t="s">
        <v>39</v>
      </c>
      <c r="B8" s="496" t="str">
        <f>'A3 Exploitation'!B9:F9</f>
        <v>Dr Hatem KARAA</v>
      </c>
      <c r="C8" s="496"/>
      <c r="D8" s="496"/>
      <c r="E8" s="496"/>
      <c r="F8" s="496"/>
      <c r="G8" s="79"/>
    </row>
    <row r="9" spans="1:7" s="2" customFormat="1" ht="24.75" x14ac:dyDescent="0.5">
      <c r="A9" s="5" t="s">
        <v>41</v>
      </c>
      <c r="B9" s="497" t="str">
        <f>'A3 Exploitation'!B10:F10</f>
        <v>Directeur Magasin et chefs de rayons</v>
      </c>
      <c r="C9" s="497"/>
      <c r="D9" s="497"/>
      <c r="E9" s="497"/>
      <c r="F9" s="497"/>
      <c r="G9" s="79"/>
    </row>
    <row r="10" spans="1:7" s="2" customFormat="1" ht="24.75" x14ac:dyDescent="0.5">
      <c r="A10" s="4" t="s">
        <v>40</v>
      </c>
      <c r="B10" s="492">
        <f>'A3 Exploitation'!B11:F11</f>
        <v>43719</v>
      </c>
      <c r="C10" s="492"/>
      <c r="D10" s="492"/>
      <c r="E10" s="492"/>
      <c r="F10" s="492"/>
      <c r="G10" s="79"/>
    </row>
    <row r="11" spans="1:7" s="2" customFormat="1" ht="24.75" x14ac:dyDescent="0.5">
      <c r="A11" s="4" t="s">
        <v>248</v>
      </c>
      <c r="B11" s="484">
        <f>D215</f>
        <v>0.8392857142857143</v>
      </c>
      <c r="C11" s="484"/>
      <c r="D11" s="484"/>
      <c r="E11" s="484"/>
      <c r="F11" s="484"/>
      <c r="G11" s="79"/>
    </row>
    <row r="12" spans="1:7" s="2" customFormat="1" ht="22.5" x14ac:dyDescent="0.45">
      <c r="A12" s="1"/>
      <c r="D12" s="463"/>
      <c r="E12" s="463"/>
      <c r="F12" s="463"/>
      <c r="G12" s="463"/>
    </row>
    <row r="13" spans="1:7" s="2" customFormat="1" ht="11.25" customHeight="1" x14ac:dyDescent="0.3">
      <c r="A13" s="485" t="s">
        <v>28</v>
      </c>
      <c r="B13" s="486" t="s">
        <v>29</v>
      </c>
      <c r="C13" s="486"/>
      <c r="D13" s="486" t="s">
        <v>42</v>
      </c>
      <c r="E13" s="486" t="s">
        <v>158</v>
      </c>
      <c r="F13" s="486" t="s">
        <v>159</v>
      </c>
    </row>
    <row r="14" spans="1:7" s="2" customFormat="1" ht="12.75" customHeight="1" x14ac:dyDescent="0.3">
      <c r="A14" s="485"/>
      <c r="B14" s="18" t="s">
        <v>32</v>
      </c>
      <c r="C14" s="18" t="s">
        <v>31</v>
      </c>
      <c r="D14" s="486"/>
      <c r="E14" s="486"/>
      <c r="F14" s="486"/>
      <c r="G14" s="78"/>
    </row>
    <row r="15" spans="1:7" x14ac:dyDescent="0.3">
      <c r="A15" s="487"/>
      <c r="B15" s="488"/>
      <c r="C15" s="488"/>
      <c r="D15" s="488"/>
      <c r="E15" s="488"/>
      <c r="F15" s="488"/>
    </row>
    <row r="16" spans="1:7" ht="19.5" x14ac:dyDescent="0.4">
      <c r="A16" s="489" t="s">
        <v>0</v>
      </c>
      <c r="B16" s="490"/>
      <c r="C16" s="490"/>
      <c r="D16" s="490"/>
      <c r="E16" s="490"/>
      <c r="F16" s="490"/>
      <c r="G16" s="80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502</v>
      </c>
      <c r="E17" s="56" t="s">
        <v>503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0</v>
      </c>
      <c r="C19" s="55"/>
      <c r="D19" s="56" t="s">
        <v>504</v>
      </c>
      <c r="E19" s="56" t="s">
        <v>505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1" t="s">
        <v>34</v>
      </c>
      <c r="B22" s="475"/>
      <c r="C22" s="476"/>
      <c r="D22" s="328">
        <f>SUM(B17:C21)</f>
        <v>6</v>
      </c>
    </row>
    <row r="23" spans="1:7" x14ac:dyDescent="0.3">
      <c r="A23" s="470" t="s">
        <v>249</v>
      </c>
      <c r="B23" s="471"/>
      <c r="C23" s="472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73" t="s">
        <v>4</v>
      </c>
      <c r="B25" s="474"/>
      <c r="C25" s="474"/>
      <c r="D25" s="474"/>
      <c r="E25" s="474"/>
      <c r="F25" s="47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49.5" x14ac:dyDescent="0.3">
      <c r="A28" s="26" t="s">
        <v>301</v>
      </c>
      <c r="B28" s="55">
        <v>2</v>
      </c>
      <c r="C28" s="55"/>
      <c r="D28" s="56" t="s">
        <v>508</v>
      </c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ht="49.5" x14ac:dyDescent="0.3">
      <c r="A30" s="6" t="s">
        <v>242</v>
      </c>
      <c r="B30" s="55">
        <v>1</v>
      </c>
      <c r="C30" s="55"/>
      <c r="D30" s="56" t="s">
        <v>506</v>
      </c>
      <c r="E30" s="56" t="s">
        <v>507</v>
      </c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372"/>
      <c r="E32" s="56"/>
      <c r="F32" s="55"/>
    </row>
    <row r="33" spans="1:6" x14ac:dyDescent="0.3">
      <c r="A33" s="470" t="s">
        <v>34</v>
      </c>
      <c r="B33" s="471"/>
      <c r="C33" s="472"/>
      <c r="D33" s="327">
        <f>SUM(B26:C32)</f>
        <v>13</v>
      </c>
    </row>
    <row r="34" spans="1:6" x14ac:dyDescent="0.3">
      <c r="A34" s="470" t="s">
        <v>249</v>
      </c>
      <c r="B34" s="471"/>
      <c r="C34" s="472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73" t="s">
        <v>178</v>
      </c>
      <c r="B36" s="474"/>
      <c r="C36" s="474"/>
      <c r="D36" s="474"/>
      <c r="E36" s="474"/>
      <c r="F36" s="474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 t="s">
        <v>509</v>
      </c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0" t="s">
        <v>34</v>
      </c>
      <c r="B42" s="471"/>
      <c r="C42" s="472"/>
      <c r="D42" s="327">
        <f>SUM(B37:C41)</f>
        <v>6</v>
      </c>
    </row>
    <row r="43" spans="1:6" x14ac:dyDescent="0.3">
      <c r="A43" s="470" t="s">
        <v>249</v>
      </c>
      <c r="B43" s="471"/>
      <c r="C43" s="472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79" t="s">
        <v>405</v>
      </c>
      <c r="B45" s="480"/>
      <c r="C45" s="480"/>
      <c r="D45" s="480"/>
      <c r="E45" s="480"/>
      <c r="F45" s="481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70" t="s">
        <v>34</v>
      </c>
      <c r="B58" s="471"/>
      <c r="C58" s="472"/>
      <c r="D58" s="339">
        <f>SUM(B46:C57)</f>
        <v>0</v>
      </c>
    </row>
    <row r="59" spans="1:6" x14ac:dyDescent="0.3">
      <c r="A59" s="470" t="s">
        <v>249</v>
      </c>
      <c r="B59" s="471"/>
      <c r="C59" s="47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2" t="s">
        <v>19</v>
      </c>
      <c r="B61" s="483"/>
      <c r="C61" s="483"/>
      <c r="D61" s="483"/>
      <c r="E61" s="483"/>
      <c r="F61" s="483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6"/>
      <c r="E63" s="56"/>
      <c r="F63" s="55"/>
    </row>
    <row r="64" spans="1:6" ht="82.5" x14ac:dyDescent="0.3">
      <c r="A64" s="6" t="s">
        <v>190</v>
      </c>
      <c r="B64" s="55">
        <v>1</v>
      </c>
      <c r="C64" s="55"/>
      <c r="D64" s="56" t="s">
        <v>510</v>
      </c>
      <c r="E64" s="56" t="s">
        <v>511</v>
      </c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512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70" t="s">
        <v>34</v>
      </c>
      <c r="B68" s="471"/>
      <c r="C68" s="472"/>
      <c r="D68" s="327">
        <f>SUM(B62:C67)</f>
        <v>11</v>
      </c>
    </row>
    <row r="69" spans="1:6" x14ac:dyDescent="0.3">
      <c r="A69" s="470" t="s">
        <v>249</v>
      </c>
      <c r="B69" s="471"/>
      <c r="C69" s="472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73" t="s">
        <v>8</v>
      </c>
      <c r="B71" s="474"/>
      <c r="C71" s="474"/>
      <c r="D71" s="474"/>
      <c r="E71" s="474"/>
      <c r="F71" s="474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99.75" x14ac:dyDescent="0.35">
      <c r="A76" s="25" t="s">
        <v>180</v>
      </c>
      <c r="B76" s="55">
        <v>2</v>
      </c>
      <c r="C76" s="6" t="str">
        <f>IF(B76=0, -5, "0")</f>
        <v>0</v>
      </c>
      <c r="D76" s="56" t="s">
        <v>513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0" t="s">
        <v>34</v>
      </c>
      <c r="B79" s="471"/>
      <c r="C79" s="472"/>
      <c r="D79" s="327">
        <f>SUM(B72:C78)</f>
        <v>14</v>
      </c>
    </row>
    <row r="80" spans="1:6" x14ac:dyDescent="0.3">
      <c r="A80" s="470" t="s">
        <v>249</v>
      </c>
      <c r="B80" s="471"/>
      <c r="C80" s="472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73" t="s">
        <v>463</v>
      </c>
      <c r="B82" s="474"/>
      <c r="C82" s="474"/>
      <c r="D82" s="474"/>
      <c r="E82" s="474"/>
      <c r="F82" s="474"/>
    </row>
    <row r="83" spans="1:6" ht="67.5" x14ac:dyDescent="0.4">
      <c r="A83" s="6" t="s">
        <v>225</v>
      </c>
      <c r="B83" s="61">
        <v>1</v>
      </c>
      <c r="C83" s="62"/>
      <c r="D83" s="56" t="s">
        <v>514</v>
      </c>
      <c r="E83" s="56" t="s">
        <v>515</v>
      </c>
      <c r="F83" s="55"/>
    </row>
    <row r="84" spans="1:6" ht="51" x14ac:dyDescent="0.4">
      <c r="A84" s="6" t="s">
        <v>226</v>
      </c>
      <c r="B84" s="61">
        <v>0</v>
      </c>
      <c r="C84" s="62"/>
      <c r="D84" s="56" t="s">
        <v>516</v>
      </c>
      <c r="E84" s="56" t="s">
        <v>517</v>
      </c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66.75" x14ac:dyDescent="0.35">
      <c r="A91" s="28" t="s">
        <v>160</v>
      </c>
      <c r="B91" s="61">
        <v>2</v>
      </c>
      <c r="C91" s="6" t="str">
        <f>IF(B91=0, -5, "0")</f>
        <v>0</v>
      </c>
      <c r="D91" s="56" t="s">
        <v>520</v>
      </c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ht="49.5" x14ac:dyDescent="0.3">
      <c r="A94" s="7" t="s">
        <v>191</v>
      </c>
      <c r="B94" s="61">
        <v>1</v>
      </c>
      <c r="C94" s="55"/>
      <c r="D94" s="56" t="s">
        <v>518</v>
      </c>
      <c r="E94" s="56" t="s">
        <v>519</v>
      </c>
      <c r="F94" s="55"/>
    </row>
    <row r="95" spans="1:6" x14ac:dyDescent="0.3">
      <c r="A95" s="6" t="s">
        <v>147</v>
      </c>
      <c r="B95" s="61">
        <v>2</v>
      </c>
      <c r="C95" s="55"/>
      <c r="D95" s="56"/>
      <c r="E95" s="5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521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70" t="s">
        <v>34</v>
      </c>
      <c r="B100" s="471"/>
      <c r="C100" s="472"/>
      <c r="D100" s="327">
        <f>SUM(B83:C99)</f>
        <v>20</v>
      </c>
    </row>
    <row r="101" spans="1:6" x14ac:dyDescent="0.3">
      <c r="A101" s="470" t="s">
        <v>249</v>
      </c>
      <c r="B101" s="471"/>
      <c r="C101" s="472"/>
      <c r="D101" s="17">
        <f>D100/(COUNT(B83:C99)*2)</f>
        <v>0.83333333333333337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3" t="s">
        <v>170</v>
      </c>
      <c r="B103" s="474"/>
      <c r="C103" s="474"/>
      <c r="D103" s="474"/>
      <c r="E103" s="474"/>
      <c r="F103" s="474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373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373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373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33.75" x14ac:dyDescent="0.35">
      <c r="A110" s="24" t="s">
        <v>194</v>
      </c>
      <c r="B110" s="69">
        <v>2</v>
      </c>
      <c r="C110" s="6" t="str">
        <f>IF(B110=0, -5, "0")</f>
        <v>0</v>
      </c>
      <c r="D110" s="56" t="s">
        <v>524</v>
      </c>
      <c r="E110" s="55"/>
      <c r="F110" s="55"/>
    </row>
    <row r="111" spans="1:6" ht="49.5" x14ac:dyDescent="0.3">
      <c r="A111" s="6" t="s">
        <v>136</v>
      </c>
      <c r="B111" s="69">
        <v>0</v>
      </c>
      <c r="C111" s="55"/>
      <c r="D111" s="56" t="s">
        <v>522</v>
      </c>
      <c r="E111" s="56" t="s">
        <v>523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70" t="s">
        <v>34</v>
      </c>
      <c r="B118" s="471"/>
      <c r="C118" s="472"/>
      <c r="D118" s="327">
        <f>SUM(B104:C117)</f>
        <v>26</v>
      </c>
    </row>
    <row r="119" spans="1:6" x14ac:dyDescent="0.3">
      <c r="A119" s="470" t="s">
        <v>249</v>
      </c>
      <c r="B119" s="471"/>
      <c r="C119" s="472"/>
      <c r="D119" s="17">
        <f>D118/(COUNT(B104:C117)*2)</f>
        <v>0.9285714285714286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3" t="s">
        <v>171</v>
      </c>
      <c r="B122" s="474"/>
      <c r="C122" s="474"/>
      <c r="D122" s="474"/>
      <c r="E122" s="474"/>
      <c r="F122" s="474"/>
    </row>
    <row r="123" spans="1:6" ht="34.5" x14ac:dyDescent="0.4">
      <c r="A123" s="32" t="s">
        <v>228</v>
      </c>
      <c r="B123" s="69">
        <v>2</v>
      </c>
      <c r="C123" s="62"/>
      <c r="D123" s="373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373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373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373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373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374" t="s">
        <v>526</v>
      </c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527</v>
      </c>
      <c r="E131" s="56" t="s">
        <v>525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70" t="s">
        <v>34</v>
      </c>
      <c r="B134" s="471"/>
      <c r="C134" s="472"/>
      <c r="D134" s="327">
        <f>SUM(B123:C133)</f>
        <v>22</v>
      </c>
    </row>
    <row r="135" spans="1:6" x14ac:dyDescent="0.3">
      <c r="A135" s="470" t="s">
        <v>249</v>
      </c>
      <c r="B135" s="471"/>
      <c r="C135" s="472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3" t="s">
        <v>154</v>
      </c>
      <c r="B137" s="474"/>
      <c r="C137" s="474"/>
      <c r="D137" s="474"/>
      <c r="E137" s="474"/>
      <c r="F137" s="474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51" x14ac:dyDescent="0.4">
      <c r="A140" s="6" t="s">
        <v>247</v>
      </c>
      <c r="B140" s="70">
        <v>2</v>
      </c>
      <c r="C140" s="62"/>
      <c r="D140" s="56" t="s">
        <v>528</v>
      </c>
      <c r="E140" s="56" t="s">
        <v>529</v>
      </c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373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56" t="s">
        <v>533</v>
      </c>
      <c r="E143" s="63"/>
      <c r="F143" s="55"/>
    </row>
    <row r="144" spans="1:6" ht="66.75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532</v>
      </c>
      <c r="E144" s="56" t="s">
        <v>530</v>
      </c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56" t="s">
        <v>531</v>
      </c>
      <c r="E148" s="56"/>
      <c r="F148" s="55"/>
    </row>
    <row r="149" spans="1:6" x14ac:dyDescent="0.3">
      <c r="A149" s="470" t="s">
        <v>34</v>
      </c>
      <c r="B149" s="471"/>
      <c r="C149" s="472"/>
      <c r="D149" s="327">
        <f>SUM(B138:C148)</f>
        <v>22</v>
      </c>
    </row>
    <row r="150" spans="1:6" x14ac:dyDescent="0.3">
      <c r="A150" s="470" t="s">
        <v>249</v>
      </c>
      <c r="B150" s="471"/>
      <c r="C150" s="472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3" t="s">
        <v>61</v>
      </c>
      <c r="B152" s="474"/>
      <c r="C152" s="474"/>
      <c r="D152" s="474"/>
      <c r="E152" s="474"/>
      <c r="F152" s="474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0</v>
      </c>
      <c r="C155" s="56"/>
      <c r="D155" s="7" t="s">
        <v>534</v>
      </c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70" t="s">
        <v>34</v>
      </c>
      <c r="B165" s="471"/>
      <c r="C165" s="472"/>
      <c r="D165" s="327">
        <f>SUM(B153:C164)</f>
        <v>22</v>
      </c>
    </row>
    <row r="166" spans="1:6" x14ac:dyDescent="0.3">
      <c r="A166" s="470" t="s">
        <v>249</v>
      </c>
      <c r="B166" s="471"/>
      <c r="C166" s="472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3" t="s">
        <v>176</v>
      </c>
      <c r="B168" s="474"/>
      <c r="C168" s="474"/>
      <c r="D168" s="474"/>
      <c r="E168" s="474"/>
      <c r="F168" s="474"/>
    </row>
    <row r="169" spans="1:6" ht="49.5" x14ac:dyDescent="0.3">
      <c r="A169" s="32" t="s">
        <v>233</v>
      </c>
      <c r="B169" s="55">
        <v>0</v>
      </c>
      <c r="C169" s="55"/>
      <c r="D169" s="56" t="s">
        <v>535</v>
      </c>
      <c r="E169" s="56" t="s">
        <v>536</v>
      </c>
      <c r="F169" s="55"/>
    </row>
    <row r="170" spans="1:6" ht="49.5" x14ac:dyDescent="0.3">
      <c r="A170" s="6" t="s">
        <v>126</v>
      </c>
      <c r="B170" s="55">
        <v>0</v>
      </c>
      <c r="C170" s="55"/>
      <c r="D170" s="56" t="s">
        <v>537</v>
      </c>
      <c r="E170" s="56" t="s">
        <v>538</v>
      </c>
      <c r="F170" s="55"/>
    </row>
    <row r="171" spans="1:6" ht="66.75" x14ac:dyDescent="0.35">
      <c r="A171" s="24" t="s">
        <v>260</v>
      </c>
      <c r="B171" s="55">
        <v>0</v>
      </c>
      <c r="C171" s="6">
        <f>IF(B171=0, -5, "0")</f>
        <v>-5</v>
      </c>
      <c r="D171" s="56" t="s">
        <v>539</v>
      </c>
      <c r="E171" s="56" t="s">
        <v>540</v>
      </c>
      <c r="F171" s="55"/>
    </row>
    <row r="172" spans="1:6" ht="99.7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541</v>
      </c>
      <c r="E172" s="56" t="s">
        <v>542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70" t="s">
        <v>34</v>
      </c>
      <c r="B177" s="475"/>
      <c r="C177" s="476"/>
      <c r="D177" s="328">
        <f>SUM(B169:C176)</f>
        <v>4</v>
      </c>
    </row>
    <row r="178" spans="1:6" x14ac:dyDescent="0.3">
      <c r="A178" s="470" t="s">
        <v>249</v>
      </c>
      <c r="B178" s="471"/>
      <c r="C178" s="472"/>
      <c r="D178" s="17">
        <f>D177/(COUNT(B169:C176)*2)</f>
        <v>0.22222222222222221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3" t="s">
        <v>64</v>
      </c>
      <c r="B180" s="474"/>
      <c r="C180" s="474"/>
      <c r="D180" s="474"/>
      <c r="E180" s="474"/>
      <c r="F180" s="474"/>
    </row>
    <row r="181" spans="1:6" ht="149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543</v>
      </c>
      <c r="E181" s="56" t="s">
        <v>544</v>
      </c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6"/>
      <c r="F182" s="55"/>
    </row>
    <row r="183" spans="1:6" ht="82.5" x14ac:dyDescent="0.3">
      <c r="A183" s="26" t="s">
        <v>174</v>
      </c>
      <c r="B183" s="55">
        <v>0</v>
      </c>
      <c r="C183" s="55"/>
      <c r="D183" s="56" t="s">
        <v>545</v>
      </c>
      <c r="E183" s="56" t="s">
        <v>546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70" t="s">
        <v>34</v>
      </c>
      <c r="B185" s="471"/>
      <c r="C185" s="472"/>
      <c r="D185" s="327">
        <f>SUM(B181:C184)</f>
        <v>5</v>
      </c>
    </row>
    <row r="186" spans="1:6" x14ac:dyDescent="0.3">
      <c r="A186" s="470" t="s">
        <v>249</v>
      </c>
      <c r="B186" s="471"/>
      <c r="C186" s="472"/>
      <c r="D186" s="17">
        <f>D185/(COUNT(B181:C184)*2)</f>
        <v>0.625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x14ac:dyDescent="0.3">
      <c r="A189" s="6" t="s">
        <v>150</v>
      </c>
      <c r="B189" s="55">
        <v>2</v>
      </c>
      <c r="C189" s="55"/>
      <c r="D189" s="56"/>
      <c r="E189" s="56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ht="49.5" x14ac:dyDescent="0.3">
      <c r="A192" s="6" t="s">
        <v>127</v>
      </c>
      <c r="B192" s="55">
        <v>1</v>
      </c>
      <c r="C192" s="55"/>
      <c r="D192" s="56" t="s">
        <v>547</v>
      </c>
      <c r="E192" s="56" t="s">
        <v>548</v>
      </c>
      <c r="F192" s="55"/>
    </row>
    <row r="193" spans="1:7" x14ac:dyDescent="0.3">
      <c r="A193" s="470" t="s">
        <v>34</v>
      </c>
      <c r="B193" s="471"/>
      <c r="C193" s="472"/>
      <c r="D193" s="327">
        <f>SUM(B189:C192)</f>
        <v>7</v>
      </c>
    </row>
    <row r="194" spans="1:7" x14ac:dyDescent="0.3">
      <c r="A194" s="470" t="s">
        <v>249</v>
      </c>
      <c r="B194" s="471"/>
      <c r="C194" s="472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3" t="s">
        <v>65</v>
      </c>
      <c r="B196" s="474"/>
      <c r="C196" s="474"/>
      <c r="D196" s="474"/>
      <c r="E196" s="474"/>
      <c r="F196" s="474"/>
    </row>
    <row r="197" spans="1:7" ht="33" x14ac:dyDescent="0.3">
      <c r="A197" s="26" t="s">
        <v>268</v>
      </c>
      <c r="B197" s="55">
        <v>0</v>
      </c>
      <c r="C197" s="55"/>
      <c r="D197" s="56" t="s">
        <v>549</v>
      </c>
      <c r="E197" s="56" t="s">
        <v>550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70" t="s">
        <v>34</v>
      </c>
      <c r="B202" s="471"/>
      <c r="C202" s="472"/>
      <c r="D202" s="327">
        <f>SUM(B197:C201)</f>
        <v>8</v>
      </c>
    </row>
    <row r="203" spans="1:7" x14ac:dyDescent="0.3">
      <c r="A203" s="470" t="s">
        <v>249</v>
      </c>
      <c r="B203" s="471"/>
      <c r="C203" s="472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3" t="s">
        <v>175</v>
      </c>
      <c r="B205" s="474"/>
      <c r="C205" s="474"/>
      <c r="D205" s="474"/>
      <c r="E205" s="474"/>
      <c r="F205" s="474"/>
    </row>
    <row r="206" spans="1:7" ht="66" x14ac:dyDescent="0.3">
      <c r="A206" s="26" t="s">
        <v>302</v>
      </c>
      <c r="B206" s="55">
        <v>0</v>
      </c>
      <c r="C206" s="55"/>
      <c r="D206" s="56" t="s">
        <v>551</v>
      </c>
      <c r="E206" s="56" t="s">
        <v>552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70" t="s">
        <v>34</v>
      </c>
      <c r="B210" s="471"/>
      <c r="C210" s="472"/>
      <c r="D210" s="34">
        <f>SUM(B206:C209)</f>
        <v>2</v>
      </c>
    </row>
    <row r="211" spans="1:6" x14ac:dyDescent="0.3">
      <c r="A211" s="470" t="s">
        <v>249</v>
      </c>
      <c r="B211" s="471"/>
      <c r="C211" s="472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0.36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0.8392857142857143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38:B148 B17:B21 B26:B32 B37:B41 B46:B57 B189:B192 B72:B78 B83:B99 B104:B117 B62:B67 B123:B133 B153:B164 B181:B184 B169:B176 B206:B209 B197:B20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320" zoomScale="70" zoomScaleNormal="100" zoomScaleSheetLayoutView="70" workbookViewId="0">
      <selection activeCell="A434" sqref="A4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3"/>
      <c r="E1" s="463"/>
      <c r="F1" s="463"/>
      <c r="G1" s="463"/>
    </row>
    <row r="2" spans="1:7" ht="22.5" x14ac:dyDescent="0.45">
      <c r="A2" s="92"/>
      <c r="B2" s="91">
        <v>0</v>
      </c>
      <c r="C2" s="91">
        <v>1</v>
      </c>
      <c r="D2" s="340"/>
      <c r="E2" s="340"/>
      <c r="F2" s="93"/>
      <c r="G2" s="93"/>
    </row>
    <row r="3" spans="1:7" ht="22.5" x14ac:dyDescent="0.45">
      <c r="A3" s="92"/>
      <c r="B3" s="90">
        <v>2</v>
      </c>
      <c r="C3" s="91">
        <v>2</v>
      </c>
      <c r="D3" s="340"/>
      <c r="E3" s="340"/>
      <c r="F3" s="93"/>
      <c r="G3" s="93"/>
    </row>
    <row r="4" spans="1:7" ht="22.5" x14ac:dyDescent="0.45">
      <c r="A4" s="92"/>
      <c r="B4" s="90"/>
      <c r="C4" s="91" t="s">
        <v>30</v>
      </c>
      <c r="D4" s="340"/>
      <c r="E4" s="340"/>
      <c r="F4" s="93"/>
      <c r="G4" s="93"/>
    </row>
    <row r="5" spans="1:7" ht="22.5" x14ac:dyDescent="0.45">
      <c r="A5" s="92"/>
      <c r="B5" s="90"/>
      <c r="C5" s="90"/>
      <c r="D5" s="340"/>
      <c r="E5" s="340"/>
      <c r="F5" s="93"/>
      <c r="G5" s="93"/>
    </row>
    <row r="6" spans="1:7" ht="22.5" x14ac:dyDescent="0.45">
      <c r="A6" s="92"/>
      <c r="B6" s="90"/>
      <c r="C6" s="90"/>
      <c r="D6" s="340"/>
      <c r="E6" s="340"/>
      <c r="F6" s="93"/>
      <c r="G6" s="93"/>
    </row>
    <row r="7" spans="1:7" ht="22.5" x14ac:dyDescent="0.45">
      <c r="A7" s="464" t="s">
        <v>149</v>
      </c>
      <c r="B7" s="464"/>
      <c r="C7" s="464"/>
      <c r="D7" s="464"/>
      <c r="E7" s="464"/>
      <c r="F7" s="464"/>
      <c r="G7" s="93"/>
    </row>
    <row r="8" spans="1:7" ht="22.5" x14ac:dyDescent="0.45">
      <c r="A8" s="465" t="str">
        <f>'Page de garde'!D18</f>
        <v>Menzel Bourguiba</v>
      </c>
      <c r="B8" s="465"/>
      <c r="C8" s="465"/>
      <c r="D8" s="465"/>
      <c r="E8" s="465"/>
      <c r="F8" s="465"/>
      <c r="G8" s="93"/>
    </row>
    <row r="9" spans="1:7" ht="22.5" x14ac:dyDescent="0.45">
      <c r="A9" s="94" t="s">
        <v>39</v>
      </c>
      <c r="B9" s="466"/>
      <c r="C9" s="466"/>
      <c r="D9" s="466"/>
      <c r="E9" s="466"/>
      <c r="F9" s="466"/>
      <c r="G9" s="93"/>
    </row>
    <row r="10" spans="1:7" ht="22.5" x14ac:dyDescent="0.45">
      <c r="A10" s="95" t="s">
        <v>41</v>
      </c>
      <c r="B10" s="467"/>
      <c r="C10" s="467"/>
      <c r="D10" s="467"/>
      <c r="E10" s="467"/>
      <c r="F10" s="467"/>
      <c r="G10" s="93"/>
    </row>
    <row r="11" spans="1:7" ht="22.5" x14ac:dyDescent="0.45">
      <c r="A11" s="94" t="s">
        <v>40</v>
      </c>
      <c r="B11" s="468"/>
      <c r="C11" s="468"/>
      <c r="D11" s="468"/>
      <c r="E11" s="468"/>
      <c r="F11" s="468"/>
      <c r="G11" s="93"/>
    </row>
    <row r="12" spans="1:7" ht="22.5" x14ac:dyDescent="0.45">
      <c r="A12" s="94" t="s">
        <v>198</v>
      </c>
      <c r="B12" s="469" t="e">
        <f>D719</f>
        <v>#DIV/0!</v>
      </c>
      <c r="C12" s="469"/>
      <c r="D12" s="469"/>
      <c r="E12" s="469"/>
      <c r="F12" s="469"/>
      <c r="G12" s="93"/>
    </row>
    <row r="13" spans="1:7" ht="22.5" x14ac:dyDescent="0.45">
      <c r="A13" s="92"/>
      <c r="B13" s="90"/>
      <c r="C13" s="90"/>
      <c r="D13" s="463"/>
      <c r="E13" s="463"/>
      <c r="F13" s="463"/>
      <c r="G13" s="46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9" t="s">
        <v>28</v>
      </c>
      <c r="B17" s="392" t="s">
        <v>29</v>
      </c>
      <c r="C17" s="392"/>
      <c r="D17" s="392" t="s">
        <v>42</v>
      </c>
      <c r="E17" s="391" t="s">
        <v>264</v>
      </c>
      <c r="F17" s="391" t="s">
        <v>294</v>
      </c>
      <c r="G17" s="96"/>
    </row>
    <row r="18" spans="1:8" ht="16.5" customHeight="1" x14ac:dyDescent="0.4">
      <c r="A18" s="389"/>
      <c r="B18" s="100" t="s">
        <v>32</v>
      </c>
      <c r="C18" s="100" t="s">
        <v>31</v>
      </c>
      <c r="D18" s="392"/>
      <c r="E18" s="391"/>
      <c r="F18" s="391"/>
      <c r="G18" s="96"/>
    </row>
    <row r="19" spans="1:8" ht="16.5" customHeight="1" x14ac:dyDescent="0.4">
      <c r="A19" s="282"/>
      <c r="B19" s="283"/>
      <c r="C19" s="283"/>
      <c r="D19" s="283"/>
      <c r="E19" s="344"/>
      <c r="F19" s="34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2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2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22"/>
      <c r="B49" s="422"/>
      <c r="C49" s="422"/>
      <c r="D49" s="422"/>
      <c r="E49" s="422"/>
      <c r="F49" s="422"/>
      <c r="G49" s="42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89" t="s">
        <v>28</v>
      </c>
      <c r="B52" s="392" t="s">
        <v>29</v>
      </c>
      <c r="C52" s="392"/>
      <c r="D52" s="392" t="s">
        <v>42</v>
      </c>
      <c r="E52" s="391" t="s">
        <v>264</v>
      </c>
      <c r="F52" s="391" t="s">
        <v>295</v>
      </c>
      <c r="G52" s="96"/>
    </row>
    <row r="53" spans="1:7" ht="21" x14ac:dyDescent="0.4">
      <c r="A53" s="389"/>
      <c r="B53" s="100" t="s">
        <v>32</v>
      </c>
      <c r="C53" s="100" t="s">
        <v>31</v>
      </c>
      <c r="D53" s="392"/>
      <c r="E53" s="391"/>
      <c r="F53" s="391"/>
      <c r="G53" s="96"/>
    </row>
    <row r="54" spans="1:7" ht="22.5" x14ac:dyDescent="0.4">
      <c r="A54" s="282"/>
      <c r="B54" s="283"/>
      <c r="C54" s="283"/>
      <c r="D54" s="283"/>
      <c r="E54" s="344"/>
      <c r="F54" s="34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60"/>
      <c r="B64" s="461"/>
      <c r="C64" s="461"/>
      <c r="D64" s="461"/>
      <c r="E64" s="461"/>
      <c r="F64" s="461"/>
      <c r="G64" s="461"/>
    </row>
    <row r="65" spans="1:7" ht="43.5" customHeight="1" x14ac:dyDescent="0.4">
      <c r="A65" s="456" t="s">
        <v>341</v>
      </c>
      <c r="B65" s="456"/>
      <c r="C65" s="456"/>
      <c r="D65" s="456"/>
      <c r="E65" s="456"/>
      <c r="F65" s="45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1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1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1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462" t="s">
        <v>342</v>
      </c>
      <c r="B84" s="462"/>
      <c r="C84" s="462"/>
      <c r="D84" s="462"/>
      <c r="E84" s="462"/>
      <c r="F84" s="462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1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8"/>
      <c r="B101" s="449"/>
      <c r="C101" s="449"/>
      <c r="D101" s="449"/>
      <c r="E101" s="449"/>
      <c r="F101" s="455"/>
      <c r="G101" s="96"/>
    </row>
    <row r="102" spans="1:7" ht="46.5" customHeight="1" x14ac:dyDescent="0.4">
      <c r="A102" s="456" t="s">
        <v>343</v>
      </c>
      <c r="B102" s="456"/>
      <c r="C102" s="456"/>
      <c r="D102" s="456"/>
      <c r="E102" s="456"/>
      <c r="F102" s="45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8"/>
      <c r="B109" s="449"/>
      <c r="C109" s="449"/>
      <c r="D109" s="449"/>
      <c r="E109" s="449"/>
      <c r="F109" s="455"/>
      <c r="G109" s="96"/>
    </row>
    <row r="110" spans="1:7" ht="39.75" customHeight="1" x14ac:dyDescent="0.4">
      <c r="A110" s="456" t="s">
        <v>375</v>
      </c>
      <c r="B110" s="456"/>
      <c r="C110" s="456"/>
      <c r="D110" s="456"/>
      <c r="E110" s="456"/>
      <c r="F110" s="45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9"/>
      <c r="B118" s="449"/>
      <c r="C118" s="449"/>
      <c r="D118" s="449"/>
      <c r="E118" s="449"/>
      <c r="F118" s="449"/>
      <c r="G118" s="96"/>
    </row>
    <row r="119" spans="1:7" ht="22.5" x14ac:dyDescent="0.4">
      <c r="A119" s="456" t="s">
        <v>304</v>
      </c>
      <c r="B119" s="456"/>
      <c r="C119" s="456"/>
      <c r="D119" s="456"/>
      <c r="E119" s="456"/>
      <c r="F119" s="45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7"/>
      <c r="B130" s="457"/>
      <c r="C130" s="457"/>
      <c r="D130" s="457"/>
      <c r="E130" s="457"/>
      <c r="F130" s="457"/>
      <c r="G130" s="96"/>
    </row>
    <row r="131" spans="1:16384" ht="22.5" customHeight="1" x14ac:dyDescent="0.4">
      <c r="A131" s="458" t="s">
        <v>404</v>
      </c>
      <c r="B131" s="458"/>
      <c r="C131" s="458"/>
      <c r="D131" s="458"/>
      <c r="E131" s="458"/>
      <c r="F131" s="458"/>
      <c r="G131" s="96"/>
    </row>
    <row r="132" spans="1:16384" ht="22.5" customHeight="1" x14ac:dyDescent="0.4">
      <c r="A132" s="459"/>
      <c r="B132" s="459"/>
      <c r="C132" s="459"/>
      <c r="D132" s="459"/>
      <c r="E132" s="459"/>
      <c r="F132" s="459"/>
      <c r="G132" s="96"/>
    </row>
    <row r="133" spans="1:16384" s="258" customFormat="1" ht="22.5" customHeight="1" x14ac:dyDescent="0.25">
      <c r="A133" s="389" t="s">
        <v>28</v>
      </c>
      <c r="B133" s="392" t="s">
        <v>29</v>
      </c>
      <c r="C133" s="392"/>
      <c r="D133" s="392" t="s">
        <v>42</v>
      </c>
      <c r="E133" s="391" t="s">
        <v>264</v>
      </c>
      <c r="F133" s="391" t="s">
        <v>295</v>
      </c>
    </row>
    <row r="134" spans="1:16384" s="258" customFormat="1" ht="22.5" customHeight="1" x14ac:dyDescent="0.25">
      <c r="A134" s="389"/>
      <c r="B134" s="100" t="s">
        <v>32</v>
      </c>
      <c r="C134" s="100" t="s">
        <v>31</v>
      </c>
      <c r="D134" s="392"/>
      <c r="E134" s="391"/>
      <c r="F134" s="39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50" t="s">
        <v>441</v>
      </c>
      <c r="B137" s="450"/>
      <c r="C137" s="450"/>
      <c r="D137" s="450"/>
      <c r="E137" s="450"/>
      <c r="F137" s="450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7" t="s">
        <v>340</v>
      </c>
      <c r="B144" s="447"/>
      <c r="C144" s="447"/>
      <c r="D144" s="447"/>
      <c r="E144" s="447"/>
      <c r="F144" s="447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1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1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1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8"/>
      <c r="B161" s="449"/>
      <c r="C161" s="449"/>
      <c r="D161" s="449"/>
      <c r="E161" s="449"/>
      <c r="F161" s="449"/>
      <c r="G161" s="96"/>
    </row>
    <row r="162" spans="1:7" ht="32.25" customHeight="1" x14ac:dyDescent="0.4">
      <c r="A162" s="450" t="s">
        <v>442</v>
      </c>
      <c r="B162" s="450"/>
      <c r="C162" s="450"/>
      <c r="D162" s="450"/>
      <c r="E162" s="450"/>
      <c r="F162" s="450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2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51"/>
      <c r="B172" s="452"/>
      <c r="C172" s="452"/>
      <c r="D172" s="452"/>
      <c r="E172" s="452"/>
      <c r="F172" s="452"/>
      <c r="G172" s="96"/>
    </row>
    <row r="173" spans="1:7" ht="32.25" customHeight="1" x14ac:dyDescent="0.4">
      <c r="A173" s="450" t="s">
        <v>304</v>
      </c>
      <c r="B173" s="450"/>
      <c r="C173" s="450"/>
      <c r="D173" s="450"/>
      <c r="E173" s="450"/>
      <c r="F173" s="450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53"/>
      <c r="C182" s="454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46"/>
      <c r="B184" s="446"/>
      <c r="C184" s="446"/>
      <c r="D184" s="446"/>
      <c r="E184" s="446"/>
      <c r="F184" s="44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89" t="s">
        <v>28</v>
      </c>
      <c r="B187" s="392" t="s">
        <v>29</v>
      </c>
      <c r="C187" s="392"/>
      <c r="D187" s="392" t="s">
        <v>42</v>
      </c>
      <c r="E187" s="391" t="s">
        <v>264</v>
      </c>
      <c r="F187" s="391" t="s">
        <v>295</v>
      </c>
      <c r="G187" s="96"/>
    </row>
    <row r="188" spans="1:7" ht="21" x14ac:dyDescent="0.4">
      <c r="A188" s="389"/>
      <c r="B188" s="100" t="s">
        <v>32</v>
      </c>
      <c r="C188" s="100" t="s">
        <v>31</v>
      </c>
      <c r="D188" s="392"/>
      <c r="E188" s="391"/>
      <c r="F188" s="391"/>
      <c r="G188" s="96"/>
    </row>
    <row r="189" spans="1:7" ht="22.5" x14ac:dyDescent="0.4">
      <c r="A189" s="282"/>
      <c r="B189" s="283"/>
      <c r="C189" s="283"/>
      <c r="D189" s="283"/>
      <c r="E189" s="344"/>
      <c r="F189" s="34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3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6" t="s">
        <v>34</v>
      </c>
      <c r="B199" s="397"/>
      <c r="C199" s="398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22"/>
      <c r="B201" s="422"/>
      <c r="C201" s="422"/>
      <c r="D201" s="422"/>
      <c r="E201" s="422"/>
      <c r="F201" s="42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6" t="s">
        <v>34</v>
      </c>
      <c r="B223" s="397"/>
      <c r="C223" s="398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22"/>
      <c r="B225" s="422"/>
      <c r="C225" s="422"/>
      <c r="D225" s="422"/>
      <c r="E225" s="422"/>
      <c r="F225" s="42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4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43" t="s">
        <v>304</v>
      </c>
      <c r="B232" s="444"/>
      <c r="C232" s="444"/>
      <c r="D232" s="44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6" t="s">
        <v>34</v>
      </c>
      <c r="B241" s="397"/>
      <c r="C241" s="398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2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2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22"/>
      <c r="B246" s="422"/>
      <c r="C246" s="422"/>
      <c r="D246" s="422"/>
      <c r="E246" s="422"/>
      <c r="F246" s="42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89" t="s">
        <v>28</v>
      </c>
      <c r="B249" s="392" t="s">
        <v>29</v>
      </c>
      <c r="C249" s="392"/>
      <c r="D249" s="392" t="s">
        <v>42</v>
      </c>
      <c r="E249" s="391" t="s">
        <v>264</v>
      </c>
      <c r="F249" s="391" t="s">
        <v>295</v>
      </c>
      <c r="G249" s="96"/>
    </row>
    <row r="250" spans="1:7" ht="21" x14ac:dyDescent="0.4">
      <c r="A250" s="389"/>
      <c r="B250" s="100" t="s">
        <v>32</v>
      </c>
      <c r="C250" s="100" t="s">
        <v>31</v>
      </c>
      <c r="D250" s="392"/>
      <c r="E250" s="391"/>
      <c r="F250" s="391"/>
      <c r="G250" s="96"/>
    </row>
    <row r="251" spans="1:7" ht="22.5" x14ac:dyDescent="0.4">
      <c r="A251" s="282"/>
      <c r="B251" s="283"/>
      <c r="C251" s="283"/>
      <c r="D251" s="283"/>
      <c r="E251" s="344"/>
      <c r="F251" s="34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3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6" t="s">
        <v>34</v>
      </c>
      <c r="B261" s="397"/>
      <c r="C261" s="398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6"/>
      <c r="B286" s="406"/>
      <c r="C286" s="406"/>
      <c r="D286" s="406"/>
      <c r="E286" s="406"/>
      <c r="F286" s="406"/>
      <c r="G286" s="96"/>
    </row>
    <row r="287" spans="1:7" ht="31.5" customHeight="1" x14ac:dyDescent="0.4">
      <c r="A287" s="442" t="s">
        <v>304</v>
      </c>
      <c r="B287" s="442"/>
      <c r="C287" s="442"/>
      <c r="D287" s="442"/>
      <c r="E287" s="442"/>
      <c r="F287" s="442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2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2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89" t="s">
        <v>28</v>
      </c>
      <c r="B304" s="392" t="s">
        <v>29</v>
      </c>
      <c r="C304" s="392"/>
      <c r="D304" s="392" t="s">
        <v>42</v>
      </c>
      <c r="E304" s="391" t="s">
        <v>264</v>
      </c>
      <c r="F304" s="391" t="s">
        <v>295</v>
      </c>
      <c r="G304" s="96"/>
    </row>
    <row r="305" spans="1:7" ht="21" x14ac:dyDescent="0.4">
      <c r="A305" s="389"/>
      <c r="B305" s="100" t="s">
        <v>32</v>
      </c>
      <c r="C305" s="100" t="s">
        <v>31</v>
      </c>
      <c r="D305" s="392"/>
      <c r="E305" s="391"/>
      <c r="F305" s="391"/>
      <c r="G305" s="96"/>
    </row>
    <row r="306" spans="1:7" ht="22.5" x14ac:dyDescent="0.4">
      <c r="A306" s="282"/>
      <c r="B306" s="283"/>
      <c r="C306" s="283"/>
      <c r="D306" s="283"/>
      <c r="E306" s="344"/>
      <c r="F306" s="34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27"/>
      <c r="B352" s="427"/>
      <c r="C352" s="427"/>
      <c r="D352" s="427"/>
      <c r="E352" s="427"/>
      <c r="F352" s="427"/>
      <c r="G352" s="427"/>
    </row>
    <row r="353" spans="1:7" ht="32.25" customHeight="1" x14ac:dyDescent="0.4">
      <c r="A353" s="441" t="s">
        <v>304</v>
      </c>
      <c r="B353" s="441"/>
      <c r="C353" s="441"/>
      <c r="D353" s="441"/>
      <c r="E353" s="441"/>
      <c r="F353" s="441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2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89" t="s">
        <v>28</v>
      </c>
      <c r="B370" s="392" t="s">
        <v>29</v>
      </c>
      <c r="C370" s="392"/>
      <c r="D370" s="392" t="s">
        <v>42</v>
      </c>
      <c r="E370" s="391" t="s">
        <v>264</v>
      </c>
      <c r="F370" s="391" t="s">
        <v>295</v>
      </c>
      <c r="G370" s="96"/>
    </row>
    <row r="371" spans="1:7" ht="21" x14ac:dyDescent="0.4">
      <c r="A371" s="389"/>
      <c r="B371" s="100" t="s">
        <v>32</v>
      </c>
      <c r="C371" s="100" t="s">
        <v>31</v>
      </c>
      <c r="D371" s="392"/>
      <c r="E371" s="391"/>
      <c r="F371" s="391"/>
      <c r="G371" s="96"/>
    </row>
    <row r="372" spans="1:7" ht="22.5" x14ac:dyDescent="0.4">
      <c r="A372" s="282"/>
      <c r="B372" s="283"/>
      <c r="C372" s="283"/>
      <c r="D372" s="283"/>
      <c r="E372" s="344"/>
      <c r="F372" s="34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39"/>
      <c r="B410" s="440"/>
      <c r="C410" s="440"/>
      <c r="D410" s="440"/>
      <c r="E410" s="440"/>
      <c r="F410" s="440"/>
      <c r="G410" s="440"/>
    </row>
    <row r="411" spans="1:7" ht="24.75" x14ac:dyDescent="0.4">
      <c r="A411" s="437" t="s">
        <v>313</v>
      </c>
      <c r="B411" s="437"/>
      <c r="C411" s="437"/>
      <c r="D411" s="437"/>
      <c r="E411" s="437"/>
      <c r="F411" s="437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2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2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89" t="s">
        <v>28</v>
      </c>
      <c r="B428" s="392" t="s">
        <v>29</v>
      </c>
      <c r="C428" s="392"/>
      <c r="D428" s="392" t="s">
        <v>42</v>
      </c>
      <c r="E428" s="391" t="s">
        <v>264</v>
      </c>
      <c r="F428" s="391" t="s">
        <v>295</v>
      </c>
      <c r="G428" s="96"/>
    </row>
    <row r="429" spans="1:7" ht="21" x14ac:dyDescent="0.4">
      <c r="A429" s="389"/>
      <c r="B429" s="100" t="s">
        <v>32</v>
      </c>
      <c r="C429" s="100" t="s">
        <v>31</v>
      </c>
      <c r="D429" s="392"/>
      <c r="E429" s="391"/>
      <c r="F429" s="391"/>
      <c r="G429" s="96"/>
    </row>
    <row r="430" spans="1:7" ht="22.5" x14ac:dyDescent="0.4">
      <c r="A430" s="282"/>
      <c r="B430" s="283"/>
      <c r="C430" s="283"/>
      <c r="D430" s="283"/>
      <c r="E430" s="344"/>
      <c r="F430" s="34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1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1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7" t="s">
        <v>304</v>
      </c>
      <c r="B459" s="437"/>
      <c r="C459" s="437"/>
      <c r="D459" s="437"/>
      <c r="E459" s="437"/>
      <c r="F459" s="437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2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2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8" t="s">
        <v>405</v>
      </c>
      <c r="B473" s="438"/>
      <c r="C473" s="438"/>
      <c r="D473" s="438"/>
      <c r="E473" s="438"/>
      <c r="F473" s="438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23" t="s">
        <v>28</v>
      </c>
      <c r="B475" s="424" t="s">
        <v>29</v>
      </c>
      <c r="C475" s="424"/>
      <c r="D475" s="424" t="s">
        <v>42</v>
      </c>
      <c r="E475" s="425" t="s">
        <v>264</v>
      </c>
      <c r="F475" s="425" t="s">
        <v>295</v>
      </c>
      <c r="G475" s="96"/>
    </row>
    <row r="476" spans="1:7" ht="21" x14ac:dyDescent="0.4">
      <c r="A476" s="423"/>
      <c r="B476" s="254" t="s">
        <v>32</v>
      </c>
      <c r="C476" s="254" t="s">
        <v>31</v>
      </c>
      <c r="D476" s="424"/>
      <c r="E476" s="425"/>
      <c r="F476" s="425"/>
      <c r="G476" s="96"/>
    </row>
    <row r="477" spans="1:7" ht="22.5" x14ac:dyDescent="0.4">
      <c r="A477" s="282"/>
      <c r="B477" s="283"/>
      <c r="C477" s="283"/>
      <c r="D477" s="283"/>
      <c r="E477" s="344"/>
      <c r="F477" s="344"/>
      <c r="G477" s="96"/>
    </row>
    <row r="478" spans="1:7" ht="24.75" x14ac:dyDescent="0.4">
      <c r="A478" s="498" t="s">
        <v>52</v>
      </c>
      <c r="B478" s="498"/>
      <c r="C478" s="498"/>
      <c r="D478" s="498"/>
      <c r="E478" s="498"/>
      <c r="F478" s="498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1"/>
      <c r="C483" s="238"/>
      <c r="D483" s="238"/>
      <c r="E483" s="238"/>
      <c r="F483" s="238"/>
      <c r="G483" s="96"/>
    </row>
    <row r="484" spans="1:7" ht="30" customHeight="1" x14ac:dyDescent="0.5">
      <c r="A484" s="499" t="s">
        <v>443</v>
      </c>
      <c r="B484" s="500"/>
      <c r="C484" s="500"/>
      <c r="D484" s="500"/>
      <c r="E484" s="500"/>
      <c r="F484" s="500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5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5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1"/>
      <c r="C494" s="238"/>
      <c r="D494" s="238"/>
      <c r="E494" s="238"/>
      <c r="F494" s="238"/>
      <c r="G494" s="96"/>
    </row>
    <row r="495" spans="1:7" ht="39" customHeight="1" x14ac:dyDescent="0.5">
      <c r="A495" s="501" t="s">
        <v>23</v>
      </c>
      <c r="B495" s="502"/>
      <c r="C495" s="502"/>
      <c r="D495" s="502"/>
      <c r="E495" s="502"/>
      <c r="F495" s="503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8"/>
      <c r="B507" s="408"/>
      <c r="C507" s="408"/>
      <c r="D507" s="408"/>
      <c r="E507" s="408"/>
      <c r="F507" s="408"/>
      <c r="G507" s="408"/>
    </row>
    <row r="508" spans="1:7" ht="26.25" customHeight="1" x14ac:dyDescent="0.5">
      <c r="A508" s="288" t="s">
        <v>304</v>
      </c>
      <c r="B508" s="435"/>
      <c r="C508" s="435"/>
      <c r="D508" s="435"/>
      <c r="E508" s="435"/>
      <c r="F508" s="43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2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1"/>
      <c r="C518" s="238"/>
      <c r="D518" s="245"/>
      <c r="E518" s="246"/>
      <c r="F518" s="246"/>
      <c r="G518" s="96"/>
    </row>
    <row r="519" spans="1:7" ht="21" x14ac:dyDescent="0.4">
      <c r="A519" s="237"/>
      <c r="B519" s="341"/>
      <c r="C519" s="238"/>
      <c r="D519" s="245"/>
      <c r="E519" s="246"/>
      <c r="F519" s="246"/>
      <c r="G519" s="96"/>
    </row>
    <row r="520" spans="1:7" ht="21" customHeight="1" x14ac:dyDescent="0.5">
      <c r="A520" s="436" t="s">
        <v>97</v>
      </c>
      <c r="B520" s="436"/>
      <c r="C520" s="436"/>
      <c r="D520" s="436"/>
      <c r="E520" s="436"/>
      <c r="F520" s="436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30" t="s">
        <v>28</v>
      </c>
      <c r="B522" s="390" t="s">
        <v>29</v>
      </c>
      <c r="C522" s="432"/>
      <c r="D522" s="392" t="s">
        <v>42</v>
      </c>
      <c r="E522" s="391" t="s">
        <v>264</v>
      </c>
      <c r="F522" s="391" t="s">
        <v>295</v>
      </c>
      <c r="G522" s="96"/>
    </row>
    <row r="523" spans="1:7" ht="21" x14ac:dyDescent="0.4">
      <c r="A523" s="431"/>
      <c r="B523" s="249" t="s">
        <v>32</v>
      </c>
      <c r="C523" s="250" t="s">
        <v>31</v>
      </c>
      <c r="D523" s="392"/>
      <c r="E523" s="391"/>
      <c r="F523" s="391"/>
      <c r="G523" s="96"/>
    </row>
    <row r="524" spans="1:7" ht="22.5" x14ac:dyDescent="0.4">
      <c r="A524" s="286"/>
      <c r="B524" s="287"/>
      <c r="C524" s="287"/>
      <c r="D524" s="283"/>
      <c r="E524" s="344"/>
      <c r="F524" s="344"/>
      <c r="G524" s="96"/>
    </row>
    <row r="525" spans="1:7" ht="24.75" x14ac:dyDescent="0.4">
      <c r="A525" s="289" t="s">
        <v>17</v>
      </c>
      <c r="B525" s="251"/>
      <c r="C525" s="433"/>
      <c r="D525" s="433"/>
      <c r="E525" s="433"/>
      <c r="F525" s="434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6" t="s">
        <v>34</v>
      </c>
      <c r="B532" s="397"/>
      <c r="C532" s="398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6" t="s">
        <v>33</v>
      </c>
      <c r="B533" s="397"/>
      <c r="C533" s="398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22"/>
      <c r="B534" s="422"/>
      <c r="C534" s="422"/>
      <c r="D534" s="422"/>
      <c r="E534" s="422"/>
      <c r="F534" s="42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6"/>
      <c r="B546" s="427"/>
      <c r="C546" s="427"/>
      <c r="D546" s="427"/>
      <c r="E546" s="427"/>
      <c r="F546" s="427"/>
      <c r="G546" s="427"/>
    </row>
    <row r="547" spans="1:7" ht="35.25" customHeight="1" x14ac:dyDescent="0.4">
      <c r="A547" s="290" t="s">
        <v>304</v>
      </c>
      <c r="B547" s="265"/>
      <c r="C547" s="428"/>
      <c r="D547" s="428"/>
      <c r="E547" s="428"/>
      <c r="F547" s="429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04" t="s">
        <v>34</v>
      </c>
      <c r="B556" s="404"/>
      <c r="C556" s="416"/>
      <c r="D556" s="343">
        <f>SUM(B548:C555,B536:C545)</f>
        <v>0</v>
      </c>
      <c r="E556" s="90"/>
      <c r="F556" s="96"/>
      <c r="G556" s="96"/>
    </row>
    <row r="557" spans="1:7" ht="21" x14ac:dyDescent="0.4">
      <c r="A557" s="404" t="s">
        <v>33</v>
      </c>
      <c r="B557" s="404"/>
      <c r="C557" s="404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2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2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22"/>
      <c r="B562" s="422"/>
      <c r="C562" s="422"/>
      <c r="D562" s="422"/>
      <c r="E562" s="422"/>
      <c r="F562" s="422"/>
      <c r="G562" s="96"/>
    </row>
    <row r="563" spans="1:7" ht="22.5" x14ac:dyDescent="0.45">
      <c r="A563" s="403" t="s">
        <v>19</v>
      </c>
      <c r="B563" s="403"/>
      <c r="C563" s="403"/>
      <c r="D563" s="403"/>
      <c r="E563" s="403"/>
      <c r="F563" s="403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23" t="s">
        <v>28</v>
      </c>
      <c r="B565" s="424" t="s">
        <v>29</v>
      </c>
      <c r="C565" s="424"/>
      <c r="D565" s="424" t="s">
        <v>42</v>
      </c>
      <c r="E565" s="425" t="s">
        <v>264</v>
      </c>
      <c r="F565" s="425" t="s">
        <v>295</v>
      </c>
      <c r="G565" s="96"/>
    </row>
    <row r="566" spans="1:7" ht="21" x14ac:dyDescent="0.4">
      <c r="A566" s="423"/>
      <c r="B566" s="254" t="s">
        <v>32</v>
      </c>
      <c r="C566" s="254" t="s">
        <v>31</v>
      </c>
      <c r="D566" s="424"/>
      <c r="E566" s="425"/>
      <c r="F566" s="425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13" t="s">
        <v>10</v>
      </c>
      <c r="B568" s="414"/>
      <c r="C568" s="414"/>
      <c r="D568" s="414"/>
      <c r="E568" s="414"/>
      <c r="F568" s="415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04" t="s">
        <v>34</v>
      </c>
      <c r="B578" s="404"/>
      <c r="C578" s="416"/>
      <c r="D578" s="343">
        <f>SUM(B569:C577)</f>
        <v>0</v>
      </c>
      <c r="E578" s="90"/>
      <c r="F578" s="96"/>
      <c r="G578" s="96"/>
    </row>
    <row r="579" spans="1:7" ht="21" x14ac:dyDescent="0.4">
      <c r="A579" s="404" t="s">
        <v>33</v>
      </c>
      <c r="B579" s="404"/>
      <c r="C579" s="404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7" t="s">
        <v>23</v>
      </c>
      <c r="B581" s="418"/>
      <c r="C581" s="418"/>
      <c r="D581" s="418"/>
      <c r="E581" s="418"/>
      <c r="F581" s="419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0" customFormat="1" ht="39.75" customHeight="1" x14ac:dyDescent="0.3">
      <c r="A588" s="420" t="s">
        <v>370</v>
      </c>
      <c r="B588" s="421"/>
      <c r="C588" s="421"/>
      <c r="D588" s="421"/>
      <c r="E588" s="421"/>
      <c r="F588" s="421"/>
      <c r="G588" s="421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04" t="s">
        <v>34</v>
      </c>
      <c r="B596" s="404"/>
      <c r="C596" s="416"/>
      <c r="D596" s="343">
        <f>SUM(B589:C595,B582:C587,B569:C577)</f>
        <v>0</v>
      </c>
      <c r="E596" s="90"/>
      <c r="F596" s="96"/>
      <c r="G596" s="96"/>
    </row>
    <row r="597" spans="1:7" ht="21" x14ac:dyDescent="0.4">
      <c r="A597" s="404" t="s">
        <v>33</v>
      </c>
      <c r="B597" s="404"/>
      <c r="C597" s="404"/>
      <c r="D597" s="298" t="e">
        <f>D596/(COUNT(B582:C587,B589:C594,B569:C577)*2)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2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10" t="s">
        <v>168</v>
      </c>
      <c r="B600" s="411"/>
      <c r="C600" s="412"/>
      <c r="D600" s="127" t="e">
        <f>D599/(COUNT(B569:C577,B589:C594,B582:C587)*2)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3" t="s">
        <v>8</v>
      </c>
      <c r="B602" s="403"/>
      <c r="C602" s="403"/>
      <c r="D602" s="403"/>
      <c r="E602" s="403"/>
      <c r="F602" s="403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89" t="s">
        <v>28</v>
      </c>
      <c r="B604" s="392" t="s">
        <v>29</v>
      </c>
      <c r="C604" s="392"/>
      <c r="D604" s="392" t="s">
        <v>42</v>
      </c>
      <c r="E604" s="391" t="s">
        <v>264</v>
      </c>
      <c r="F604" s="391" t="s">
        <v>295</v>
      </c>
      <c r="G604" s="96"/>
    </row>
    <row r="605" spans="1:7" ht="18.75" customHeight="1" x14ac:dyDescent="0.4">
      <c r="A605" s="389"/>
      <c r="B605" s="100" t="s">
        <v>32</v>
      </c>
      <c r="C605" s="100" t="s">
        <v>31</v>
      </c>
      <c r="D605" s="392"/>
      <c r="E605" s="391"/>
      <c r="F605" s="391"/>
      <c r="G605" s="96"/>
    </row>
    <row r="606" spans="1:7" ht="18.75" customHeight="1" x14ac:dyDescent="0.4">
      <c r="A606" s="282"/>
      <c r="B606" s="283"/>
      <c r="C606" s="283"/>
      <c r="D606" s="283"/>
      <c r="E606" s="344"/>
      <c r="F606" s="344"/>
      <c r="G606" s="96"/>
    </row>
    <row r="607" spans="1:7" ht="24.75" x14ac:dyDescent="0.4">
      <c r="A607" s="284" t="s">
        <v>90</v>
      </c>
      <c r="B607" s="114"/>
      <c r="C607" s="394"/>
      <c r="D607" s="394"/>
      <c r="E607" s="394"/>
      <c r="F607" s="395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4" t="s">
        <v>34</v>
      </c>
      <c r="B616" s="404"/>
      <c r="C616" s="404"/>
      <c r="D616" s="343">
        <f>SUM(B608:C615)</f>
        <v>0</v>
      </c>
      <c r="E616" s="405"/>
      <c r="F616" s="406"/>
      <c r="G616" s="96"/>
    </row>
    <row r="617" spans="1:7" ht="21" x14ac:dyDescent="0.4">
      <c r="A617" s="404" t="s">
        <v>33</v>
      </c>
      <c r="B617" s="404"/>
      <c r="C617" s="404"/>
      <c r="D617" s="298" t="e">
        <f>D616/(COUNT(B608:C615)*2)</f>
        <v>#DIV/0!</v>
      </c>
      <c r="E617" s="407"/>
      <c r="F617" s="408"/>
      <c r="G617" s="96"/>
    </row>
    <row r="618" spans="1:7" ht="21" x14ac:dyDescent="0.4">
      <c r="A618" s="128"/>
      <c r="B618" s="96"/>
      <c r="C618" s="409"/>
      <c r="D618" s="409"/>
      <c r="E618" s="409"/>
      <c r="F618" s="40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6" t="s">
        <v>34</v>
      </c>
      <c r="B629" s="397"/>
      <c r="C629" s="398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4"/>
      <c r="D632" s="394"/>
      <c r="E632" s="394"/>
      <c r="F632" s="395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6" t="s">
        <v>34</v>
      </c>
      <c r="B639" s="397"/>
      <c r="C639" s="398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99"/>
      <c r="B641" s="399"/>
      <c r="C641" s="399"/>
      <c r="D641" s="399"/>
      <c r="E641" s="399"/>
      <c r="F641" s="399"/>
      <c r="G641" s="399"/>
    </row>
    <row r="642" spans="1:7" ht="24.75" x14ac:dyDescent="0.4">
      <c r="A642" s="284" t="s">
        <v>26</v>
      </c>
      <c r="B642" s="394"/>
      <c r="C642" s="394"/>
      <c r="D642" s="394"/>
      <c r="E642" s="394"/>
      <c r="F642" s="395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00" t="s">
        <v>304</v>
      </c>
      <c r="B650" s="401"/>
      <c r="C650" s="401"/>
      <c r="D650" s="401"/>
      <c r="E650" s="401"/>
      <c r="F650" s="40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2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2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3" t="s">
        <v>346</v>
      </c>
      <c r="B665" s="403"/>
      <c r="C665" s="403"/>
      <c r="D665" s="403"/>
      <c r="E665" s="403"/>
      <c r="F665" s="403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9" t="s">
        <v>28</v>
      </c>
      <c r="B667" s="392" t="s">
        <v>29</v>
      </c>
      <c r="C667" s="392"/>
      <c r="D667" s="392" t="s">
        <v>42</v>
      </c>
      <c r="E667" s="391" t="s">
        <v>264</v>
      </c>
      <c r="F667" s="391" t="s">
        <v>295</v>
      </c>
      <c r="G667" s="96"/>
    </row>
    <row r="668" spans="1:7" ht="21" x14ac:dyDescent="0.4">
      <c r="A668" s="389"/>
      <c r="B668" s="100" t="s">
        <v>32</v>
      </c>
      <c r="C668" s="100" t="s">
        <v>31</v>
      </c>
      <c r="D668" s="392"/>
      <c r="E668" s="391"/>
      <c r="F668" s="391"/>
      <c r="G668" s="96"/>
    </row>
    <row r="669" spans="1:7" ht="22.5" x14ac:dyDescent="0.4">
      <c r="A669" s="282"/>
      <c r="B669" s="283"/>
      <c r="C669" s="283"/>
      <c r="D669" s="283"/>
      <c r="E669" s="344"/>
      <c r="F669" s="34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2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2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3" t="s">
        <v>439</v>
      </c>
      <c r="B693" s="393"/>
      <c r="C693" s="393"/>
      <c r="D693" s="393"/>
      <c r="E693" s="393"/>
      <c r="F693" s="393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88" t="s">
        <v>28</v>
      </c>
      <c r="B695" s="390" t="s">
        <v>29</v>
      </c>
      <c r="C695" s="390"/>
      <c r="D695" s="392" t="s">
        <v>42</v>
      </c>
      <c r="E695" s="391" t="s">
        <v>264</v>
      </c>
      <c r="F695" s="391" t="s">
        <v>295</v>
      </c>
      <c r="G695" s="215"/>
    </row>
    <row r="696" spans="1:7" ht="21" x14ac:dyDescent="0.4">
      <c r="A696" s="389"/>
      <c r="B696" s="100" t="s">
        <v>32</v>
      </c>
      <c r="C696" s="100" t="s">
        <v>31</v>
      </c>
      <c r="D696" s="392"/>
      <c r="E696" s="391"/>
      <c r="F696" s="391"/>
      <c r="G696" s="215"/>
    </row>
    <row r="697" spans="1:7" ht="22.5" x14ac:dyDescent="0.4">
      <c r="A697" s="282"/>
      <c r="B697" s="283"/>
      <c r="C697" s="283"/>
      <c r="D697" s="283"/>
      <c r="E697" s="344"/>
      <c r="F697" s="344"/>
      <c r="G697" s="96"/>
    </row>
    <row r="698" spans="1:7" ht="24.75" x14ac:dyDescent="0.4">
      <c r="A698" s="385" t="s">
        <v>299</v>
      </c>
      <c r="B698" s="386"/>
      <c r="C698" s="386"/>
      <c r="D698" s="386"/>
      <c r="E698" s="386"/>
      <c r="F698" s="38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83"/>
      <c r="C704" s="38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83"/>
      <c r="C705" s="38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5" t="s">
        <v>300</v>
      </c>
      <c r="B707" s="386"/>
      <c r="C707" s="386"/>
      <c r="D707" s="386"/>
      <c r="E707" s="386"/>
      <c r="F707" s="38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2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2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93"/>
      <c r="E1" s="493"/>
      <c r="F1" s="493"/>
      <c r="G1" s="493"/>
    </row>
    <row r="2" spans="1:7" s="2" customFormat="1" ht="24.75" x14ac:dyDescent="0.5">
      <c r="A2" s="1"/>
      <c r="B2" s="8">
        <v>1</v>
      </c>
      <c r="D2" s="329"/>
      <c r="E2" s="329"/>
      <c r="F2" s="329"/>
      <c r="G2" s="79"/>
    </row>
    <row r="3" spans="1:7" s="2" customFormat="1" ht="24.75" x14ac:dyDescent="0.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5">
      <c r="A5" s="1"/>
      <c r="D5" s="329"/>
      <c r="E5" s="329"/>
      <c r="F5" s="329"/>
      <c r="G5" s="79"/>
    </row>
    <row r="6" spans="1:7" s="2" customFormat="1" ht="37.5" customHeight="1" x14ac:dyDescent="0.5">
      <c r="A6" s="494" t="s">
        <v>46</v>
      </c>
      <c r="B6" s="494"/>
      <c r="C6" s="494"/>
      <c r="D6" s="494"/>
      <c r="E6" s="494"/>
      <c r="F6" s="494"/>
      <c r="G6" s="79"/>
    </row>
    <row r="7" spans="1:7" s="2" customFormat="1" ht="21.75" customHeight="1" x14ac:dyDescent="0.5">
      <c r="A7" s="495" t="str">
        <f>'Page de garde'!D18</f>
        <v>Menzel Bourguiba</v>
      </c>
      <c r="B7" s="495"/>
      <c r="C7" s="495"/>
      <c r="D7" s="495"/>
      <c r="E7" s="495"/>
      <c r="F7" s="495"/>
      <c r="G7" s="79"/>
    </row>
    <row r="8" spans="1:7" s="2" customFormat="1" ht="24.75" x14ac:dyDescent="0.5">
      <c r="A8" s="4" t="s">
        <v>39</v>
      </c>
      <c r="B8" s="496">
        <f>'A4 Exploitation'!B9:F9</f>
        <v>0</v>
      </c>
      <c r="C8" s="496"/>
      <c r="D8" s="496"/>
      <c r="E8" s="496"/>
      <c r="F8" s="496"/>
      <c r="G8" s="79"/>
    </row>
    <row r="9" spans="1:7" s="2" customFormat="1" ht="24.75" x14ac:dyDescent="0.5">
      <c r="A9" s="5" t="s">
        <v>41</v>
      </c>
      <c r="B9" s="497">
        <f>'A4 Exploitation'!B10:F10</f>
        <v>0</v>
      </c>
      <c r="C9" s="497"/>
      <c r="D9" s="497"/>
      <c r="E9" s="497"/>
      <c r="F9" s="497"/>
      <c r="G9" s="79"/>
    </row>
    <row r="10" spans="1:7" s="2" customFormat="1" ht="24.75" x14ac:dyDescent="0.5">
      <c r="A10" s="4" t="s">
        <v>40</v>
      </c>
      <c r="B10" s="492">
        <f>'A4 Exploitation'!B11:F11</f>
        <v>0</v>
      </c>
      <c r="C10" s="492"/>
      <c r="D10" s="492"/>
      <c r="E10" s="492"/>
      <c r="F10" s="492"/>
      <c r="G10" s="79"/>
    </row>
    <row r="11" spans="1:7" s="2" customFormat="1" ht="24.75" x14ac:dyDescent="0.5">
      <c r="A11" s="4" t="s">
        <v>248</v>
      </c>
      <c r="B11" s="484" t="e">
        <f>D215</f>
        <v>#DIV/0!</v>
      </c>
      <c r="C11" s="484"/>
      <c r="D11" s="484"/>
      <c r="E11" s="484"/>
      <c r="F11" s="484"/>
      <c r="G11" s="79"/>
    </row>
    <row r="12" spans="1:7" s="2" customFormat="1" ht="22.5" x14ac:dyDescent="0.45">
      <c r="A12" s="1"/>
      <c r="D12" s="463"/>
      <c r="E12" s="463"/>
      <c r="F12" s="463"/>
      <c r="G12" s="463"/>
    </row>
    <row r="13" spans="1:7" s="2" customFormat="1" ht="11.25" customHeight="1" x14ac:dyDescent="0.3">
      <c r="A13" s="485" t="s">
        <v>28</v>
      </c>
      <c r="B13" s="486" t="s">
        <v>29</v>
      </c>
      <c r="C13" s="486"/>
      <c r="D13" s="486" t="s">
        <v>42</v>
      </c>
      <c r="E13" s="486" t="s">
        <v>158</v>
      </c>
      <c r="F13" s="486" t="s">
        <v>159</v>
      </c>
    </row>
    <row r="14" spans="1:7" s="2" customFormat="1" ht="12.75" customHeight="1" x14ac:dyDescent="0.3">
      <c r="A14" s="485"/>
      <c r="B14" s="18" t="s">
        <v>32</v>
      </c>
      <c r="C14" s="18" t="s">
        <v>31</v>
      </c>
      <c r="D14" s="486"/>
      <c r="E14" s="486"/>
      <c r="F14" s="486"/>
      <c r="G14" s="78"/>
    </row>
    <row r="15" spans="1:7" x14ac:dyDescent="0.3">
      <c r="A15" s="487"/>
      <c r="B15" s="488"/>
      <c r="C15" s="488"/>
      <c r="D15" s="488"/>
      <c r="E15" s="488"/>
      <c r="F15" s="488"/>
    </row>
    <row r="16" spans="1:7" ht="19.5" x14ac:dyDescent="0.4">
      <c r="A16" s="489" t="s">
        <v>0</v>
      </c>
      <c r="B16" s="490"/>
      <c r="C16" s="490"/>
      <c r="D16" s="490"/>
      <c r="E16" s="490"/>
      <c r="F16" s="490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91" t="s">
        <v>34</v>
      </c>
      <c r="B22" s="475"/>
      <c r="C22" s="476"/>
      <c r="D22" s="328">
        <f>SUM(B17:C21)</f>
        <v>0</v>
      </c>
    </row>
    <row r="23" spans="1:7" x14ac:dyDescent="0.3">
      <c r="A23" s="470" t="s">
        <v>249</v>
      </c>
      <c r="B23" s="471"/>
      <c r="C23" s="472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3" t="s">
        <v>4</v>
      </c>
      <c r="B25" s="474"/>
      <c r="C25" s="474"/>
      <c r="D25" s="474"/>
      <c r="E25" s="474"/>
      <c r="F25" s="474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70" t="s">
        <v>34</v>
      </c>
      <c r="B33" s="471"/>
      <c r="C33" s="472"/>
      <c r="D33" s="327">
        <f>SUM(B26:C32)</f>
        <v>0</v>
      </c>
    </row>
    <row r="34" spans="1:6" x14ac:dyDescent="0.3">
      <c r="A34" s="470" t="s">
        <v>249</v>
      </c>
      <c r="B34" s="471"/>
      <c r="C34" s="472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3" t="s">
        <v>178</v>
      </c>
      <c r="B36" s="474"/>
      <c r="C36" s="474"/>
      <c r="D36" s="474"/>
      <c r="E36" s="474"/>
      <c r="F36" s="474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70" t="s">
        <v>34</v>
      </c>
      <c r="B42" s="471"/>
      <c r="C42" s="472"/>
      <c r="D42" s="327">
        <f>SUM(B37:C41)</f>
        <v>0</v>
      </c>
    </row>
    <row r="43" spans="1:6" x14ac:dyDescent="0.3">
      <c r="A43" s="470" t="s">
        <v>249</v>
      </c>
      <c r="B43" s="471"/>
      <c r="C43" s="472"/>
      <c r="D43" s="17" t="e">
        <f>D42/(COUNT(B37:C41)*2)</f>
        <v>#DIV/0!</v>
      </c>
    </row>
    <row r="44" spans="1:6" x14ac:dyDescent="0.3">
      <c r="A44" s="336"/>
      <c r="B44" s="337"/>
      <c r="C44" s="337"/>
      <c r="D44" s="338"/>
    </row>
    <row r="45" spans="1:6" ht="19.5" x14ac:dyDescent="0.4">
      <c r="A45" s="479" t="s">
        <v>405</v>
      </c>
      <c r="B45" s="480"/>
      <c r="C45" s="480"/>
      <c r="D45" s="480"/>
      <c r="E45" s="480"/>
      <c r="F45" s="481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70" t="s">
        <v>34</v>
      </c>
      <c r="B58" s="471"/>
      <c r="C58" s="472"/>
      <c r="D58" s="339">
        <f>SUM(B46:C57)</f>
        <v>0</v>
      </c>
    </row>
    <row r="59" spans="1:6" x14ac:dyDescent="0.3">
      <c r="A59" s="470" t="s">
        <v>249</v>
      </c>
      <c r="B59" s="471"/>
      <c r="C59" s="47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2" t="s">
        <v>19</v>
      </c>
      <c r="B61" s="483"/>
      <c r="C61" s="483"/>
      <c r="D61" s="483"/>
      <c r="E61" s="483"/>
      <c r="F61" s="483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70" t="s">
        <v>34</v>
      </c>
      <c r="B68" s="471"/>
      <c r="C68" s="472"/>
      <c r="D68" s="327">
        <f>SUM(B62:C67)</f>
        <v>0</v>
      </c>
    </row>
    <row r="69" spans="1:6" x14ac:dyDescent="0.3">
      <c r="A69" s="470" t="s">
        <v>249</v>
      </c>
      <c r="B69" s="471"/>
      <c r="C69" s="472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3" t="s">
        <v>8</v>
      </c>
      <c r="B71" s="474"/>
      <c r="C71" s="474"/>
      <c r="D71" s="474"/>
      <c r="E71" s="474"/>
      <c r="F71" s="474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70" t="s">
        <v>34</v>
      </c>
      <c r="B79" s="471"/>
      <c r="C79" s="472"/>
      <c r="D79" s="327">
        <f>SUM(B72:C78)</f>
        <v>0</v>
      </c>
    </row>
    <row r="80" spans="1:6" x14ac:dyDescent="0.3">
      <c r="A80" s="470" t="s">
        <v>249</v>
      </c>
      <c r="B80" s="471"/>
      <c r="C80" s="472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3" t="s">
        <v>463</v>
      </c>
      <c r="B82" s="474"/>
      <c r="C82" s="474"/>
      <c r="D82" s="474"/>
      <c r="E82" s="474"/>
      <c r="F82" s="474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70" t="s">
        <v>34</v>
      </c>
      <c r="B100" s="471"/>
      <c r="C100" s="472"/>
      <c r="D100" s="327">
        <f>SUM(B83:C99)</f>
        <v>0</v>
      </c>
    </row>
    <row r="101" spans="1:6" x14ac:dyDescent="0.3">
      <c r="A101" s="470" t="s">
        <v>249</v>
      </c>
      <c r="B101" s="471"/>
      <c r="C101" s="472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3" t="s">
        <v>170</v>
      </c>
      <c r="B103" s="474"/>
      <c r="C103" s="474"/>
      <c r="D103" s="474"/>
      <c r="E103" s="474"/>
      <c r="F103" s="474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70" t="s">
        <v>34</v>
      </c>
      <c r="B118" s="471"/>
      <c r="C118" s="472"/>
      <c r="D118" s="327">
        <f>SUM(B104:C117)</f>
        <v>0</v>
      </c>
    </row>
    <row r="119" spans="1:6" x14ac:dyDescent="0.3">
      <c r="A119" s="470" t="s">
        <v>249</v>
      </c>
      <c r="B119" s="471"/>
      <c r="C119" s="472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3" t="s">
        <v>171</v>
      </c>
      <c r="B122" s="474"/>
      <c r="C122" s="474"/>
      <c r="D122" s="474"/>
      <c r="E122" s="474"/>
      <c r="F122" s="474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70" t="s">
        <v>34</v>
      </c>
      <c r="B134" s="471"/>
      <c r="C134" s="472"/>
      <c r="D134" s="327">
        <f>SUM(B123:C133)</f>
        <v>0</v>
      </c>
    </row>
    <row r="135" spans="1:6" x14ac:dyDescent="0.3">
      <c r="A135" s="470" t="s">
        <v>249</v>
      </c>
      <c r="B135" s="471"/>
      <c r="C135" s="472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3" t="s">
        <v>154</v>
      </c>
      <c r="B137" s="474"/>
      <c r="C137" s="474"/>
      <c r="D137" s="474"/>
      <c r="E137" s="474"/>
      <c r="F137" s="474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70" t="s">
        <v>34</v>
      </c>
      <c r="B149" s="471"/>
      <c r="C149" s="472"/>
      <c r="D149" s="327">
        <f>SUM(B138:C148)</f>
        <v>0</v>
      </c>
    </row>
    <row r="150" spans="1:6" x14ac:dyDescent="0.3">
      <c r="A150" s="470" t="s">
        <v>249</v>
      </c>
      <c r="B150" s="471"/>
      <c r="C150" s="472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3" t="s">
        <v>61</v>
      </c>
      <c r="B152" s="474"/>
      <c r="C152" s="474"/>
      <c r="D152" s="474"/>
      <c r="E152" s="474"/>
      <c r="F152" s="474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70" t="s">
        <v>34</v>
      </c>
      <c r="B165" s="471"/>
      <c r="C165" s="472"/>
      <c r="D165" s="327">
        <f>SUM(B153:C164)</f>
        <v>0</v>
      </c>
    </row>
    <row r="166" spans="1:6" x14ac:dyDescent="0.3">
      <c r="A166" s="470" t="s">
        <v>249</v>
      </c>
      <c r="B166" s="471"/>
      <c r="C166" s="472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3" t="s">
        <v>176</v>
      </c>
      <c r="B168" s="474"/>
      <c r="C168" s="474"/>
      <c r="D168" s="474"/>
      <c r="E168" s="474"/>
      <c r="F168" s="474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70" t="s">
        <v>34</v>
      </c>
      <c r="B177" s="475"/>
      <c r="C177" s="476"/>
      <c r="D177" s="328">
        <f>SUM(B169:C176)</f>
        <v>0</v>
      </c>
    </row>
    <row r="178" spans="1:6" x14ac:dyDescent="0.3">
      <c r="A178" s="470" t="s">
        <v>249</v>
      </c>
      <c r="B178" s="471"/>
      <c r="C178" s="472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3" t="s">
        <v>64</v>
      </c>
      <c r="B180" s="474"/>
      <c r="C180" s="474"/>
      <c r="D180" s="474"/>
      <c r="E180" s="474"/>
      <c r="F180" s="474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70" t="s">
        <v>34</v>
      </c>
      <c r="B185" s="471"/>
      <c r="C185" s="472"/>
      <c r="D185" s="327">
        <f>SUM(B181:C184)</f>
        <v>0</v>
      </c>
    </row>
    <row r="186" spans="1:6" x14ac:dyDescent="0.3">
      <c r="A186" s="470" t="s">
        <v>249</v>
      </c>
      <c r="B186" s="471"/>
      <c r="C186" s="472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70" t="s">
        <v>34</v>
      </c>
      <c r="B193" s="471"/>
      <c r="C193" s="472"/>
      <c r="D193" s="327">
        <f>SUM(B189:C192)</f>
        <v>0</v>
      </c>
    </row>
    <row r="194" spans="1:7" x14ac:dyDescent="0.3">
      <c r="A194" s="470" t="s">
        <v>249</v>
      </c>
      <c r="B194" s="471"/>
      <c r="C194" s="472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3" t="s">
        <v>65</v>
      </c>
      <c r="B196" s="474"/>
      <c r="C196" s="474"/>
      <c r="D196" s="474"/>
      <c r="E196" s="474"/>
      <c r="F196" s="474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70" t="s">
        <v>34</v>
      </c>
      <c r="B202" s="471"/>
      <c r="C202" s="472"/>
      <c r="D202" s="327">
        <f>SUM(B197:C201)</f>
        <v>0</v>
      </c>
    </row>
    <row r="203" spans="1:7" x14ac:dyDescent="0.3">
      <c r="A203" s="470" t="s">
        <v>249</v>
      </c>
      <c r="B203" s="471"/>
      <c r="C203" s="472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3" t="s">
        <v>175</v>
      </c>
      <c r="B205" s="474"/>
      <c r="C205" s="474"/>
      <c r="D205" s="474"/>
      <c r="E205" s="474"/>
      <c r="F205" s="474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70" t="s">
        <v>34</v>
      </c>
      <c r="B210" s="471"/>
      <c r="C210" s="472"/>
      <c r="D210" s="34">
        <f>SUM(B206:C209)</f>
        <v>0</v>
      </c>
    </row>
    <row r="211" spans="1:6" x14ac:dyDescent="0.3">
      <c r="A211" s="470" t="s">
        <v>249</v>
      </c>
      <c r="B211" s="471"/>
      <c r="C211" s="472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2019-09-18T07:52:41Z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